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3812"/>
  <workbookPr codeName="ThisWorkbook" hidePivotFieldList="1" autoCompressPictures="0"/>
  <bookViews>
    <workbookView xWindow="0" yWindow="0" windowWidth="25600" windowHeight="16060" tabRatio="763"/>
  </bookViews>
  <sheets>
    <sheet name="Marathon Scratch" sheetId="5" r:id="rId1"/>
    <sheet name="SEMI Scratch (2)" sheetId="12" r:id="rId2"/>
    <sheet name="FUN Scratch (3)" sheetId="13" r:id="rId3"/>
    <sheet name="MARATHON PODIUMS" sheetId="6" r:id="rId4"/>
    <sheet name="SEMI PODIUMS (2)" sheetId="14" r:id="rId5"/>
    <sheet name="PODIUMS 5 Kms" sheetId="7" r:id="rId6"/>
    <sheet name="5 Kms Classement Equipe" sheetId="8" state="hidden" r:id="rId7"/>
    <sheet name="Podiums tous" sheetId="10" state="hidden" r:id="rId8"/>
  </sheets>
  <externalReferences>
    <externalReference r:id="rId9"/>
  </externalReferences>
  <definedNames>
    <definedName name="_xlnm._FilterDatabase" localSheetId="6" hidden="1">'5 Kms Classement Equipe'!$B$2:$K$401</definedName>
    <definedName name="_xlnm._FilterDatabase" localSheetId="2" hidden="1">'FUN Scratch (3)'!$B$7:$J$607</definedName>
    <definedName name="_xlnm._FilterDatabase" localSheetId="0" hidden="1">'Marathon Scratch'!$B$7:$J$607</definedName>
    <definedName name="_xlnm._FilterDatabase" localSheetId="1" hidden="1">'SEMI Scratch (2)'!$B$7:$J$607</definedName>
    <definedName name="annee_debut">#REF!</definedName>
    <definedName name="Arrivee">#REF!</definedName>
    <definedName name="base">#REF!</definedName>
    <definedName name="baseARV">#REF!</definedName>
    <definedName name="cat_tri">#REF!</definedName>
    <definedName name="categARV">#REF!</definedName>
    <definedName name="CATS" localSheetId="3">#REF!</definedName>
    <definedName name="CATS" localSheetId="7">#REF!</definedName>
    <definedName name="CATS" localSheetId="4">#REF!</definedName>
    <definedName name="CATS">#REF!</definedName>
    <definedName name="CATSARV">#REF!</definedName>
    <definedName name="choixt5">'5 Kms Classement Equipe'!$P$1</definedName>
    <definedName name="Choixt5b">'5 Kms Classement Equipe'!$Q$1</definedName>
    <definedName name="Chrono">#REF!</definedName>
    <definedName name="clas5kmsFARV" localSheetId="2">'5 Kms Classement Equipe'!#REF!</definedName>
    <definedName name="clas5kmsFARV" localSheetId="7">'5 Kms Classement Equipe'!#REF!</definedName>
    <definedName name="clas5kmsFARV" localSheetId="4">'5 Kms Classement Equipe'!#REF!</definedName>
    <definedName name="clas5kmsFARV" localSheetId="1">'5 Kms Classement Equipe'!#REF!</definedName>
    <definedName name="clas5kmsFARV">'5 Kms Classement Equipe'!#REF!</definedName>
    <definedName name="clas5kmsHARV">'5 Kms Classement Equipe'!$AS$3:$AU$52</definedName>
    <definedName name="clas5KscratchARV">'5 Kms Classement Equipe'!$AP$3:$AP$83</definedName>
    <definedName name="claselcourARV">#REF!</definedName>
    <definedName name="clasgenARV">#REF!</definedName>
    <definedName name="Classement">#REF!</definedName>
    <definedName name="classmentARV">#REF!</definedName>
    <definedName name="ClastARV">#REF!</definedName>
    <definedName name="CLUB" localSheetId="3">#REF!</definedName>
    <definedName name="CLUB" localSheetId="7">#REF!</definedName>
    <definedName name="CLUB" localSheetId="4">#REF!</definedName>
    <definedName name="CLUB">#REF!</definedName>
    <definedName name="club5KscratchARV">'5 Kms Classement Equipe'!$AN$3:$AN$83</definedName>
    <definedName name="CLUBARV">#REF!</definedName>
    <definedName name="clubARV5">'5 Kms Classement Equipe'!$H$3:$H$401</definedName>
    <definedName name="ClubT" localSheetId="3">#REF!</definedName>
    <definedName name="ClubT" localSheetId="7">#REF!</definedName>
    <definedName name="ClubT" localSheetId="4">#REF!</definedName>
    <definedName name="ClubT">#REF!</definedName>
    <definedName name="ColClubs">'5 Kms Classement Equipe'!$AH$3:$AH$41</definedName>
    <definedName name="cougencat">#REF!</definedName>
    <definedName name="COURSE">#REF!</definedName>
    <definedName name="COURSEARV">#REF!</definedName>
    <definedName name="DATENAISS" localSheetId="3">#REF!</definedName>
    <definedName name="DATENAISS" localSheetId="7">#REF!</definedName>
    <definedName name="DATENAISS" localSheetId="4">#REF!</definedName>
    <definedName name="DATENAISS">#REF!</definedName>
    <definedName name="DATENAISSARV">#REF!</definedName>
    <definedName name="decalage_fun">#REF!</definedName>
    <definedName name="decalage_semi">#REF!</definedName>
    <definedName name="Depart" localSheetId="3">#REF!</definedName>
    <definedName name="Depart" localSheetId="7">#REF!</definedName>
    <definedName name="Depart" localSheetId="4">#REF!</definedName>
    <definedName name="Depart">#REF!</definedName>
    <definedName name="depart_5kms">#REF!</definedName>
    <definedName name="depart_semi">#REF!</definedName>
    <definedName name="Dossard">#REF!</definedName>
    <definedName name="Dossards" localSheetId="3">#REF!</definedName>
    <definedName name="Dossards" localSheetId="7">#REF!</definedName>
    <definedName name="Dossards" localSheetId="4">#REF!</definedName>
    <definedName name="Dossards">#REF!</definedName>
    <definedName name="DossardsARV">#REF!</definedName>
    <definedName name="heure_depart">#REF!</definedName>
    <definedName name="ile">#REF!</definedName>
    <definedName name="_xlnm.Print_Titles" localSheetId="2">'FUN Scratch (3)'!$4:$6</definedName>
    <definedName name="_xlnm.Print_Titles" localSheetId="0">'Marathon Scratch'!$4:$6</definedName>
    <definedName name="_xlnm.Print_Titles" localSheetId="1">'SEMI Scratch (2)'!$4:$6</definedName>
    <definedName name="insc001">#REF!</definedName>
    <definedName name="insc201">#REF!</definedName>
    <definedName name="insc601">#REF!</definedName>
    <definedName name="LigEquipes">'5 Kms Classement Equipe'!$AI$2:$AK$2</definedName>
    <definedName name="N_dossard" localSheetId="3">#REF!</definedName>
    <definedName name="N_dossard" localSheetId="7">#REF!</definedName>
    <definedName name="N_dossard" localSheetId="4">#REF!</definedName>
    <definedName name="N_dossard">#REF!</definedName>
    <definedName name="NbrePoints2" localSheetId="2">IF(OR(COUNTIF([0]!ClubT,#REF!)&lt;ChoixT,COUNTIF(#REF!,#REF!)),"",SUM(SMALL(IF([0]!ClubT=#REF!,[0]!PlaceT),ROW(INDIRECT("1:"&amp;ChoixT))))+ROW()/9^9)</definedName>
    <definedName name="NbrePoints2" localSheetId="0">IF(OR(COUNTIF([0]!ClubT,#REF!)&lt;ChoixT,COUNTIF(#REF!,#REF!)),"",SUM(SMALL(IF([0]!ClubT=#REF!,[0]!PlaceT),ROW(INDIRECT("1:"&amp;ChoixT))))+ROW()/9^9)</definedName>
    <definedName name="NbrePoints2" localSheetId="5">IF(OR(COUNTIF([0]!ClubT,'[1]Chrono Base'!XFA1)&lt;ChoixT,COUNTIF('[1]Chrono Base'!$L$5:XFA1048576,'[1]Chrono Base'!XFA1)),"",SUM(SMALL(IF([0]!ClubT='[1]Chrono Base'!XFA1,[0]!PlaceT),ROW(INDIRECT("1:"&amp;ChoixT))))+ROW()/9^9)</definedName>
    <definedName name="NbrePoints2" localSheetId="7">IF(OR(COUNTIF([0]!ClubT,#REF!)&lt;ChoixT,COUNTIF(#REF!,#REF!)),"",SUM(SMALL(IF([0]!ClubT=#REF!,[0]!PlaceT),ROW(INDIRECT("1:"&amp;ChoixT))))+ROW()/9^9)</definedName>
    <definedName name="NbrePoints2" localSheetId="4">IF(OR(COUNTIF([0]!ClubT,#REF!)&lt;ChoixT,COUNTIF(#REF!,#REF!)),"",SUM(SMALL(IF([0]!ClubT=#REF!,[0]!PlaceT),ROW(INDIRECT("1:"&amp;ChoixT))))+ROW()/9^9)</definedName>
    <definedName name="NbrePoints2" localSheetId="1">IF(OR(COUNTIF([0]!ClubT,#REF!)&lt;ChoixT,COUNTIF(#REF!,#REF!)),"",SUM(SMALL(IF([0]!ClubT=#REF!,[0]!PlaceT),ROW(INDIRECT("1:"&amp;ChoixT))))+ROW()/9^9)</definedName>
    <definedName name="NbrePoints2">IF(OR(COUNTIF(ClubT,#REF!)&lt;ChoixT,COUNTIF(#REF!,#REF!)),"",SUM(SMALL(IF(ClubT=#REF!,PlaceT),ROW(INDIRECT("1:"&amp;ChoixT))))+ROW()/9^9)</definedName>
    <definedName name="NOMS" localSheetId="3">#REF!</definedName>
    <definedName name="NOMS" localSheetId="7">#REF!</definedName>
    <definedName name="NOMS" localSheetId="4">#REF!</definedName>
    <definedName name="NOMS">#REF!</definedName>
    <definedName name="NomsARV">#REF!</definedName>
    <definedName name="PlaceT" localSheetId="3">#REF!</definedName>
    <definedName name="PlaceT" localSheetId="7">#REF!</definedName>
    <definedName name="PlaceT" localSheetId="4">#REF!</definedName>
    <definedName name="PlaceT">#REF!</definedName>
    <definedName name="podiums_tous">'Podiums tous'!$D$3:$K$59</definedName>
    <definedName name="POINTS1b5">'5 Kms Classement Equipe'!$L$3:$L$401</definedName>
    <definedName name="PRENOMS" localSheetId="3">#REF!</definedName>
    <definedName name="PRENOMS" localSheetId="7">#REF!</definedName>
    <definedName name="PRENOMS" localSheetId="4">#REF!</definedName>
    <definedName name="PRENOMS">#REF!</definedName>
    <definedName name="PrenomsARV">#REF!</definedName>
    <definedName name="Resultats">#REF!</definedName>
    <definedName name="sexe5KscratchARV">'5 Kms Classement Equipe'!$AO$3:$AO$83</definedName>
    <definedName name="SEXES" localSheetId="3">#REF!</definedName>
    <definedName name="SEXES" localSheetId="7">#REF!</definedName>
    <definedName name="SEXES" localSheetId="4">#REF!</definedName>
    <definedName name="SEXES">#REF!</definedName>
    <definedName name="SexesARV">#REF!</definedName>
    <definedName name="statARV">#REF!</definedName>
    <definedName name="Temps">#REF!</definedName>
    <definedName name="TempsARV">#REF!</definedName>
    <definedName name="TempsARVreel">#REF!</definedName>
    <definedName name="triselcourse">#REF!</definedName>
    <definedName name="Z_01716ADA_0B00_4598_9B9A_D3C9796F563C_.wvu.Cols" localSheetId="6" hidden="1">'5 Kms Classement Equipe'!$A:$A,'5 Kms Classement Equipe'!$AL:$AQ</definedName>
    <definedName name="Z_01716ADA_0B00_4598_9B9A_D3C9796F563C_.wvu.Cols" localSheetId="2" hidden="1">'FUN Scratch (3)'!#REF!</definedName>
    <definedName name="Z_01716ADA_0B00_4598_9B9A_D3C9796F563C_.wvu.Cols" localSheetId="3" hidden="1">'MARATHON PODIUMS'!#REF!</definedName>
    <definedName name="Z_01716ADA_0B00_4598_9B9A_D3C9796F563C_.wvu.Cols" localSheetId="0" hidden="1">'Marathon Scratch'!#REF!</definedName>
    <definedName name="Z_01716ADA_0B00_4598_9B9A_D3C9796F563C_.wvu.Cols" localSheetId="5" hidden="1">'PODIUMS 5 Kms'!#REF!,'PODIUMS 5 Kms'!$IQ:$IT,'PODIUMS 5 Kms'!$SM:$SP,'PODIUMS 5 Kms'!$ACI:$ACL,'PODIUMS 5 Kms'!$AME:$AMH,'PODIUMS 5 Kms'!$AWA:$AWD,'PODIUMS 5 Kms'!$BFW:$BFZ,'PODIUMS 5 Kms'!$BPS:$BPV,'PODIUMS 5 Kms'!$BZO:$BZR,'PODIUMS 5 Kms'!$CJK:$CJN,'PODIUMS 5 Kms'!$CTG:$CTJ,'PODIUMS 5 Kms'!$DDC:$DDF,'PODIUMS 5 Kms'!$DMY:$DNB,'PODIUMS 5 Kms'!$DWU:$DWX,'PODIUMS 5 Kms'!$EGQ:$EGT,'PODIUMS 5 Kms'!$EQM:$EQP,'PODIUMS 5 Kms'!$FAI:$FAL,'PODIUMS 5 Kms'!$FKE:$FKH,'PODIUMS 5 Kms'!$FUA:$FUD,'PODIUMS 5 Kms'!$GDW:$GDZ,'PODIUMS 5 Kms'!$GNS:$GNV,'PODIUMS 5 Kms'!$GXO:$GXR,'PODIUMS 5 Kms'!$HHK:$HHN,'PODIUMS 5 Kms'!$HRG:$HRJ,'PODIUMS 5 Kms'!$IBC:$IBF,'PODIUMS 5 Kms'!$IKY:$ILB,'PODIUMS 5 Kms'!$IUU:$IUX,'PODIUMS 5 Kms'!$JEQ:$JET,'PODIUMS 5 Kms'!$JOM:$JOP,'PODIUMS 5 Kms'!$JYI:$JYL,'PODIUMS 5 Kms'!$KIE:$KIH,'PODIUMS 5 Kms'!$KSA:$KSD,'PODIUMS 5 Kms'!$LBW:$LBZ,'PODIUMS 5 Kms'!$LLS:$LLV,'PODIUMS 5 Kms'!$LVO:$LVR,'PODIUMS 5 Kms'!$MFK:$MFN,'PODIUMS 5 Kms'!$MPG:$MPJ,'PODIUMS 5 Kms'!$MZC:$MZF,'PODIUMS 5 Kms'!$NIY:$NJB,'PODIUMS 5 Kms'!$NSU:$NSX,'PODIUMS 5 Kms'!$OCQ:$OCT,'PODIUMS 5 Kms'!$OMM:$OMP,'PODIUMS 5 Kms'!$OWI:$OWL,'PODIUMS 5 Kms'!$PGE:$PGH,'PODIUMS 5 Kms'!$PQA:$PQD,'PODIUMS 5 Kms'!$PZW:$PZZ,'PODIUMS 5 Kms'!$QJS:$QJV,'PODIUMS 5 Kms'!$QTO:$QTR,'PODIUMS 5 Kms'!$RDK:$RDN,'PODIUMS 5 Kms'!$RNG:$RNJ,'PODIUMS 5 Kms'!$RXC:$RXF,'PODIUMS 5 Kms'!$SGY:$SHB,'PODIUMS 5 Kms'!$SQU:$SQX,'PODIUMS 5 Kms'!$TAQ:$TAT,'PODIUMS 5 Kms'!$TKM:$TKP,'PODIUMS 5 Kms'!$TUI:$TUL,'PODIUMS 5 Kms'!$UEE:$UEH,'PODIUMS 5 Kms'!$UOA:$UOD,'PODIUMS 5 Kms'!$UXW:$UXZ,'PODIUMS 5 Kms'!$VHS:$VHV,'PODIUMS 5 Kms'!$VRO:$VRR,'PODIUMS 5 Kms'!$WBK:$WBN,'PODIUMS 5 Kms'!$WLG:$WLJ,'PODIUMS 5 Kms'!$WVC:$WVF</definedName>
    <definedName name="Z_01716ADA_0B00_4598_9B9A_D3C9796F563C_.wvu.Cols" localSheetId="7" hidden="1">'Podiums tous'!$A:$B</definedName>
    <definedName name="Z_01716ADA_0B00_4598_9B9A_D3C9796F563C_.wvu.Cols" localSheetId="4" hidden="1">'SEMI PODIUMS (2)'!#REF!</definedName>
    <definedName name="Z_01716ADA_0B00_4598_9B9A_D3C9796F563C_.wvu.Cols" localSheetId="1" hidden="1">'SEMI Scratch (2)'!#REF!</definedName>
    <definedName name="Z_01716ADA_0B00_4598_9B9A_D3C9796F563C_.wvu.FilterData" localSheetId="6" hidden="1">'5 Kms Classement Equipe'!$B$2:$K$401</definedName>
    <definedName name="Z_01716ADA_0B00_4598_9B9A_D3C9796F563C_.wvu.FilterData" localSheetId="2" hidden="1">'FUN Scratch (3)'!$B$7:$J$607</definedName>
    <definedName name="Z_01716ADA_0B00_4598_9B9A_D3C9796F563C_.wvu.FilterData" localSheetId="0" hidden="1">'Marathon Scratch'!$E$7:$M$607</definedName>
    <definedName name="Z_01716ADA_0B00_4598_9B9A_D3C9796F563C_.wvu.FilterData" localSheetId="1" hidden="1">'SEMI Scratch (2)'!$B$7:$J$607</definedName>
    <definedName name="Z_01716ADA_0B00_4598_9B9A_D3C9796F563C_.wvu.PrintArea" localSheetId="6" hidden="1">'5 Kms Classement Equipe'!$B$2:$K$108</definedName>
    <definedName name="Z_01716ADA_0B00_4598_9B9A_D3C9796F563C_.wvu.PrintArea" localSheetId="2" hidden="1">'FUN Scratch (3)'!$A$7:$J$113</definedName>
    <definedName name="Z_01716ADA_0B00_4598_9B9A_D3C9796F563C_.wvu.PrintArea" localSheetId="3" hidden="1">'MARATHON PODIUMS'!$B$4:$J$58</definedName>
    <definedName name="Z_01716ADA_0B00_4598_9B9A_D3C9796F563C_.wvu.PrintArea" localSheetId="0" hidden="1">'Marathon Scratch'!$A$7:$J$113</definedName>
    <definedName name="Z_01716ADA_0B00_4598_9B9A_D3C9796F563C_.wvu.PrintArea" localSheetId="5" hidden="1">'PODIUMS 5 Kms'!$B$1:$J$30</definedName>
    <definedName name="Z_01716ADA_0B00_4598_9B9A_D3C9796F563C_.wvu.PrintArea" localSheetId="7" hidden="1">'Podiums tous'!$D$1:$J$27</definedName>
    <definedName name="Z_01716ADA_0B00_4598_9B9A_D3C9796F563C_.wvu.PrintArea" localSheetId="4" hidden="1">'SEMI PODIUMS (2)'!$B$4:$J$58</definedName>
    <definedName name="Z_01716ADA_0B00_4598_9B9A_D3C9796F563C_.wvu.PrintArea" localSheetId="1" hidden="1">'SEMI Scratch (2)'!$A$7:$J$113</definedName>
    <definedName name="Z_01716ADA_0B00_4598_9B9A_D3C9796F563C_.wvu.PrintTitles" localSheetId="2" hidden="1">'FUN Scratch (3)'!$4:$6</definedName>
    <definedName name="Z_01716ADA_0B00_4598_9B9A_D3C9796F563C_.wvu.PrintTitles" localSheetId="0" hidden="1">'Marathon Scratch'!$4:$6</definedName>
    <definedName name="Z_01716ADA_0B00_4598_9B9A_D3C9796F563C_.wvu.PrintTitles" localSheetId="1" hidden="1">'SEMI Scratch (2)'!$4:$6</definedName>
    <definedName name="Z_01716ADA_0B00_4598_9B9A_D3C9796F563C_.wvu.Rows" localSheetId="3" hidden="1">'MARATHON PODIUMS'!$60:$71</definedName>
    <definedName name="Z_01716ADA_0B00_4598_9B9A_D3C9796F563C_.wvu.Rows" localSheetId="5" hidden="1">'PODIUMS 5 Kms'!$66:$77</definedName>
    <definedName name="Z_01716ADA_0B00_4598_9B9A_D3C9796F563C_.wvu.Rows" localSheetId="4" hidden="1">'SEMI PODIUMS (2)'!$60:$71</definedName>
    <definedName name="Z_21014DA9_FF50_4276_8F0B_5045417DA2D4_.wvu.FilterData" localSheetId="2" hidden="1">'FUN Scratch (3)'!$B$7:$J$607</definedName>
    <definedName name="Z_21014DA9_FF50_4276_8F0B_5045417DA2D4_.wvu.FilterData" localSheetId="0" hidden="1">'Marathon Scratch'!$B$7:$J$607</definedName>
    <definedName name="Z_21014DA9_FF50_4276_8F0B_5045417DA2D4_.wvu.FilterData" localSheetId="1" hidden="1">'SEMI Scratch (2)'!$B$7:$J$607</definedName>
    <definedName name="Z_602BE2C5_8894_469D_B4E5_9405646446B5_.wvu.FilterData" localSheetId="6" hidden="1">'5 Kms Classement Equipe'!$B$2:$K$401</definedName>
    <definedName name="Z_61619FD1_E026_4462_A789_EF7923C43FF1_.wvu.Cols" localSheetId="6" hidden="1">'5 Kms Classement Equipe'!$A:$A,'5 Kms Classement Equipe'!$AL:$AQ</definedName>
    <definedName name="Z_61619FD1_E026_4462_A789_EF7923C43FF1_.wvu.Cols" localSheetId="2" hidden="1">'FUN Scratch (3)'!#REF!</definedName>
    <definedName name="Z_61619FD1_E026_4462_A789_EF7923C43FF1_.wvu.Cols" localSheetId="3" hidden="1">'MARATHON PODIUMS'!#REF!</definedName>
    <definedName name="Z_61619FD1_E026_4462_A789_EF7923C43FF1_.wvu.Cols" localSheetId="0" hidden="1">'Marathon Scratch'!#REF!</definedName>
    <definedName name="Z_61619FD1_E026_4462_A789_EF7923C43FF1_.wvu.Cols" localSheetId="5" hidden="1">'PODIUMS 5 Kms'!#REF!,'PODIUMS 5 Kms'!$IQ:$IT,'PODIUMS 5 Kms'!$SM:$SP,'PODIUMS 5 Kms'!$ACI:$ACL,'PODIUMS 5 Kms'!$AME:$AMH,'PODIUMS 5 Kms'!$AWA:$AWD,'PODIUMS 5 Kms'!$BFW:$BFZ,'PODIUMS 5 Kms'!$BPS:$BPV,'PODIUMS 5 Kms'!$BZO:$BZR,'PODIUMS 5 Kms'!$CJK:$CJN,'PODIUMS 5 Kms'!$CTG:$CTJ,'PODIUMS 5 Kms'!$DDC:$DDF,'PODIUMS 5 Kms'!$DMY:$DNB,'PODIUMS 5 Kms'!$DWU:$DWX,'PODIUMS 5 Kms'!$EGQ:$EGT,'PODIUMS 5 Kms'!$EQM:$EQP,'PODIUMS 5 Kms'!$FAI:$FAL,'PODIUMS 5 Kms'!$FKE:$FKH,'PODIUMS 5 Kms'!$FUA:$FUD,'PODIUMS 5 Kms'!$GDW:$GDZ,'PODIUMS 5 Kms'!$GNS:$GNV,'PODIUMS 5 Kms'!$GXO:$GXR,'PODIUMS 5 Kms'!$HHK:$HHN,'PODIUMS 5 Kms'!$HRG:$HRJ,'PODIUMS 5 Kms'!$IBC:$IBF,'PODIUMS 5 Kms'!$IKY:$ILB,'PODIUMS 5 Kms'!$IUU:$IUX,'PODIUMS 5 Kms'!$JEQ:$JET,'PODIUMS 5 Kms'!$JOM:$JOP,'PODIUMS 5 Kms'!$JYI:$JYL,'PODIUMS 5 Kms'!$KIE:$KIH,'PODIUMS 5 Kms'!$KSA:$KSD,'PODIUMS 5 Kms'!$LBW:$LBZ,'PODIUMS 5 Kms'!$LLS:$LLV,'PODIUMS 5 Kms'!$LVO:$LVR,'PODIUMS 5 Kms'!$MFK:$MFN,'PODIUMS 5 Kms'!$MPG:$MPJ,'PODIUMS 5 Kms'!$MZC:$MZF,'PODIUMS 5 Kms'!$NIY:$NJB,'PODIUMS 5 Kms'!$NSU:$NSX,'PODIUMS 5 Kms'!$OCQ:$OCT,'PODIUMS 5 Kms'!$OMM:$OMP,'PODIUMS 5 Kms'!$OWI:$OWL,'PODIUMS 5 Kms'!$PGE:$PGH,'PODIUMS 5 Kms'!$PQA:$PQD,'PODIUMS 5 Kms'!$PZW:$PZZ,'PODIUMS 5 Kms'!$QJS:$QJV,'PODIUMS 5 Kms'!$QTO:$QTR,'PODIUMS 5 Kms'!$RDK:$RDN,'PODIUMS 5 Kms'!$RNG:$RNJ,'PODIUMS 5 Kms'!$RXC:$RXF,'PODIUMS 5 Kms'!$SGY:$SHB,'PODIUMS 5 Kms'!$SQU:$SQX,'PODIUMS 5 Kms'!$TAQ:$TAT,'PODIUMS 5 Kms'!$TKM:$TKP,'PODIUMS 5 Kms'!$TUI:$TUL,'PODIUMS 5 Kms'!$UEE:$UEH,'PODIUMS 5 Kms'!$UOA:$UOD,'PODIUMS 5 Kms'!$UXW:$UXZ,'PODIUMS 5 Kms'!$VHS:$VHV,'PODIUMS 5 Kms'!$VRO:$VRR,'PODIUMS 5 Kms'!$WBK:$WBN,'PODIUMS 5 Kms'!$WLG:$WLJ,'PODIUMS 5 Kms'!$WVC:$WVF</definedName>
    <definedName name="Z_61619FD1_E026_4462_A789_EF7923C43FF1_.wvu.Cols" localSheetId="7" hidden="1">'Podiums tous'!$A:$B</definedName>
    <definedName name="Z_61619FD1_E026_4462_A789_EF7923C43FF1_.wvu.Cols" localSheetId="4" hidden="1">'SEMI PODIUMS (2)'!#REF!</definedName>
    <definedName name="Z_61619FD1_E026_4462_A789_EF7923C43FF1_.wvu.Cols" localSheetId="1" hidden="1">'SEMI Scratch (2)'!#REF!</definedName>
    <definedName name="Z_61619FD1_E026_4462_A789_EF7923C43FF1_.wvu.FilterData" localSheetId="6" hidden="1">'5 Kms Classement Equipe'!$B$2:$K$401</definedName>
    <definedName name="Z_61619FD1_E026_4462_A789_EF7923C43FF1_.wvu.FilterData" localSheetId="2" hidden="1">'FUN Scratch (3)'!$B$7:$J$607</definedName>
    <definedName name="Z_61619FD1_E026_4462_A789_EF7923C43FF1_.wvu.FilterData" localSheetId="0" hidden="1">'Marathon Scratch'!$E$7:$M$607</definedName>
    <definedName name="Z_61619FD1_E026_4462_A789_EF7923C43FF1_.wvu.FilterData" localSheetId="1" hidden="1">'SEMI Scratch (2)'!$B$7:$J$607</definedName>
    <definedName name="Z_61619FD1_E026_4462_A789_EF7923C43FF1_.wvu.PrintArea" localSheetId="6" hidden="1">'5 Kms Classement Equipe'!$B$2:$K$108</definedName>
    <definedName name="Z_61619FD1_E026_4462_A789_EF7923C43FF1_.wvu.PrintArea" localSheetId="2" hidden="1">'FUN Scratch (3)'!$A$7:$J$113</definedName>
    <definedName name="Z_61619FD1_E026_4462_A789_EF7923C43FF1_.wvu.PrintArea" localSheetId="3" hidden="1">'MARATHON PODIUMS'!$B$4:$J$58</definedName>
    <definedName name="Z_61619FD1_E026_4462_A789_EF7923C43FF1_.wvu.PrintArea" localSheetId="0" hidden="1">'Marathon Scratch'!$A$7:$J$113</definedName>
    <definedName name="Z_61619FD1_E026_4462_A789_EF7923C43FF1_.wvu.PrintArea" localSheetId="5" hidden="1">'PODIUMS 5 Kms'!$B$1:$J$30</definedName>
    <definedName name="Z_61619FD1_E026_4462_A789_EF7923C43FF1_.wvu.PrintArea" localSheetId="7" hidden="1">'Podiums tous'!$D$1:$J$27</definedName>
    <definedName name="Z_61619FD1_E026_4462_A789_EF7923C43FF1_.wvu.PrintArea" localSheetId="4" hidden="1">'SEMI PODIUMS (2)'!$B$4:$J$58</definedName>
    <definedName name="Z_61619FD1_E026_4462_A789_EF7923C43FF1_.wvu.PrintArea" localSheetId="1" hidden="1">'SEMI Scratch (2)'!$A$7:$J$113</definedName>
    <definedName name="Z_61619FD1_E026_4462_A789_EF7923C43FF1_.wvu.PrintTitles" localSheetId="2" hidden="1">'FUN Scratch (3)'!$4:$6</definedName>
    <definedName name="Z_61619FD1_E026_4462_A789_EF7923C43FF1_.wvu.PrintTitles" localSheetId="0" hidden="1">'Marathon Scratch'!$4:$6</definedName>
    <definedName name="Z_61619FD1_E026_4462_A789_EF7923C43FF1_.wvu.PrintTitles" localSheetId="1" hidden="1">'SEMI Scratch (2)'!$4:$6</definedName>
    <definedName name="Z_61619FD1_E026_4462_A789_EF7923C43FF1_.wvu.Rows" localSheetId="3" hidden="1">'MARATHON PODIUMS'!$60:$71</definedName>
    <definedName name="Z_61619FD1_E026_4462_A789_EF7923C43FF1_.wvu.Rows" localSheetId="5" hidden="1">'PODIUMS 5 Kms'!$66:$77</definedName>
    <definedName name="Z_61619FD1_E026_4462_A789_EF7923C43FF1_.wvu.Rows" localSheetId="4" hidden="1">'SEMI PODIUMS (2)'!$60:$71</definedName>
    <definedName name="Z_689385CE_BF9D_4FCB_B6FC_7F1445ACB68E_.wvu.FilterData" localSheetId="2" hidden="1">'FUN Scratch (3)'!$B$7:$J$607</definedName>
    <definedName name="Z_689385CE_BF9D_4FCB_B6FC_7F1445ACB68E_.wvu.FilterData" localSheetId="0" hidden="1">'Marathon Scratch'!$B$7:$J$607</definedName>
    <definedName name="Z_689385CE_BF9D_4FCB_B6FC_7F1445ACB68E_.wvu.FilterData" localSheetId="1" hidden="1">'SEMI Scratch (2)'!$B$7:$J$607</definedName>
    <definedName name="Z_A67533EB_C18D_4F79_BE63_1416EDAB0972_.wvu.FilterData" localSheetId="2" hidden="1">'FUN Scratch (3)'!$B$7:$J$607</definedName>
    <definedName name="Z_A67533EB_C18D_4F79_BE63_1416EDAB0972_.wvu.FilterData" localSheetId="0" hidden="1">'Marathon Scratch'!$B$7:$J$607</definedName>
    <definedName name="Z_A67533EB_C18D_4F79_BE63_1416EDAB0972_.wvu.FilterData" localSheetId="1" hidden="1">'SEMI Scratch (2)'!$B$7:$J$607</definedName>
    <definedName name="Z_A985DF7E_D626_42A9_8506_86ACE90FB19A_.wvu.Cols" localSheetId="6" hidden="1">'5 Kms Classement Equipe'!$A:$A,'5 Kms Classement Equipe'!$AL:$AQ</definedName>
    <definedName name="Z_A985DF7E_D626_42A9_8506_86ACE90FB19A_.wvu.Cols" localSheetId="2" hidden="1">'FUN Scratch (3)'!#REF!</definedName>
    <definedName name="Z_A985DF7E_D626_42A9_8506_86ACE90FB19A_.wvu.Cols" localSheetId="3" hidden="1">'MARATHON PODIUMS'!#REF!</definedName>
    <definedName name="Z_A985DF7E_D626_42A9_8506_86ACE90FB19A_.wvu.Cols" localSheetId="0" hidden="1">'Marathon Scratch'!#REF!</definedName>
    <definedName name="Z_A985DF7E_D626_42A9_8506_86ACE90FB19A_.wvu.Cols" localSheetId="5" hidden="1">'PODIUMS 5 Kms'!#REF!,'PODIUMS 5 Kms'!$IQ:$IT,'PODIUMS 5 Kms'!$SM:$SP,'PODIUMS 5 Kms'!$ACI:$ACL,'PODIUMS 5 Kms'!$AME:$AMH,'PODIUMS 5 Kms'!$AWA:$AWD,'PODIUMS 5 Kms'!$BFW:$BFZ,'PODIUMS 5 Kms'!$BPS:$BPV,'PODIUMS 5 Kms'!$BZO:$BZR,'PODIUMS 5 Kms'!$CJK:$CJN,'PODIUMS 5 Kms'!$CTG:$CTJ,'PODIUMS 5 Kms'!$DDC:$DDF,'PODIUMS 5 Kms'!$DMY:$DNB,'PODIUMS 5 Kms'!$DWU:$DWX,'PODIUMS 5 Kms'!$EGQ:$EGT,'PODIUMS 5 Kms'!$EQM:$EQP,'PODIUMS 5 Kms'!$FAI:$FAL,'PODIUMS 5 Kms'!$FKE:$FKH,'PODIUMS 5 Kms'!$FUA:$FUD,'PODIUMS 5 Kms'!$GDW:$GDZ,'PODIUMS 5 Kms'!$GNS:$GNV,'PODIUMS 5 Kms'!$GXO:$GXR,'PODIUMS 5 Kms'!$HHK:$HHN,'PODIUMS 5 Kms'!$HRG:$HRJ,'PODIUMS 5 Kms'!$IBC:$IBF,'PODIUMS 5 Kms'!$IKY:$ILB,'PODIUMS 5 Kms'!$IUU:$IUX,'PODIUMS 5 Kms'!$JEQ:$JET,'PODIUMS 5 Kms'!$JOM:$JOP,'PODIUMS 5 Kms'!$JYI:$JYL,'PODIUMS 5 Kms'!$KIE:$KIH,'PODIUMS 5 Kms'!$KSA:$KSD,'PODIUMS 5 Kms'!$LBW:$LBZ,'PODIUMS 5 Kms'!$LLS:$LLV,'PODIUMS 5 Kms'!$LVO:$LVR,'PODIUMS 5 Kms'!$MFK:$MFN,'PODIUMS 5 Kms'!$MPG:$MPJ,'PODIUMS 5 Kms'!$MZC:$MZF,'PODIUMS 5 Kms'!$NIY:$NJB,'PODIUMS 5 Kms'!$NSU:$NSX,'PODIUMS 5 Kms'!$OCQ:$OCT,'PODIUMS 5 Kms'!$OMM:$OMP,'PODIUMS 5 Kms'!$OWI:$OWL,'PODIUMS 5 Kms'!$PGE:$PGH,'PODIUMS 5 Kms'!$PQA:$PQD,'PODIUMS 5 Kms'!$PZW:$PZZ,'PODIUMS 5 Kms'!$QJS:$QJV,'PODIUMS 5 Kms'!$QTO:$QTR,'PODIUMS 5 Kms'!$RDK:$RDN,'PODIUMS 5 Kms'!$RNG:$RNJ,'PODIUMS 5 Kms'!$RXC:$RXF,'PODIUMS 5 Kms'!$SGY:$SHB,'PODIUMS 5 Kms'!$SQU:$SQX,'PODIUMS 5 Kms'!$TAQ:$TAT,'PODIUMS 5 Kms'!$TKM:$TKP,'PODIUMS 5 Kms'!$TUI:$TUL,'PODIUMS 5 Kms'!$UEE:$UEH,'PODIUMS 5 Kms'!$UOA:$UOD,'PODIUMS 5 Kms'!$UXW:$UXZ,'PODIUMS 5 Kms'!$VHS:$VHV,'PODIUMS 5 Kms'!$VRO:$VRR,'PODIUMS 5 Kms'!$WBK:$WBN,'PODIUMS 5 Kms'!$WLG:$WLJ,'PODIUMS 5 Kms'!$WVC:$WVF</definedName>
    <definedName name="Z_A985DF7E_D626_42A9_8506_86ACE90FB19A_.wvu.Cols" localSheetId="7" hidden="1">'Podiums tous'!$A:$B</definedName>
    <definedName name="Z_A985DF7E_D626_42A9_8506_86ACE90FB19A_.wvu.Cols" localSheetId="4" hidden="1">'SEMI PODIUMS (2)'!#REF!</definedName>
    <definedName name="Z_A985DF7E_D626_42A9_8506_86ACE90FB19A_.wvu.Cols" localSheetId="1" hidden="1">'SEMI Scratch (2)'!#REF!</definedName>
    <definedName name="Z_A985DF7E_D626_42A9_8506_86ACE90FB19A_.wvu.FilterData" localSheetId="6" hidden="1">'5 Kms Classement Equipe'!$C$2:$K$401</definedName>
    <definedName name="Z_A985DF7E_D626_42A9_8506_86ACE90FB19A_.wvu.FilterData" localSheetId="2" hidden="1">'FUN Scratch (3)'!$B$7:$J$607</definedName>
    <definedName name="Z_A985DF7E_D626_42A9_8506_86ACE90FB19A_.wvu.FilterData" localSheetId="0" hidden="1">'Marathon Scratch'!$E$7:$M$607</definedName>
    <definedName name="Z_A985DF7E_D626_42A9_8506_86ACE90FB19A_.wvu.FilterData" localSheetId="1" hidden="1">'SEMI Scratch (2)'!$B$7:$J$607</definedName>
    <definedName name="Z_A985DF7E_D626_42A9_8506_86ACE90FB19A_.wvu.PrintArea" localSheetId="6" hidden="1">'5 Kms Classement Equipe'!$B$2:$K$108</definedName>
    <definedName name="Z_A985DF7E_D626_42A9_8506_86ACE90FB19A_.wvu.PrintArea" localSheetId="2" hidden="1">'FUN Scratch (3)'!$A$7:$J$113</definedName>
    <definedName name="Z_A985DF7E_D626_42A9_8506_86ACE90FB19A_.wvu.PrintArea" localSheetId="3" hidden="1">'MARATHON PODIUMS'!$B$4:$J$58</definedName>
    <definedName name="Z_A985DF7E_D626_42A9_8506_86ACE90FB19A_.wvu.PrintArea" localSheetId="0" hidden="1">'Marathon Scratch'!$A$7:$J$113</definedName>
    <definedName name="Z_A985DF7E_D626_42A9_8506_86ACE90FB19A_.wvu.PrintArea" localSheetId="5" hidden="1">'PODIUMS 5 Kms'!$B$1:$J$30</definedName>
    <definedName name="Z_A985DF7E_D626_42A9_8506_86ACE90FB19A_.wvu.PrintArea" localSheetId="7" hidden="1">'Podiums tous'!$D$1:$J$27</definedName>
    <definedName name="Z_A985DF7E_D626_42A9_8506_86ACE90FB19A_.wvu.PrintArea" localSheetId="4" hidden="1">'SEMI PODIUMS (2)'!$B$4:$J$58</definedName>
    <definedName name="Z_A985DF7E_D626_42A9_8506_86ACE90FB19A_.wvu.PrintArea" localSheetId="1" hidden="1">'SEMI Scratch (2)'!$A$7:$J$113</definedName>
    <definedName name="Z_A985DF7E_D626_42A9_8506_86ACE90FB19A_.wvu.PrintTitles" localSheetId="2" hidden="1">'FUN Scratch (3)'!$4:$6</definedName>
    <definedName name="Z_A985DF7E_D626_42A9_8506_86ACE90FB19A_.wvu.PrintTitles" localSheetId="0" hidden="1">'Marathon Scratch'!$4:$6</definedName>
    <definedName name="Z_A985DF7E_D626_42A9_8506_86ACE90FB19A_.wvu.PrintTitles" localSheetId="1" hidden="1">'SEMI Scratch (2)'!$4:$6</definedName>
    <definedName name="Z_A985DF7E_D626_42A9_8506_86ACE90FB19A_.wvu.Rows" localSheetId="3" hidden="1">'MARATHON PODIUMS'!$60:$71</definedName>
    <definedName name="Z_A985DF7E_D626_42A9_8506_86ACE90FB19A_.wvu.Rows" localSheetId="5" hidden="1">'PODIUMS 5 Kms'!$66:$77</definedName>
    <definedName name="Z_A985DF7E_D626_42A9_8506_86ACE90FB19A_.wvu.Rows" localSheetId="4" hidden="1">'SEMI PODIUMS (2)'!$60:$71</definedName>
    <definedName name="Z_DC9B49A5_883B_4EE8_9275_7DAD42CCF111_.wvu.FilterData" localSheetId="2" hidden="1">'FUN Scratch (3)'!$B$7:$J$607</definedName>
    <definedName name="Z_DC9B49A5_883B_4EE8_9275_7DAD42CCF111_.wvu.FilterData" localSheetId="0" hidden="1">'Marathon Scratch'!$B$7:$J$607</definedName>
    <definedName name="Z_DC9B49A5_883B_4EE8_9275_7DAD42CCF111_.wvu.FilterData" localSheetId="1" hidden="1">'SEMI Scratch (2)'!$B$7:$J$607</definedName>
    <definedName name="Z_EFC0F05C_9E40_4316_BE80_823D37FE1216_.wvu.FilterData" localSheetId="6" hidden="1">'5 Kms Classement Equipe'!$B$2:$K$401</definedName>
    <definedName name="zcat">#REF!</definedName>
    <definedName name="zclub">#REF!</definedName>
    <definedName name="zcourses">#REF!</definedName>
    <definedName name="zdossards">#REF!</definedName>
    <definedName name="zgenre">#REF!</definedName>
    <definedName name="znaiss">#REF!</definedName>
    <definedName name="znom">#REF!</definedName>
    <definedName name="_xlnm.Print_Area" localSheetId="6">'5 Kms Classement Equipe'!$B$2:$K$108</definedName>
    <definedName name="_xlnm.Print_Area" localSheetId="2">'FUN Scratch (3)'!$A$7:$J$113</definedName>
    <definedName name="_xlnm.Print_Area" localSheetId="3">'MARATHON PODIUMS'!$B$4:$J$58</definedName>
    <definedName name="_xlnm.Print_Area" localSheetId="0">'Marathon Scratch'!$A$7:$J$113</definedName>
    <definedName name="_xlnm.Print_Area" localSheetId="5">'PODIUMS 5 Kms'!$B$1:$J$30</definedName>
    <definedName name="_xlnm.Print_Area" localSheetId="7">'Podiums tous'!$D$1:$J$27</definedName>
    <definedName name="_xlnm.Print_Area" localSheetId="4">'SEMI PODIUMS (2)'!$B$4:$J$58</definedName>
    <definedName name="_xlnm.Print_Area" localSheetId="1">'SEMI Scratch (2)'!$A$7:$J$113</definedName>
    <definedName name="ZonePoints">'5 Kms Classement Equipe'!$AI$3:$AK$41</definedName>
    <definedName name="zprenom">#REF!</definedName>
  </definedNames>
  <calcPr calcId="140001" concurrentCalc="0"/>
  <customWorkbookViews>
    <customWorkbookView name="Admin - Affichage personnalisé" guid="{01716ADA-0B00-4598-9B9A-D3C9796F563C}" mergeInterval="0" personalView="1" windowWidth="1366" windowHeight="728" tabRatio="763" activeSheetId="6"/>
    <customWorkbookView name="te moorea club - Affichage personnalisé" guid="{A985DF7E-D626-42A9-8506-86ACE90FB19A}" mergeInterval="0" personalView="1" maximized="1" xWindow="1" yWindow="1" windowWidth="1362" windowHeight="538" tabRatio="763" activeSheetId="3"/>
    <customWorkbookView name="User - Affichage personnalisé" guid="{61619FD1-E026-4462-A789-EF7923C43FF1}" mergeInterval="0" personalView="1" maximized="1" xWindow="1" yWindow="1" windowWidth="1259" windowHeight="600" tabRatio="763" activeSheetId="5"/>
  </customWorkbookView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" i="10" l="1" a="1"/>
  <c r="D4" i="10"/>
  <c r="D6" i="10" a="1"/>
  <c r="D6" i="10"/>
  <c r="D8" i="10" a="1"/>
  <c r="D8" i="10"/>
  <c r="D10" i="10" a="1"/>
  <c r="D10" i="10"/>
  <c r="D12" i="10" a="1"/>
  <c r="D12" i="10"/>
  <c r="D14" i="10" a="1"/>
  <c r="D14" i="10"/>
  <c r="D16" i="10" a="1"/>
  <c r="D16" i="10"/>
  <c r="D18" i="10" a="1"/>
  <c r="D18" i="10"/>
  <c r="D20" i="10" a="1"/>
  <c r="D20" i="10"/>
  <c r="K20" i="10"/>
  <c r="D22" i="10" a="1"/>
  <c r="D22" i="10"/>
  <c r="D24" i="10" a="1"/>
  <c r="D24" i="10"/>
  <c r="D26" i="10" a="1"/>
  <c r="D26" i="10"/>
  <c r="D52" i="10" a="1"/>
  <c r="D52" i="10"/>
  <c r="D50" i="10" a="1"/>
  <c r="D50" i="10"/>
  <c r="D48" i="10" a="1"/>
  <c r="D48" i="10"/>
  <c r="D46" i="10" a="1"/>
  <c r="D46" i="10"/>
  <c r="D44" i="10" a="1"/>
  <c r="D44" i="10"/>
  <c r="D42" i="10" a="1"/>
  <c r="D42" i="10"/>
  <c r="D40" i="10" a="1"/>
  <c r="D40" i="10"/>
  <c r="D38" i="10" a="1"/>
  <c r="D38" i="10"/>
  <c r="D36" i="10" a="1"/>
  <c r="D36" i="10"/>
  <c r="D34" i="10" a="1"/>
  <c r="D34" i="10"/>
  <c r="D32" i="10" a="1"/>
  <c r="D32" i="10"/>
  <c r="D59" i="10" a="1"/>
  <c r="D59" i="10"/>
  <c r="D55" i="10" a="1"/>
  <c r="D55" i="10"/>
  <c r="I58" i="10" a="1"/>
  <c r="I58" i="10"/>
  <c r="I29" i="10" a="1"/>
  <c r="I29" i="10"/>
  <c r="I34" i="10" a="1"/>
  <c r="I34" i="10"/>
  <c r="I39" i="10" a="1"/>
  <c r="I39" i="10"/>
  <c r="I41" i="10" a="1"/>
  <c r="I41" i="10"/>
  <c r="I46" i="10" a="1"/>
  <c r="I46" i="10"/>
  <c r="I51" i="10" a="1"/>
  <c r="I51" i="10"/>
  <c r="I4" i="10" a="1"/>
  <c r="I4" i="10"/>
  <c r="I9" i="10" a="1"/>
  <c r="I9" i="10"/>
  <c r="I14" i="10" a="1"/>
  <c r="I14" i="10"/>
  <c r="I16" i="10" a="1"/>
  <c r="I16" i="10"/>
  <c r="I21" i="10" a="1"/>
  <c r="I21" i="10"/>
  <c r="I26" i="10" a="1"/>
  <c r="I26" i="10"/>
  <c r="D5" i="10" a="1"/>
  <c r="D5" i="10"/>
  <c r="D7" i="10" a="1"/>
  <c r="D7" i="10"/>
  <c r="D9" i="10" a="1"/>
  <c r="D9" i="10"/>
  <c r="D11" i="10" a="1"/>
  <c r="D11" i="10"/>
  <c r="D13" i="10" a="1"/>
  <c r="D13" i="10"/>
  <c r="D15" i="10" a="1"/>
  <c r="D15" i="10"/>
  <c r="D17" i="10" a="1"/>
  <c r="D17" i="10"/>
  <c r="D19" i="10" a="1"/>
  <c r="D19" i="10"/>
  <c r="D21" i="10" a="1"/>
  <c r="D21" i="10"/>
  <c r="K21" i="10"/>
  <c r="D23" i="10" a="1"/>
  <c r="D23" i="10"/>
  <c r="D25" i="10" a="1"/>
  <c r="D25" i="10"/>
  <c r="D27" i="10" a="1"/>
  <c r="D27" i="10"/>
  <c r="D51" i="10" a="1"/>
  <c r="D51" i="10"/>
  <c r="D49" i="10" a="1"/>
  <c r="D49" i="10"/>
  <c r="D47" i="10" a="1"/>
  <c r="D47" i="10"/>
  <c r="D45" i="10" a="1"/>
  <c r="D45" i="10"/>
  <c r="D43" i="10" a="1"/>
  <c r="D43" i="10"/>
  <c r="D41" i="10" a="1"/>
  <c r="D41" i="10"/>
  <c r="D39" i="10" a="1"/>
  <c r="D39" i="10"/>
  <c r="D37" i="10" a="1"/>
  <c r="D37" i="10"/>
  <c r="D35" i="10" a="1"/>
  <c r="D35" i="10"/>
  <c r="D33" i="10" a="1"/>
  <c r="D33" i="10"/>
  <c r="D31" i="10" a="1"/>
  <c r="D31" i="10"/>
  <c r="D29" i="10" a="1"/>
  <c r="D29" i="10"/>
  <c r="D58" i="10" a="1"/>
  <c r="D58" i="10"/>
  <c r="D56" i="10" a="1"/>
  <c r="D56" i="10"/>
  <c r="D54" i="10" a="1"/>
  <c r="D54" i="10"/>
  <c r="I54" i="10" a="1"/>
  <c r="I54" i="10"/>
  <c r="I56" i="10" a="1"/>
  <c r="I56" i="10"/>
  <c r="I57" i="10" a="1"/>
  <c r="I57" i="10"/>
  <c r="I30" i="10" a="1"/>
  <c r="I30" i="10"/>
  <c r="I31" i="10" a="1"/>
  <c r="I31" i="10"/>
  <c r="I32" i="10" a="1"/>
  <c r="I32" i="10"/>
  <c r="I36" i="10" a="1"/>
  <c r="I36" i="10"/>
  <c r="I37" i="10" a="1"/>
  <c r="I37" i="10"/>
  <c r="I38" i="10" a="1"/>
  <c r="I38" i="10"/>
  <c r="I42" i="10" a="1"/>
  <c r="I42" i="10"/>
  <c r="I43" i="10" a="1"/>
  <c r="I43" i="10"/>
  <c r="I44" i="10" a="1"/>
  <c r="I44" i="10"/>
  <c r="I48" i="10" a="1"/>
  <c r="I48" i="10"/>
  <c r="I49" i="10" a="1"/>
  <c r="I49" i="10"/>
  <c r="I50" i="10" a="1"/>
  <c r="I50" i="10"/>
  <c r="I5" i="10" a="1"/>
  <c r="I5" i="10"/>
  <c r="I6" i="10" a="1"/>
  <c r="I6" i="10"/>
  <c r="I7" i="10" a="1"/>
  <c r="I7" i="10"/>
  <c r="I11" i="10" a="1"/>
  <c r="I11" i="10"/>
  <c r="I12" i="10" a="1"/>
  <c r="I12" i="10"/>
  <c r="I13" i="10" a="1"/>
  <c r="I13" i="10"/>
  <c r="I17" i="10" a="1"/>
  <c r="I17" i="10"/>
  <c r="I18" i="10" a="1"/>
  <c r="I18" i="10"/>
  <c r="I20" i="10" a="1"/>
  <c r="I20" i="10"/>
  <c r="I23" i="10" a="1"/>
  <c r="I23" i="10"/>
  <c r="I24" i="10" a="1"/>
  <c r="I24" i="10"/>
  <c r="I25" i="10" a="1"/>
  <c r="I25" i="10"/>
  <c r="D30" i="10" a="1"/>
  <c r="D30" i="10"/>
  <c r="D57" i="10" a="1"/>
  <c r="D57" i="10"/>
  <c r="I55" i="10" a="1"/>
  <c r="I55" i="10"/>
  <c r="I59" i="10" a="1"/>
  <c r="I59" i="10"/>
  <c r="I33" i="10" a="1"/>
  <c r="I33" i="10"/>
  <c r="I35" i="10" a="1"/>
  <c r="I35" i="10"/>
  <c r="I40" i="10" a="1"/>
  <c r="I40" i="10"/>
  <c r="I45" i="10" a="1"/>
  <c r="I45" i="10"/>
  <c r="I47" i="10" a="1"/>
  <c r="I47" i="10"/>
  <c r="I52" i="10" a="1"/>
  <c r="I52" i="10"/>
  <c r="I8" i="10" a="1"/>
  <c r="I8" i="10"/>
  <c r="I10" i="10" a="1"/>
  <c r="I10" i="10"/>
  <c r="I15" i="10" a="1"/>
  <c r="I15" i="10"/>
  <c r="I19" i="10" a="1"/>
  <c r="I19" i="10"/>
  <c r="I22" i="10" a="1"/>
  <c r="I22" i="10"/>
  <c r="I27" i="10" a="1"/>
  <c r="I27" i="10"/>
  <c r="D4" i="8" a="1"/>
  <c r="D4" i="8"/>
  <c r="D3" i="8" a="1"/>
  <c r="D3" i="8"/>
  <c r="D9" i="8" a="1"/>
  <c r="D9" i="8"/>
  <c r="H9" i="8"/>
  <c r="D232" i="8" a="1"/>
  <c r="D232" i="8"/>
  <c r="D400" i="8" a="1"/>
  <c r="D400" i="8"/>
  <c r="D7" i="8" a="1"/>
  <c r="D7" i="8"/>
  <c r="D76" i="8" a="1"/>
  <c r="D76" i="8"/>
  <c r="G76" i="8" a="1"/>
  <c r="G76" i="8"/>
  <c r="D392" i="8" a="1"/>
  <c r="D392" i="8"/>
  <c r="D388" i="8" a="1"/>
  <c r="D388" i="8"/>
  <c r="D384" i="8" a="1"/>
  <c r="D384" i="8"/>
  <c r="D396" i="8" a="1"/>
  <c r="D396" i="8"/>
  <c r="G396" i="8" a="1"/>
  <c r="G396" i="8"/>
  <c r="D376" i="8" a="1"/>
  <c r="D376" i="8"/>
  <c r="D372" i="8" a="1"/>
  <c r="D372" i="8"/>
  <c r="D364" i="8" a="1"/>
  <c r="D364" i="8"/>
  <c r="D344" i="8" a="1"/>
  <c r="D344" i="8"/>
  <c r="D380" i="8" a="1"/>
  <c r="D380" i="8"/>
  <c r="D356" i="8" a="1"/>
  <c r="D356" i="8"/>
  <c r="D368" i="8" a="1"/>
  <c r="D368" i="8"/>
  <c r="D332" i="8" a="1"/>
  <c r="D332" i="8"/>
  <c r="D360" i="8" a="1"/>
  <c r="D360" i="8"/>
  <c r="D316" i="8" a="1"/>
  <c r="D316" i="8"/>
  <c r="D348" i="8" a="1"/>
  <c r="D348" i="8"/>
  <c r="D312" i="8" a="1"/>
  <c r="D312" i="8"/>
  <c r="G312" i="8" a="1"/>
  <c r="G312" i="8"/>
  <c r="D296" i="8" a="1"/>
  <c r="D296" i="8"/>
  <c r="D328" i="8" a="1"/>
  <c r="D328" i="8"/>
  <c r="D268" i="8" a="1"/>
  <c r="D268" i="8"/>
  <c r="D340" i="8" a="1"/>
  <c r="D340" i="8"/>
  <c r="G340" i="8" a="1"/>
  <c r="G340" i="8"/>
  <c r="D324" i="8" a="1"/>
  <c r="D324" i="8"/>
  <c r="D308" i="8" a="1"/>
  <c r="D308" i="8"/>
  <c r="D292" i="8" a="1"/>
  <c r="D292" i="8"/>
  <c r="D252" i="8" a="1"/>
  <c r="D252" i="8"/>
  <c r="G252" i="8" a="1"/>
  <c r="G252" i="8"/>
  <c r="D5" i="8" a="1"/>
  <c r="D5" i="8"/>
  <c r="D16" i="8" a="1"/>
  <c r="D16" i="8"/>
  <c r="D300" i="8" a="1"/>
  <c r="D300" i="8"/>
  <c r="D280" i="8" a="1"/>
  <c r="D280" i="8"/>
  <c r="G280" i="8" a="1"/>
  <c r="G280" i="8"/>
  <c r="D140" i="8" a="1"/>
  <c r="D140" i="8"/>
  <c r="D253" i="8" a="1"/>
  <c r="D253" i="8"/>
  <c r="D55" i="8" a="1"/>
  <c r="D55" i="8"/>
  <c r="D352" i="8" a="1"/>
  <c r="D352" i="8"/>
  <c r="G352" i="8" a="1"/>
  <c r="G352" i="8"/>
  <c r="D336" i="8" a="1"/>
  <c r="D336" i="8"/>
  <c r="D320" i="8" a="1"/>
  <c r="D320" i="8"/>
  <c r="D304" i="8" a="1"/>
  <c r="D304" i="8"/>
  <c r="D288" i="8" a="1"/>
  <c r="D288" i="8"/>
  <c r="D208" i="8" a="1"/>
  <c r="D208" i="8"/>
  <c r="D284" i="8" a="1"/>
  <c r="D284" i="8"/>
  <c r="D264" i="8" a="1"/>
  <c r="D264" i="8"/>
  <c r="D224" i="8" a="1"/>
  <c r="D224" i="8"/>
  <c r="D276" i="8" a="1"/>
  <c r="D276" i="8"/>
  <c r="D248" i="8" a="1"/>
  <c r="D248" i="8"/>
  <c r="D188" i="8" a="1"/>
  <c r="D188" i="8"/>
  <c r="D34" i="8" a="1"/>
  <c r="D34" i="8"/>
  <c r="H34" i="8"/>
  <c r="D184" i="8" a="1"/>
  <c r="D184" i="8"/>
  <c r="D144" i="8" a="1"/>
  <c r="D144" i="8"/>
  <c r="D168" i="8" a="1"/>
  <c r="D168" i="8"/>
  <c r="D120" i="8" a="1"/>
  <c r="D120" i="8"/>
  <c r="D233" i="8" a="1"/>
  <c r="D233" i="8"/>
  <c r="D204" i="8" a="1"/>
  <c r="D204" i="8"/>
  <c r="D160" i="8" a="1"/>
  <c r="D160" i="8"/>
  <c r="D104" i="8" a="1"/>
  <c r="D104" i="8"/>
  <c r="G104" i="8" a="1"/>
  <c r="G104" i="8"/>
  <c r="D260" i="8" a="1"/>
  <c r="D260" i="8"/>
  <c r="D240" i="8" a="1"/>
  <c r="D240" i="8"/>
  <c r="D220" i="8" a="1"/>
  <c r="D220" i="8"/>
  <c r="D200" i="8" a="1"/>
  <c r="D200" i="8"/>
  <c r="G200" i="8" a="1"/>
  <c r="G200" i="8"/>
  <c r="D176" i="8" a="1"/>
  <c r="D176" i="8"/>
  <c r="D156" i="8" a="1"/>
  <c r="D156" i="8"/>
  <c r="D128" i="8" a="1"/>
  <c r="D128" i="8"/>
  <c r="D96" i="8" a="1"/>
  <c r="D96" i="8"/>
  <c r="G96" i="8" a="1"/>
  <c r="G96" i="8"/>
  <c r="D121" i="8" a="1"/>
  <c r="D121" i="8"/>
  <c r="D21" i="8" a="1"/>
  <c r="D21" i="8"/>
  <c r="D6" i="8" a="1"/>
  <c r="D6" i="8"/>
  <c r="D272" i="8" a="1"/>
  <c r="D272" i="8"/>
  <c r="G272" i="8" a="1"/>
  <c r="G272" i="8"/>
  <c r="D256" i="8" a="1"/>
  <c r="D256" i="8"/>
  <c r="D236" i="8" a="1"/>
  <c r="D236" i="8"/>
  <c r="D216" i="8" a="1"/>
  <c r="D216" i="8"/>
  <c r="D192" i="8" a="1"/>
  <c r="D192" i="8"/>
  <c r="G192" i="8" a="1"/>
  <c r="G192" i="8"/>
  <c r="D172" i="8" a="1"/>
  <c r="D172" i="8"/>
  <c r="D152" i="8" a="1"/>
  <c r="D152" i="8"/>
  <c r="D124" i="8" a="1"/>
  <c r="D124" i="8"/>
  <c r="D80" i="8" a="1"/>
  <c r="D80" i="8"/>
  <c r="G80" i="8" a="1"/>
  <c r="G80" i="8"/>
  <c r="D40" i="8" a="1"/>
  <c r="D40" i="8"/>
  <c r="D136" i="8" a="1"/>
  <c r="D136" i="8"/>
  <c r="D112" i="8" a="1"/>
  <c r="D112" i="8"/>
  <c r="D92" i="8" a="1"/>
  <c r="D92" i="8"/>
  <c r="G92" i="8" a="1"/>
  <c r="G92" i="8"/>
  <c r="D72" i="8" a="1"/>
  <c r="D72" i="8"/>
  <c r="D169" i="8" a="1"/>
  <c r="D169" i="8"/>
  <c r="D64" i="8" a="1"/>
  <c r="D64" i="8"/>
  <c r="D45" i="8" a="1"/>
  <c r="D45" i="8"/>
  <c r="G45" i="8" a="1"/>
  <c r="G45" i="8"/>
  <c r="D213" i="8" a="1"/>
  <c r="D213" i="8"/>
  <c r="D108" i="8" a="1"/>
  <c r="D108" i="8"/>
  <c r="D88" i="8" a="1"/>
  <c r="D88" i="8"/>
  <c r="D149" i="8" a="1"/>
  <c r="D149" i="8"/>
  <c r="G149" i="8" a="1"/>
  <c r="G149" i="8"/>
  <c r="D89" i="8" a="1"/>
  <c r="D89" i="8"/>
  <c r="D8" i="8" a="1"/>
  <c r="D8" i="8"/>
  <c r="D180" i="8" a="1"/>
  <c r="D180" i="8"/>
  <c r="D193" i="8" a="1"/>
  <c r="D193" i="8"/>
  <c r="G193" i="8" a="1"/>
  <c r="G193" i="8"/>
  <c r="D249" i="8" a="1"/>
  <c r="D249" i="8"/>
  <c r="D229" i="8" a="1"/>
  <c r="D229" i="8"/>
  <c r="D209" i="8" a="1"/>
  <c r="D209" i="8"/>
  <c r="D185" i="8" a="1"/>
  <c r="D185" i="8"/>
  <c r="D165" i="8" a="1"/>
  <c r="D165" i="8"/>
  <c r="D145" i="8" a="1"/>
  <c r="D145" i="8"/>
  <c r="D117" i="8" a="1"/>
  <c r="D117" i="8"/>
  <c r="D85" i="8" a="1"/>
  <c r="D85" i="8"/>
  <c r="G85" i="8" a="1"/>
  <c r="G85" i="8"/>
  <c r="D44" i="8" a="1"/>
  <c r="D44" i="8"/>
  <c r="D25" i="8" a="1"/>
  <c r="D25" i="8"/>
  <c r="D78" i="8" a="1"/>
  <c r="D78" i="8"/>
  <c r="D257" i="8" a="1"/>
  <c r="D257" i="8"/>
  <c r="G257" i="8" a="1"/>
  <c r="G257" i="8"/>
  <c r="D241" i="8" a="1"/>
  <c r="D241" i="8"/>
  <c r="D217" i="8" a="1"/>
  <c r="D217" i="8"/>
  <c r="D197" i="8" a="1"/>
  <c r="D197" i="8"/>
  <c r="D177" i="8" a="1"/>
  <c r="D177" i="8"/>
  <c r="G177" i="8" a="1"/>
  <c r="G177" i="8"/>
  <c r="D153" i="8" a="1"/>
  <c r="D153" i="8"/>
  <c r="D133" i="8" a="1"/>
  <c r="D133" i="8"/>
  <c r="D101" i="8" a="1"/>
  <c r="D101" i="8"/>
  <c r="D69" i="8" a="1"/>
  <c r="D69" i="8"/>
  <c r="D52" i="8" a="1"/>
  <c r="D52" i="8"/>
  <c r="D17" i="8" a="1"/>
  <c r="D17" i="8"/>
  <c r="D37" i="8" a="1"/>
  <c r="D37" i="8"/>
  <c r="D36" i="8" a="1"/>
  <c r="D36" i="8"/>
  <c r="G36" i="8" a="1"/>
  <c r="G36" i="8"/>
  <c r="D23" i="8" a="1"/>
  <c r="D23" i="8"/>
  <c r="D237" i="8" a="1"/>
  <c r="D237" i="8"/>
  <c r="D77" i="8" a="1"/>
  <c r="D77" i="8"/>
  <c r="D244" i="8" a="1"/>
  <c r="D244" i="8"/>
  <c r="G244" i="8" a="1"/>
  <c r="G244" i="8"/>
  <c r="D228" i="8" a="1"/>
  <c r="D228" i="8"/>
  <c r="D212" i="8" a="1"/>
  <c r="D212" i="8"/>
  <c r="D196" i="8" a="1"/>
  <c r="D196" i="8"/>
  <c r="D164" i="8" a="1"/>
  <c r="D164" i="8"/>
  <c r="D148" i="8" a="1"/>
  <c r="D148" i="8"/>
  <c r="D132" i="8" a="1"/>
  <c r="D132" i="8"/>
  <c r="D116" i="8" a="1"/>
  <c r="D116" i="8"/>
  <c r="D100" i="8" a="1"/>
  <c r="D100" i="8"/>
  <c r="D84" i="8" a="1"/>
  <c r="D84" i="8"/>
  <c r="D68" i="8" a="1"/>
  <c r="D68" i="8"/>
  <c r="D245" i="8" a="1"/>
  <c r="D245" i="8"/>
  <c r="D225" i="8" a="1"/>
  <c r="D225" i="8"/>
  <c r="G225" i="8" a="1"/>
  <c r="G225" i="8"/>
  <c r="D201" i="8" a="1"/>
  <c r="D201" i="8"/>
  <c r="D181" i="8" a="1"/>
  <c r="D181" i="8"/>
  <c r="D161" i="8" a="1"/>
  <c r="D161" i="8"/>
  <c r="D137" i="8" a="1"/>
  <c r="D137" i="8"/>
  <c r="G137" i="8" a="1"/>
  <c r="G137" i="8"/>
  <c r="D105" i="8" a="1"/>
  <c r="D105" i="8"/>
  <c r="D73" i="8" a="1"/>
  <c r="D73" i="8"/>
  <c r="D48" i="8" a="1"/>
  <c r="D48" i="8"/>
  <c r="D33" i="8" a="1"/>
  <c r="D33" i="8"/>
  <c r="G33" i="8" a="1"/>
  <c r="G33" i="8"/>
  <c r="D12" i="8" a="1"/>
  <c r="D12" i="8"/>
  <c r="D129" i="8" a="1"/>
  <c r="D129" i="8"/>
  <c r="D113" i="8" a="1"/>
  <c r="D113" i="8"/>
  <c r="D97" i="8" a="1"/>
  <c r="D97" i="8"/>
  <c r="G97" i="8" a="1"/>
  <c r="G97" i="8"/>
  <c r="D81" i="8" a="1"/>
  <c r="D81" i="8"/>
  <c r="D56" i="8" a="1"/>
  <c r="D56" i="8"/>
  <c r="D14" i="8" a="1"/>
  <c r="D14" i="8"/>
  <c r="D26" i="8" a="1"/>
  <c r="D26" i="8"/>
  <c r="F26" i="8"/>
  <c r="D382" i="8" a="1"/>
  <c r="D382" i="8"/>
  <c r="D58" i="8" a="1"/>
  <c r="D58" i="8"/>
  <c r="D67" i="8" a="1"/>
  <c r="D67" i="8"/>
  <c r="D61" i="8" a="1"/>
  <c r="D61" i="8"/>
  <c r="G61" i="8" a="1"/>
  <c r="G61" i="8"/>
  <c r="D99" i="8" a="1"/>
  <c r="D99" i="8"/>
  <c r="D286" i="8" a="1"/>
  <c r="D286" i="8"/>
  <c r="D221" i="8" a="1"/>
  <c r="D221" i="8"/>
  <c r="D205" i="8" a="1"/>
  <c r="D205" i="8"/>
  <c r="G205" i="8" a="1"/>
  <c r="G205" i="8"/>
  <c r="D189" i="8" a="1"/>
  <c r="D189" i="8"/>
  <c r="D173" i="8" a="1"/>
  <c r="D173" i="8"/>
  <c r="D157" i="8" a="1"/>
  <c r="D157" i="8"/>
  <c r="D141" i="8" a="1"/>
  <c r="D141" i="8"/>
  <c r="G141" i="8" a="1"/>
  <c r="G141" i="8"/>
  <c r="D125" i="8" a="1"/>
  <c r="D125" i="8"/>
  <c r="D109" i="8" a="1"/>
  <c r="D109" i="8"/>
  <c r="D93" i="8" a="1"/>
  <c r="D93" i="8"/>
  <c r="D60" i="8" a="1"/>
  <c r="D60" i="8"/>
  <c r="G60" i="8" a="1"/>
  <c r="G60" i="8"/>
  <c r="D13" i="8" a="1"/>
  <c r="D13" i="8"/>
  <c r="D29" i="8" a="1"/>
  <c r="D29" i="8"/>
  <c r="D65" i="8" a="1"/>
  <c r="D65" i="8"/>
  <c r="D28" i="8" a="1"/>
  <c r="D28" i="8"/>
  <c r="E28" i="8"/>
  <c r="D47" i="8" a="1"/>
  <c r="D47" i="8"/>
  <c r="D318" i="8" a="1"/>
  <c r="D318" i="8"/>
  <c r="D338" i="8" a="1"/>
  <c r="D338" i="8"/>
  <c r="D114" i="8" a="1"/>
  <c r="D114" i="8"/>
  <c r="G114" i="8" a="1"/>
  <c r="G114" i="8"/>
  <c r="D53" i="8" a="1"/>
  <c r="D53" i="8"/>
  <c r="D20" i="8" a="1"/>
  <c r="D20" i="8"/>
  <c r="D51" i="8" a="1"/>
  <c r="D51" i="8"/>
  <c r="D18" i="8" a="1"/>
  <c r="D18" i="8"/>
  <c r="K18" i="8"/>
  <c r="D358" i="8" a="1"/>
  <c r="D358" i="8"/>
  <c r="D178" i="8" a="1"/>
  <c r="D178" i="8"/>
  <c r="D42" i="8" a="1"/>
  <c r="D42" i="8"/>
  <c r="D354" i="8" a="1"/>
  <c r="D354" i="8"/>
  <c r="G354" i="8" a="1"/>
  <c r="G354" i="8"/>
  <c r="D235" i="8" a="1"/>
  <c r="D235" i="8"/>
  <c r="D390" i="8" a="1"/>
  <c r="D390" i="8"/>
  <c r="D370" i="8" a="1"/>
  <c r="D370" i="8"/>
  <c r="D350" i="8" a="1"/>
  <c r="D350" i="8"/>
  <c r="G350" i="8" a="1"/>
  <c r="G350" i="8"/>
  <c r="D326" i="8" a="1"/>
  <c r="D326" i="8"/>
  <c r="D302" i="8" a="1"/>
  <c r="D302" i="8"/>
  <c r="D254" i="8" a="1"/>
  <c r="D254" i="8"/>
  <c r="D398" i="8" a="1"/>
  <c r="D398" i="8"/>
  <c r="D374" i="8" a="1"/>
  <c r="D374" i="8"/>
  <c r="D334" i="8" a="1"/>
  <c r="D334" i="8"/>
  <c r="D310" i="8" a="1"/>
  <c r="D310" i="8"/>
  <c r="D274" i="8" a="1"/>
  <c r="D274" i="8"/>
  <c r="G274" i="8" a="1"/>
  <c r="G274" i="8"/>
  <c r="D262" i="8" a="1"/>
  <c r="D262" i="8"/>
  <c r="D386" i="8" a="1"/>
  <c r="D386" i="8"/>
  <c r="D366" i="8" a="1"/>
  <c r="D366" i="8"/>
  <c r="D342" i="8" a="1"/>
  <c r="D342" i="8"/>
  <c r="G342" i="8" a="1"/>
  <c r="G342" i="8"/>
  <c r="D322" i="8" a="1"/>
  <c r="D322" i="8"/>
  <c r="D294" i="8" a="1"/>
  <c r="D294" i="8"/>
  <c r="D218" i="8" a="1"/>
  <c r="D218" i="8"/>
  <c r="D306" i="8" a="1"/>
  <c r="D306" i="8"/>
  <c r="G306" i="8" a="1"/>
  <c r="G306" i="8"/>
  <c r="D290" i="8" a="1"/>
  <c r="D290" i="8"/>
  <c r="D270" i="8" a="1"/>
  <c r="D270" i="8"/>
  <c r="D246" i="8" a="1"/>
  <c r="D246" i="8"/>
  <c r="D210" i="8" a="1"/>
  <c r="D210" i="8"/>
  <c r="G210" i="8" a="1"/>
  <c r="G210" i="8"/>
  <c r="D170" i="8" a="1"/>
  <c r="D170" i="8"/>
  <c r="D106" i="8" a="1"/>
  <c r="D106" i="8"/>
  <c r="D74" i="8" a="1"/>
  <c r="D74" i="8"/>
  <c r="D227" i="8" a="1"/>
  <c r="D227" i="8"/>
  <c r="G227" i="8" a="1"/>
  <c r="G227" i="8"/>
  <c r="D297" i="8" a="1"/>
  <c r="D297" i="8"/>
  <c r="D394" i="8" a="1"/>
  <c r="D394" i="8"/>
  <c r="D378" i="8" a="1"/>
  <c r="D378" i="8"/>
  <c r="D362" i="8" a="1"/>
  <c r="D362" i="8"/>
  <c r="D346" i="8" a="1"/>
  <c r="D346" i="8"/>
  <c r="D330" i="8" a="1"/>
  <c r="D330" i="8"/>
  <c r="D314" i="8" a="1"/>
  <c r="D314" i="8"/>
  <c r="D298" i="8" a="1"/>
  <c r="D298" i="8"/>
  <c r="D278" i="8" a="1"/>
  <c r="D278" i="8"/>
  <c r="D258" i="8" a="1"/>
  <c r="D258" i="8"/>
  <c r="D234" i="8" a="1"/>
  <c r="D234" i="8"/>
  <c r="D186" i="8" a="1"/>
  <c r="D186" i="8"/>
  <c r="G186" i="8" a="1"/>
  <c r="G186" i="8"/>
  <c r="D138" i="8" a="1"/>
  <c r="D138" i="8"/>
  <c r="D82" i="8" a="1"/>
  <c r="D82" i="8"/>
  <c r="D259" i="8" a="1"/>
  <c r="D259" i="8"/>
  <c r="D115" i="8" a="1"/>
  <c r="D115" i="8"/>
  <c r="G115" i="8" a="1"/>
  <c r="G115" i="8"/>
  <c r="D242" i="8" a="1"/>
  <c r="D242" i="8"/>
  <c r="D202" i="8" a="1"/>
  <c r="D202" i="8"/>
  <c r="D146" i="8" a="1"/>
  <c r="D146" i="8"/>
  <c r="D86" i="8" a="1"/>
  <c r="D86" i="8"/>
  <c r="G86" i="8" a="1"/>
  <c r="G86" i="8"/>
  <c r="D70" i="8" a="1"/>
  <c r="D70" i="8"/>
  <c r="D163" i="8" a="1"/>
  <c r="D163" i="8"/>
  <c r="D230" i="8" a="1"/>
  <c r="D230" i="8"/>
  <c r="D179" i="8" a="1"/>
  <c r="D179" i="8"/>
  <c r="G179" i="8" a="1"/>
  <c r="G179" i="8"/>
  <c r="D325" i="8" a="1"/>
  <c r="D325" i="8"/>
  <c r="D347" i="8" a="1"/>
  <c r="D347" i="8"/>
  <c r="D83" i="8" a="1"/>
  <c r="D83" i="8"/>
  <c r="D171" i="8" a="1"/>
  <c r="D171" i="8"/>
  <c r="G171" i="8" a="1"/>
  <c r="G171" i="8"/>
  <c r="D282" i="8" a="1"/>
  <c r="D282" i="8"/>
  <c r="D266" i="8" a="1"/>
  <c r="D266" i="8"/>
  <c r="D250" i="8" a="1"/>
  <c r="D250" i="8"/>
  <c r="D226" i="8" a="1"/>
  <c r="D226" i="8"/>
  <c r="G226" i="8" a="1"/>
  <c r="G226" i="8"/>
  <c r="D194" i="8" a="1"/>
  <c r="D194" i="8"/>
  <c r="D162" i="8" a="1"/>
  <c r="D162" i="8"/>
  <c r="D130" i="8" a="1"/>
  <c r="D130" i="8"/>
  <c r="D98" i="8" a="1"/>
  <c r="D98" i="8"/>
  <c r="D251" i="8" a="1"/>
  <c r="D251" i="8"/>
  <c r="D211" i="8" a="1"/>
  <c r="D211" i="8"/>
  <c r="D147" i="8" a="1"/>
  <c r="D147" i="8"/>
  <c r="D337" i="8" a="1"/>
  <c r="D337" i="8"/>
  <c r="G337" i="8" a="1"/>
  <c r="G337" i="8"/>
  <c r="D289" i="8" a="1"/>
  <c r="D289" i="8"/>
  <c r="D154" i="8" a="1"/>
  <c r="D154" i="8"/>
  <c r="D122" i="8" a="1"/>
  <c r="D122" i="8"/>
  <c r="D90" i="8" a="1"/>
  <c r="D90" i="8"/>
  <c r="D243" i="8" a="1"/>
  <c r="D243" i="8"/>
  <c r="D195" i="8" a="1"/>
  <c r="D195" i="8"/>
  <c r="D131" i="8" a="1"/>
  <c r="D131" i="8"/>
  <c r="D41" i="8" a="1"/>
  <c r="D41" i="8"/>
  <c r="H41" i="8"/>
  <c r="D32" i="8" a="1"/>
  <c r="D32" i="8"/>
  <c r="D345" i="8" a="1"/>
  <c r="D345" i="8"/>
  <c r="D339" i="8" a="1"/>
  <c r="D339" i="8"/>
  <c r="D331" i="8" a="1"/>
  <c r="D331" i="8"/>
  <c r="D238" i="8" a="1"/>
  <c r="D238" i="8"/>
  <c r="D222" i="8" a="1"/>
  <c r="D222" i="8"/>
  <c r="D206" i="8" a="1"/>
  <c r="D206" i="8"/>
  <c r="D190" i="8" a="1"/>
  <c r="D190" i="8"/>
  <c r="D174" i="8" a="1"/>
  <c r="D174" i="8"/>
  <c r="D158" i="8" a="1"/>
  <c r="D158" i="8"/>
  <c r="D142" i="8" a="1"/>
  <c r="D142" i="8"/>
  <c r="D126" i="8" a="1"/>
  <c r="D126" i="8"/>
  <c r="G126" i="8" a="1"/>
  <c r="G126" i="8"/>
  <c r="D110" i="8" a="1"/>
  <c r="D110" i="8"/>
  <c r="D94" i="8" a="1"/>
  <c r="D94" i="8"/>
  <c r="D255" i="8" a="1"/>
  <c r="D255" i="8"/>
  <c r="D239" i="8" a="1"/>
  <c r="D239" i="8"/>
  <c r="G239" i="8" a="1"/>
  <c r="G239" i="8"/>
  <c r="D223" i="8" a="1"/>
  <c r="D223" i="8"/>
  <c r="D207" i="8" a="1"/>
  <c r="D207" i="8"/>
  <c r="D191" i="8" a="1"/>
  <c r="D191" i="8"/>
  <c r="D175" i="8" a="1"/>
  <c r="D175" i="8"/>
  <c r="G175" i="8" a="1"/>
  <c r="G175" i="8"/>
  <c r="D159" i="8" a="1"/>
  <c r="D159" i="8"/>
  <c r="D143" i="8" a="1"/>
  <c r="D143" i="8"/>
  <c r="D127" i="8" a="1"/>
  <c r="D127" i="8"/>
  <c r="D111" i="8" a="1"/>
  <c r="D111" i="8"/>
  <c r="G111" i="8" a="1"/>
  <c r="G111" i="8"/>
  <c r="D95" i="8" a="1"/>
  <c r="D95" i="8"/>
  <c r="D79" i="8" a="1"/>
  <c r="D79" i="8"/>
  <c r="D46" i="8" a="1"/>
  <c r="D46" i="8"/>
  <c r="D62" i="8" a="1"/>
  <c r="D62" i="8"/>
  <c r="G62" i="8" a="1"/>
  <c r="G62" i="8"/>
  <c r="D11" i="8" a="1"/>
  <c r="D11" i="8"/>
  <c r="D27" i="8" a="1"/>
  <c r="D27" i="8"/>
  <c r="D49" i="8" a="1"/>
  <c r="D49" i="8"/>
  <c r="D24" i="8" a="1"/>
  <c r="D24" i="8"/>
  <c r="J24" i="8"/>
  <c r="D43" i="8" a="1"/>
  <c r="D43" i="8"/>
  <c r="D63" i="8" a="1"/>
  <c r="D63" i="8"/>
  <c r="D265" i="8" a="1"/>
  <c r="D265" i="8"/>
  <c r="D313" i="8" a="1"/>
  <c r="D313" i="8"/>
  <c r="G313" i="8" a="1"/>
  <c r="G313" i="8"/>
  <c r="D263" i="8" a="1"/>
  <c r="D263" i="8"/>
  <c r="D269" i="8" a="1"/>
  <c r="D269" i="8"/>
  <c r="D321" i="8" a="1"/>
  <c r="D321" i="8"/>
  <c r="D357" i="8" a="1"/>
  <c r="D357" i="8"/>
  <c r="D361" i="8" a="1"/>
  <c r="D361" i="8"/>
  <c r="D333" i="8" a="1"/>
  <c r="D333" i="8"/>
  <c r="D387" i="8" a="1"/>
  <c r="D387" i="8"/>
  <c r="D369" i="8" a="1"/>
  <c r="D369" i="8"/>
  <c r="D214" i="8" a="1"/>
  <c r="D214" i="8"/>
  <c r="D198" i="8" a="1"/>
  <c r="D198" i="8"/>
  <c r="D182" i="8" a="1"/>
  <c r="D182" i="8"/>
  <c r="D166" i="8" a="1"/>
  <c r="D166" i="8"/>
  <c r="G166" i="8" a="1"/>
  <c r="G166" i="8"/>
  <c r="D150" i="8" a="1"/>
  <c r="D150" i="8"/>
  <c r="D134" i="8" a="1"/>
  <c r="D134" i="8"/>
  <c r="D118" i="8" a="1"/>
  <c r="D118" i="8"/>
  <c r="D102" i="8" a="1"/>
  <c r="D102" i="8"/>
  <c r="G102" i="8" a="1"/>
  <c r="G102" i="8"/>
  <c r="D247" i="8" a="1"/>
  <c r="D247" i="8"/>
  <c r="D231" i="8" a="1"/>
  <c r="D231" i="8"/>
  <c r="D215" i="8" a="1"/>
  <c r="D215" i="8"/>
  <c r="D199" i="8" a="1"/>
  <c r="D199" i="8"/>
  <c r="G199" i="8" a="1"/>
  <c r="G199" i="8"/>
  <c r="D183" i="8" a="1"/>
  <c r="D183" i="8"/>
  <c r="D167" i="8" a="1"/>
  <c r="D167" i="8"/>
  <c r="D151" i="8" a="1"/>
  <c r="D151" i="8"/>
  <c r="D135" i="8" a="1"/>
  <c r="D135" i="8"/>
  <c r="G135" i="8" a="1"/>
  <c r="G135" i="8"/>
  <c r="D119" i="8" a="1"/>
  <c r="D119" i="8"/>
  <c r="D103" i="8" a="1"/>
  <c r="D103" i="8"/>
  <c r="D87" i="8" a="1"/>
  <c r="D87" i="8"/>
  <c r="D71" i="8" a="1"/>
  <c r="D71" i="8"/>
  <c r="G71" i="8" a="1"/>
  <c r="G71" i="8"/>
  <c r="D54" i="8" a="1"/>
  <c r="D54" i="8"/>
  <c r="D38" i="8" a="1"/>
  <c r="D38" i="8"/>
  <c r="D19" i="8" a="1"/>
  <c r="D19" i="8"/>
  <c r="D35" i="8" a="1"/>
  <c r="D35" i="8"/>
  <c r="E35" i="8"/>
  <c r="D22" i="8" a="1"/>
  <c r="D22" i="8"/>
  <c r="D10" i="8" a="1"/>
  <c r="D10" i="8"/>
  <c r="D30" i="8" a="1"/>
  <c r="D30" i="8"/>
  <c r="D277" i="8" a="1"/>
  <c r="D277" i="8"/>
  <c r="G277" i="8" a="1"/>
  <c r="G277" i="8"/>
  <c r="D349" i="8" a="1"/>
  <c r="D349" i="8"/>
  <c r="D341" i="8" a="1"/>
  <c r="D341" i="8"/>
  <c r="D301" i="8" a="1"/>
  <c r="D301" i="8"/>
  <c r="D317" i="8" a="1"/>
  <c r="D317" i="8"/>
  <c r="D389" i="8" a="1"/>
  <c r="D389" i="8"/>
  <c r="D323" i="8" a="1"/>
  <c r="D323" i="8"/>
  <c r="D315" i="8" a="1"/>
  <c r="D315" i="8"/>
  <c r="D219" i="8" a="1"/>
  <c r="D219" i="8"/>
  <c r="D203" i="8" a="1"/>
  <c r="D203" i="8"/>
  <c r="D187" i="8" a="1"/>
  <c r="D187" i="8"/>
  <c r="D155" i="8" a="1"/>
  <c r="D155" i="8"/>
  <c r="D139" i="8" a="1"/>
  <c r="D139" i="8"/>
  <c r="G139" i="8" a="1"/>
  <c r="G139" i="8"/>
  <c r="D123" i="8" a="1"/>
  <c r="D123" i="8"/>
  <c r="D107" i="8" a="1"/>
  <c r="D107" i="8"/>
  <c r="D91" i="8" a="1"/>
  <c r="D91" i="8"/>
  <c r="D75" i="8" a="1"/>
  <c r="D75" i="8"/>
  <c r="G75" i="8" a="1"/>
  <c r="G75" i="8"/>
  <c r="D50" i="8" a="1"/>
  <c r="D50" i="8"/>
  <c r="D66" i="8" a="1"/>
  <c r="D66" i="8"/>
  <c r="D15" i="8" a="1"/>
  <c r="D15" i="8"/>
  <c r="D31" i="8" a="1"/>
  <c r="D31" i="8"/>
  <c r="E31" i="8"/>
  <c r="D57" i="8" a="1"/>
  <c r="D57" i="8"/>
  <c r="D59" i="8" a="1"/>
  <c r="D59" i="8"/>
  <c r="D39" i="8" a="1"/>
  <c r="D39" i="8"/>
  <c r="D285" i="8" a="1"/>
  <c r="D285" i="8"/>
  <c r="G285" i="8" a="1"/>
  <c r="G285" i="8"/>
  <c r="D329" i="8" a="1"/>
  <c r="D329" i="8"/>
  <c r="D305" i="8" a="1"/>
  <c r="D305" i="8"/>
  <c r="G305" i="8" a="1"/>
  <c r="G305" i="8"/>
  <c r="D281" i="8" a="1"/>
  <c r="D281" i="8"/>
  <c r="D293" i="8" a="1"/>
  <c r="D293" i="8"/>
  <c r="G293" i="8" a="1"/>
  <c r="G293" i="8"/>
  <c r="D381" i="8" a="1"/>
  <c r="D381" i="8"/>
  <c r="D267" i="8" a="1"/>
  <c r="D267" i="8"/>
  <c r="D385" i="8" a="1"/>
  <c r="D385" i="8"/>
  <c r="D401" i="8" a="1"/>
  <c r="D401" i="8"/>
  <c r="D373" i="8" a="1"/>
  <c r="D373" i="8"/>
  <c r="D273" i="8" a="1"/>
  <c r="D273" i="8"/>
  <c r="G273" i="8" a="1"/>
  <c r="G273" i="8"/>
  <c r="D393" i="8" a="1"/>
  <c r="D393" i="8"/>
  <c r="D261" i="8" a="1"/>
  <c r="D261" i="8"/>
  <c r="D291" i="8" a="1"/>
  <c r="D291" i="8"/>
  <c r="D371" i="8" a="1"/>
  <c r="D371" i="8"/>
  <c r="D283" i="8" a="1"/>
  <c r="D283" i="8"/>
  <c r="D363" i="8" a="1"/>
  <c r="D363" i="8"/>
  <c r="D399" i="8" a="1"/>
  <c r="D399" i="8"/>
  <c r="D365" i="8" a="1"/>
  <c r="D365" i="8"/>
  <c r="D397" i="8" a="1"/>
  <c r="D397" i="8"/>
  <c r="D377" i="8" a="1"/>
  <c r="D377" i="8"/>
  <c r="D275" i="8" a="1"/>
  <c r="D275" i="8"/>
  <c r="D355" i="8" a="1"/>
  <c r="D355" i="8"/>
  <c r="D353" i="8" a="1"/>
  <c r="D353" i="8"/>
  <c r="D379" i="8" a="1"/>
  <c r="D379" i="8"/>
  <c r="D395" i="8" a="1"/>
  <c r="D395" i="8"/>
  <c r="D299" i="8" a="1"/>
  <c r="D299" i="8"/>
  <c r="D309" i="8" a="1"/>
  <c r="D309" i="8"/>
  <c r="D311" i="8" a="1"/>
  <c r="D311" i="8"/>
  <c r="D391" i="8" a="1"/>
  <c r="D391" i="8"/>
  <c r="D307" i="8" a="1"/>
  <c r="D307" i="8"/>
  <c r="D287" i="8" a="1"/>
  <c r="D287" i="8"/>
  <c r="D343" i="8" a="1"/>
  <c r="D343" i="8"/>
  <c r="D351" i="8" a="1"/>
  <c r="D351" i="8"/>
  <c r="D295" i="8" a="1"/>
  <c r="D295" i="8"/>
  <c r="D327" i="8" a="1"/>
  <c r="D327" i="8"/>
  <c r="D375" i="8" a="1"/>
  <c r="D375" i="8"/>
  <c r="D279" i="8" a="1"/>
  <c r="D279" i="8"/>
  <c r="D319" i="8" a="1"/>
  <c r="D319" i="8"/>
  <c r="D383" i="8" a="1"/>
  <c r="D383" i="8"/>
  <c r="D335" i="8" a="1"/>
  <c r="D335" i="8"/>
  <c r="D367" i="8" a="1"/>
  <c r="D367" i="8"/>
  <c r="D303" i="8" a="1"/>
  <c r="D303" i="8"/>
  <c r="D359" i="8" a="1"/>
  <c r="D359" i="8"/>
  <c r="D271" i="8" a="1"/>
  <c r="D271" i="8"/>
  <c r="G325" i="8" a="1"/>
  <c r="G325" i="8"/>
  <c r="G321" i="8" a="1"/>
  <c r="G321" i="8"/>
  <c r="G281" i="8" a="1"/>
  <c r="G281" i="8"/>
  <c r="G269" i="8" a="1"/>
  <c r="G269" i="8"/>
  <c r="G301" i="8" a="1"/>
  <c r="G301" i="8"/>
  <c r="G263" i="8" a="1"/>
  <c r="G263" i="8"/>
  <c r="G297" i="8" a="1"/>
  <c r="G297" i="8"/>
  <c r="G329" i="8" a="1"/>
  <c r="G329" i="8"/>
  <c r="G380" i="8" a="1"/>
  <c r="G380" i="8"/>
  <c r="G372" i="8" a="1"/>
  <c r="G372" i="8"/>
  <c r="G364" i="8" a="1"/>
  <c r="G364" i="8"/>
  <c r="G356" i="8" a="1"/>
  <c r="G356" i="8"/>
  <c r="G348" i="8" a="1"/>
  <c r="G348" i="8"/>
  <c r="G332" i="8" a="1"/>
  <c r="G332" i="8"/>
  <c r="G316" i="8" a="1"/>
  <c r="G316" i="8"/>
  <c r="G308" i="8" a="1"/>
  <c r="G308" i="8"/>
  <c r="G300" i="8" a="1"/>
  <c r="G300" i="8"/>
  <c r="G292" i="8" a="1"/>
  <c r="G292" i="8"/>
  <c r="G284" i="8" a="1"/>
  <c r="G284" i="8"/>
  <c r="G276" i="8" a="1"/>
  <c r="G276" i="8"/>
  <c r="G268" i="8" a="1"/>
  <c r="G268" i="8"/>
  <c r="G260" i="8" a="1"/>
  <c r="G260" i="8"/>
  <c r="G236" i="8" a="1"/>
  <c r="G236" i="8"/>
  <c r="G228" i="8" a="1"/>
  <c r="G228" i="8"/>
  <c r="G220" i="8" a="1"/>
  <c r="G220" i="8"/>
  <c r="G212" i="8" a="1"/>
  <c r="G212" i="8"/>
  <c r="G204" i="8" a="1"/>
  <c r="G204" i="8"/>
  <c r="G196" i="8" a="1"/>
  <c r="G196" i="8"/>
  <c r="G188" i="8" a="1"/>
  <c r="G188" i="8"/>
  <c r="G180" i="8" a="1"/>
  <c r="G180" i="8"/>
  <c r="G172" i="8" a="1"/>
  <c r="G172" i="8"/>
  <c r="G164" i="8" a="1"/>
  <c r="G164" i="8"/>
  <c r="G156" i="8" a="1"/>
  <c r="G156" i="8"/>
  <c r="G148" i="8" a="1"/>
  <c r="G148" i="8"/>
  <c r="G140" i="8" a="1"/>
  <c r="G140" i="8"/>
  <c r="G132" i="8" a="1"/>
  <c r="G132" i="8"/>
  <c r="G124" i="8" a="1"/>
  <c r="G124" i="8"/>
  <c r="G116" i="8" a="1"/>
  <c r="G116" i="8"/>
  <c r="G108" i="8" a="1"/>
  <c r="G108" i="8"/>
  <c r="G100" i="8" a="1"/>
  <c r="G100" i="8"/>
  <c r="G84" i="8" a="1"/>
  <c r="G84" i="8"/>
  <c r="G68" i="8" a="1"/>
  <c r="G68" i="8"/>
  <c r="G253" i="8" a="1"/>
  <c r="G253" i="8"/>
  <c r="G245" i="8" a="1"/>
  <c r="G245" i="8"/>
  <c r="G237" i="8" a="1"/>
  <c r="G237" i="8"/>
  <c r="G229" i="8" a="1"/>
  <c r="G229" i="8"/>
  <c r="G221" i="8" a="1"/>
  <c r="G221" i="8"/>
  <c r="G213" i="8" a="1"/>
  <c r="G213" i="8"/>
  <c r="G197" i="8" a="1"/>
  <c r="G197" i="8"/>
  <c r="G189" i="8" a="1"/>
  <c r="G189" i="8"/>
  <c r="G181" i="8" a="1"/>
  <c r="G181" i="8"/>
  <c r="G173" i="8" a="1"/>
  <c r="G173" i="8"/>
  <c r="G165" i="8" a="1"/>
  <c r="G165" i="8"/>
  <c r="G157" i="8" a="1"/>
  <c r="G157" i="8"/>
  <c r="G133" i="8" a="1"/>
  <c r="G133" i="8"/>
  <c r="G125" i="8" a="1"/>
  <c r="G125" i="8"/>
  <c r="G117" i="8" a="1"/>
  <c r="G117" i="8"/>
  <c r="G109" i="8" a="1"/>
  <c r="G109" i="8"/>
  <c r="G101" i="8" a="1"/>
  <c r="G101" i="8"/>
  <c r="G93" i="8" a="1"/>
  <c r="G93" i="8"/>
  <c r="G77" i="8" a="1"/>
  <c r="G77" i="8"/>
  <c r="G69" i="8" a="1"/>
  <c r="G69" i="8"/>
  <c r="G44" i="8" a="1"/>
  <c r="G44" i="8"/>
  <c r="G52" i="8" a="1"/>
  <c r="G52" i="8"/>
  <c r="H5" i="8"/>
  <c r="F5" i="8"/>
  <c r="K5" i="8"/>
  <c r="G5" i="8" a="1"/>
  <c r="G5" i="8"/>
  <c r="J5" i="8"/>
  <c r="I21" i="8"/>
  <c r="J21" i="8"/>
  <c r="G21" i="8" a="1"/>
  <c r="G21" i="8"/>
  <c r="J29" i="8"/>
  <c r="E29" i="8"/>
  <c r="I29" i="8"/>
  <c r="G29" i="8" a="1"/>
  <c r="G29" i="8"/>
  <c r="I37" i="8"/>
  <c r="J37" i="8"/>
  <c r="G37" i="8" a="1"/>
  <c r="G37" i="8"/>
  <c r="G53" i="8" a="1"/>
  <c r="G53" i="8"/>
  <c r="I4" i="8"/>
  <c r="F4" i="8"/>
  <c r="H4" i="8"/>
  <c r="J4" i="8"/>
  <c r="K4" i="8"/>
  <c r="G4" i="8" a="1"/>
  <c r="G4" i="8"/>
  <c r="E4" i="8"/>
  <c r="H20" i="8"/>
  <c r="F20" i="8"/>
  <c r="K20" i="8"/>
  <c r="I20" i="8"/>
  <c r="E20" i="8"/>
  <c r="J20" i="8"/>
  <c r="G20" i="8" a="1"/>
  <c r="G20" i="8"/>
  <c r="H28" i="8"/>
  <c r="G28" i="8" a="1"/>
  <c r="G28" i="8"/>
  <c r="G386" i="8" a="1"/>
  <c r="G386" i="8"/>
  <c r="G378" i="8" a="1"/>
  <c r="G378" i="8"/>
  <c r="G370" i="8" a="1"/>
  <c r="G370" i="8"/>
  <c r="G362" i="8" a="1"/>
  <c r="G362" i="8"/>
  <c r="G290" i="8" a="1"/>
  <c r="G290" i="8"/>
  <c r="G266" i="8" a="1"/>
  <c r="G266" i="8"/>
  <c r="G258" i="8" a="1"/>
  <c r="G258" i="8"/>
  <c r="G234" i="8" a="1"/>
  <c r="G234" i="8"/>
  <c r="G202" i="8" a="1"/>
  <c r="G202" i="8"/>
  <c r="G194" i="8" a="1"/>
  <c r="G194" i="8"/>
  <c r="G170" i="8" a="1"/>
  <c r="G170" i="8"/>
  <c r="G146" i="8" a="1"/>
  <c r="G146" i="8"/>
  <c r="G90" i="8" a="1"/>
  <c r="G90" i="8"/>
  <c r="G82" i="8" a="1"/>
  <c r="G82" i="8"/>
  <c r="G74" i="8" a="1"/>
  <c r="G74" i="8"/>
  <c r="G259" i="8" a="1"/>
  <c r="G259" i="8"/>
  <c r="G251" i="8" a="1"/>
  <c r="G251" i="8"/>
  <c r="G243" i="8" a="1"/>
  <c r="G243" i="8"/>
  <c r="G235" i="8" a="1"/>
  <c r="G235" i="8"/>
  <c r="G219" i="8" a="1"/>
  <c r="G219" i="8"/>
  <c r="G211" i="8" a="1"/>
  <c r="G211" i="8"/>
  <c r="G203" i="8" a="1"/>
  <c r="G203" i="8"/>
  <c r="G195" i="8" a="1"/>
  <c r="G195" i="8"/>
  <c r="G187" i="8" a="1"/>
  <c r="G187" i="8"/>
  <c r="G163" i="8" a="1"/>
  <c r="G163" i="8"/>
  <c r="G155" i="8" a="1"/>
  <c r="G155" i="8"/>
  <c r="G147" i="8" a="1"/>
  <c r="G147" i="8"/>
  <c r="G131" i="8" a="1"/>
  <c r="G131" i="8"/>
  <c r="G123" i="8" a="1"/>
  <c r="G123" i="8"/>
  <c r="G107" i="8" a="1"/>
  <c r="G107" i="8"/>
  <c r="G99" i="8" a="1"/>
  <c r="G99" i="8"/>
  <c r="G91" i="8" a="1"/>
  <c r="G91" i="8"/>
  <c r="G83" i="8" a="1"/>
  <c r="G83" i="8"/>
  <c r="E42" i="8"/>
  <c r="G42" i="8" a="1"/>
  <c r="G42" i="8"/>
  <c r="J42" i="8"/>
  <c r="I42" i="8"/>
  <c r="G50" i="8" a="1"/>
  <c r="G50" i="8"/>
  <c r="G58" i="8" a="1"/>
  <c r="G58" i="8"/>
  <c r="G66" i="8" a="1"/>
  <c r="G66" i="8"/>
  <c r="F7" i="8"/>
  <c r="H7" i="8"/>
  <c r="K7" i="8"/>
  <c r="E15" i="8"/>
  <c r="G15" i="8" a="1"/>
  <c r="G15" i="8"/>
  <c r="I15" i="8"/>
  <c r="J15" i="8"/>
  <c r="J23" i="8"/>
  <c r="I23" i="8"/>
  <c r="G31" i="8" a="1"/>
  <c r="G31" i="8"/>
  <c r="G41" i="8" a="1"/>
  <c r="G41" i="8"/>
  <c r="H16" i="8"/>
  <c r="I16" i="8"/>
  <c r="J16" i="8"/>
  <c r="F16" i="8"/>
  <c r="E16" i="8"/>
  <c r="K16" i="8"/>
  <c r="G16" i="8" a="1"/>
  <c r="G16" i="8"/>
  <c r="G32" i="8" a="1"/>
  <c r="G32" i="8"/>
  <c r="J32" i="8"/>
  <c r="F32" i="8"/>
  <c r="H32" i="8"/>
  <c r="I32" i="8"/>
  <c r="K32" i="8"/>
  <c r="E32" i="8"/>
  <c r="G59" i="8" a="1"/>
  <c r="G59" i="8"/>
  <c r="G392" i="8" a="1"/>
  <c r="G392" i="8"/>
  <c r="G376" i="8" a="1"/>
  <c r="G376" i="8"/>
  <c r="G368" i="8" a="1"/>
  <c r="G368" i="8"/>
  <c r="G344" i="8" a="1"/>
  <c r="G344" i="8"/>
  <c r="G328" i="8" a="1"/>
  <c r="G328" i="8"/>
  <c r="G304" i="8" a="1"/>
  <c r="G304" i="8"/>
  <c r="G288" i="8" a="1"/>
  <c r="G288" i="8"/>
  <c r="G256" i="8" a="1"/>
  <c r="G256" i="8"/>
  <c r="G240" i="8" a="1"/>
  <c r="G240" i="8"/>
  <c r="G224" i="8" a="1"/>
  <c r="G224" i="8"/>
  <c r="G208" i="8" a="1"/>
  <c r="G208" i="8"/>
  <c r="G184" i="8" a="1"/>
  <c r="G184" i="8"/>
  <c r="G176" i="8" a="1"/>
  <c r="G176" i="8"/>
  <c r="G168" i="8" a="1"/>
  <c r="G168" i="8"/>
  <c r="G160" i="8" a="1"/>
  <c r="G160" i="8"/>
  <c r="G152" i="8" a="1"/>
  <c r="G152" i="8"/>
  <c r="G144" i="8" a="1"/>
  <c r="G144" i="8"/>
  <c r="G136" i="8" a="1"/>
  <c r="G136" i="8"/>
  <c r="G128" i="8" a="1"/>
  <c r="G128" i="8"/>
  <c r="G120" i="8" a="1"/>
  <c r="G120" i="8"/>
  <c r="G112" i="8" a="1"/>
  <c r="G112" i="8"/>
  <c r="G88" i="8" a="1"/>
  <c r="G88" i="8"/>
  <c r="G72" i="8" a="1"/>
  <c r="G72" i="8"/>
  <c r="G249" i="8" a="1"/>
  <c r="G249" i="8"/>
  <c r="G241" i="8" a="1"/>
  <c r="G241" i="8"/>
  <c r="G233" i="8" a="1"/>
  <c r="G233" i="8"/>
  <c r="G217" i="8" a="1"/>
  <c r="G217" i="8"/>
  <c r="G209" i="8" a="1"/>
  <c r="G209" i="8"/>
  <c r="G201" i="8" a="1"/>
  <c r="G201" i="8"/>
  <c r="G185" i="8" a="1"/>
  <c r="G185" i="8"/>
  <c r="G169" i="8" a="1"/>
  <c r="G169" i="8"/>
  <c r="G161" i="8" a="1"/>
  <c r="G161" i="8"/>
  <c r="G153" i="8" a="1"/>
  <c r="G153" i="8"/>
  <c r="G145" i="8" a="1"/>
  <c r="G145" i="8"/>
  <c r="G129" i="8" a="1"/>
  <c r="G129" i="8"/>
  <c r="G121" i="8" a="1"/>
  <c r="G121" i="8"/>
  <c r="G113" i="8" a="1"/>
  <c r="G113" i="8"/>
  <c r="G105" i="8" a="1"/>
  <c r="G105" i="8"/>
  <c r="G89" i="8" a="1"/>
  <c r="G89" i="8"/>
  <c r="G81" i="8" a="1"/>
  <c r="G81" i="8"/>
  <c r="G73" i="8" a="1"/>
  <c r="G73" i="8"/>
  <c r="H40" i="8"/>
  <c r="F40" i="8"/>
  <c r="K40" i="8"/>
  <c r="I40" i="8"/>
  <c r="E40" i="8"/>
  <c r="J40" i="8"/>
  <c r="G40" i="8" a="1"/>
  <c r="G40" i="8"/>
  <c r="G48" i="8" a="1"/>
  <c r="G48" i="8"/>
  <c r="G56" i="8" a="1"/>
  <c r="G56" i="8"/>
  <c r="G64" i="8" a="1"/>
  <c r="G64" i="8"/>
  <c r="E9" i="8"/>
  <c r="I17" i="8"/>
  <c r="G17" i="8" a="1"/>
  <c r="G17" i="8"/>
  <c r="J17" i="8"/>
  <c r="J25" i="8"/>
  <c r="F25" i="8"/>
  <c r="I25" i="8"/>
  <c r="G25" i="8" a="1"/>
  <c r="G25" i="8"/>
  <c r="K33" i="8"/>
  <c r="H12" i="8"/>
  <c r="F12" i="8"/>
  <c r="K12" i="8"/>
  <c r="E12" i="8"/>
  <c r="J12" i="8"/>
  <c r="I12" i="8"/>
  <c r="G12" i="8" a="1"/>
  <c r="G12" i="8"/>
  <c r="J36" i="8"/>
  <c r="E36" i="8"/>
  <c r="G67" i="8" a="1"/>
  <c r="G67" i="8"/>
  <c r="G255" i="8" a="1"/>
  <c r="G255" i="8"/>
  <c r="G247" i="8" a="1"/>
  <c r="G247" i="8"/>
  <c r="G231" i="8" a="1"/>
  <c r="G231" i="8"/>
  <c r="G223" i="8" a="1"/>
  <c r="G223" i="8"/>
  <c r="G215" i="8" a="1"/>
  <c r="G215" i="8"/>
  <c r="G207" i="8" a="1"/>
  <c r="G207" i="8"/>
  <c r="G191" i="8" a="1"/>
  <c r="G191" i="8"/>
  <c r="G183" i="8" a="1"/>
  <c r="G183" i="8"/>
  <c r="G167" i="8" a="1"/>
  <c r="G167" i="8"/>
  <c r="G159" i="8" a="1"/>
  <c r="G159" i="8"/>
  <c r="G151" i="8" a="1"/>
  <c r="G151" i="8"/>
  <c r="G143" i="8" a="1"/>
  <c r="G143" i="8"/>
  <c r="G127" i="8" a="1"/>
  <c r="G127" i="8"/>
  <c r="G119" i="8" a="1"/>
  <c r="G119" i="8"/>
  <c r="G103" i="8" a="1"/>
  <c r="G103" i="8"/>
  <c r="G95" i="8" a="1"/>
  <c r="G95" i="8"/>
  <c r="G87" i="8" a="1"/>
  <c r="G87" i="8"/>
  <c r="G79" i="8" a="1"/>
  <c r="G79" i="8"/>
  <c r="H11" i="8"/>
  <c r="F11" i="8"/>
  <c r="K11" i="8"/>
  <c r="F19" i="8"/>
  <c r="K19" i="8"/>
  <c r="G19" i="8" a="1"/>
  <c r="G19" i="8"/>
  <c r="J27" i="8"/>
  <c r="E27" i="8"/>
  <c r="I27" i="8"/>
  <c r="G27" i="8" a="1"/>
  <c r="G27" i="8"/>
  <c r="G49" i="8" a="1"/>
  <c r="G49" i="8"/>
  <c r="E8" i="8"/>
  <c r="H8" i="8"/>
  <c r="F8" i="8"/>
  <c r="K8" i="8"/>
  <c r="J8" i="8"/>
  <c r="G8" i="8" a="1"/>
  <c r="G8" i="8"/>
  <c r="I8" i="8"/>
  <c r="K24" i="8"/>
  <c r="E24" i="8"/>
  <c r="K43" i="8"/>
  <c r="E43" i="8"/>
  <c r="G265" i="8" a="1"/>
  <c r="G265" i="8"/>
  <c r="G400" i="8" a="1"/>
  <c r="G400" i="8"/>
  <c r="G388" i="8" a="1"/>
  <c r="G388" i="8"/>
  <c r="G384" i="8" a="1"/>
  <c r="G384" i="8"/>
  <c r="G360" i="8" a="1"/>
  <c r="G360" i="8"/>
  <c r="G336" i="8" a="1"/>
  <c r="G336" i="8"/>
  <c r="G324" i="8" a="1"/>
  <c r="G324" i="8"/>
  <c r="G320" i="8" a="1"/>
  <c r="G320" i="8"/>
  <c r="G296" i="8" a="1"/>
  <c r="G296" i="8"/>
  <c r="G264" i="8" a="1"/>
  <c r="G264" i="8"/>
  <c r="G248" i="8" a="1"/>
  <c r="G248" i="8"/>
  <c r="G232" i="8" a="1"/>
  <c r="G232" i="8"/>
  <c r="G216" i="8" a="1"/>
  <c r="G216" i="8"/>
  <c r="I5" i="8"/>
  <c r="E5" i="8"/>
  <c r="F9" i="8"/>
  <c r="H13" i="8"/>
  <c r="E13" i="8"/>
  <c r="K13" i="8"/>
  <c r="I13" i="8"/>
  <c r="G13" i="8" a="1"/>
  <c r="G13" i="8"/>
  <c r="F13" i="8"/>
  <c r="J13" i="8"/>
  <c r="E17" i="8"/>
  <c r="K17" i="8"/>
  <c r="H17" i="8"/>
  <c r="F17" i="8"/>
  <c r="E21" i="8"/>
  <c r="H21" i="8"/>
  <c r="F21" i="8"/>
  <c r="K21" i="8"/>
  <c r="H25" i="8"/>
  <c r="E25" i="8"/>
  <c r="K25" i="8"/>
  <c r="H29" i="8"/>
  <c r="F29" i="8"/>
  <c r="K29" i="8"/>
  <c r="J33" i="8"/>
  <c r="H37" i="8"/>
  <c r="F37" i="8"/>
  <c r="E37" i="8"/>
  <c r="K37" i="8"/>
  <c r="G65" i="8" a="1"/>
  <c r="G65" i="8"/>
  <c r="K14" i="8"/>
  <c r="J14" i="8"/>
  <c r="F14" i="8"/>
  <c r="H14" i="8"/>
  <c r="E14" i="8"/>
  <c r="I14" i="8"/>
  <c r="G14" i="8" a="1"/>
  <c r="G14" i="8"/>
  <c r="G51" i="8" a="1"/>
  <c r="G51" i="8"/>
  <c r="G26" i="8" a="1"/>
  <c r="G26" i="8"/>
  <c r="J26" i="8"/>
  <c r="G47" i="8" a="1"/>
  <c r="G47" i="8"/>
  <c r="G18" i="8" a="1"/>
  <c r="G18" i="8"/>
  <c r="J18" i="8"/>
  <c r="G55" i="8" a="1"/>
  <c r="G55" i="8"/>
  <c r="G398" i="8" a="1"/>
  <c r="G398" i="8"/>
  <c r="G394" i="8" a="1"/>
  <c r="G394" i="8"/>
  <c r="G390" i="8" a="1"/>
  <c r="G390" i="8"/>
  <c r="G382" i="8" a="1"/>
  <c r="G382" i="8"/>
  <c r="G374" i="8" a="1"/>
  <c r="G374" i="8"/>
  <c r="G366" i="8" a="1"/>
  <c r="G366" i="8"/>
  <c r="G358" i="8" a="1"/>
  <c r="G358" i="8"/>
  <c r="G346" i="8" a="1"/>
  <c r="G346" i="8"/>
  <c r="G338" i="8" a="1"/>
  <c r="G338" i="8"/>
  <c r="G334" i="8" a="1"/>
  <c r="G334" i="8"/>
  <c r="G330" i="8" a="1"/>
  <c r="G330" i="8"/>
  <c r="G326" i="8" a="1"/>
  <c r="G326" i="8"/>
  <c r="G322" i="8" a="1"/>
  <c r="G322" i="8"/>
  <c r="G318" i="8" a="1"/>
  <c r="G318" i="8"/>
  <c r="G314" i="8" a="1"/>
  <c r="G314" i="8"/>
  <c r="G310" i="8" a="1"/>
  <c r="G310" i="8"/>
  <c r="G302" i="8" a="1"/>
  <c r="G302" i="8"/>
  <c r="G298" i="8" a="1"/>
  <c r="G298" i="8"/>
  <c r="G294" i="8" a="1"/>
  <c r="G294" i="8"/>
  <c r="G286" i="8" a="1"/>
  <c r="G286" i="8"/>
  <c r="G282" i="8" a="1"/>
  <c r="G282" i="8"/>
  <c r="G278" i="8" a="1"/>
  <c r="G278" i="8"/>
  <c r="G270" i="8" a="1"/>
  <c r="G270" i="8"/>
  <c r="G262" i="8" a="1"/>
  <c r="G262" i="8"/>
  <c r="G254" i="8" a="1"/>
  <c r="G254" i="8"/>
  <c r="G250" i="8" a="1"/>
  <c r="G250" i="8"/>
  <c r="G246" i="8" a="1"/>
  <c r="G246" i="8"/>
  <c r="G242" i="8" a="1"/>
  <c r="G242" i="8"/>
  <c r="G238" i="8" a="1"/>
  <c r="G238" i="8"/>
  <c r="G230" i="8" a="1"/>
  <c r="G230" i="8"/>
  <c r="G222" i="8" a="1"/>
  <c r="G222" i="8"/>
  <c r="G218" i="8" a="1"/>
  <c r="G218" i="8"/>
  <c r="G214" i="8" a="1"/>
  <c r="G214" i="8"/>
  <c r="G206" i="8" a="1"/>
  <c r="G206" i="8"/>
  <c r="G198" i="8" a="1"/>
  <c r="G198" i="8"/>
  <c r="G190" i="8" a="1"/>
  <c r="G190" i="8"/>
  <c r="G182" i="8" a="1"/>
  <c r="G182" i="8"/>
  <c r="G178" i="8" a="1"/>
  <c r="G178" i="8"/>
  <c r="G174" i="8" a="1"/>
  <c r="G174" i="8"/>
  <c r="G162" i="8" a="1"/>
  <c r="G162" i="8"/>
  <c r="G158" i="8" a="1"/>
  <c r="G158" i="8"/>
  <c r="G154" i="8" a="1"/>
  <c r="G154" i="8"/>
  <c r="G150" i="8" a="1"/>
  <c r="G150" i="8"/>
  <c r="G142" i="8" a="1"/>
  <c r="G142" i="8"/>
  <c r="G138" i="8" a="1"/>
  <c r="G138" i="8"/>
  <c r="G134" i="8" a="1"/>
  <c r="G134" i="8"/>
  <c r="G130" i="8" a="1"/>
  <c r="G130" i="8"/>
  <c r="G122" i="8" a="1"/>
  <c r="G122" i="8"/>
  <c r="G118" i="8" a="1"/>
  <c r="G118" i="8"/>
  <c r="G110" i="8" a="1"/>
  <c r="G110" i="8"/>
  <c r="G106" i="8" a="1"/>
  <c r="G106" i="8"/>
  <c r="G98" i="8" a="1"/>
  <c r="G98" i="8"/>
  <c r="G94" i="8" a="1"/>
  <c r="G94" i="8"/>
  <c r="G78" i="8" a="1"/>
  <c r="G78" i="8"/>
  <c r="G70" i="8" a="1"/>
  <c r="G70" i="8"/>
  <c r="K42" i="8"/>
  <c r="H42" i="8"/>
  <c r="F42" i="8"/>
  <c r="G46" i="8" a="1"/>
  <c r="G46" i="8"/>
  <c r="G54" i="8" a="1"/>
  <c r="G54" i="8"/>
  <c r="K38" i="8"/>
  <c r="J38" i="8"/>
  <c r="F38" i="8"/>
  <c r="H38" i="8"/>
  <c r="E38" i="8"/>
  <c r="I38" i="8"/>
  <c r="G38" i="8" a="1"/>
  <c r="G38" i="8"/>
  <c r="G7" i="8" a="1"/>
  <c r="G7" i="8"/>
  <c r="J7" i="8"/>
  <c r="E7" i="8"/>
  <c r="I7" i="8"/>
  <c r="G11" i="8" a="1"/>
  <c r="G11" i="8"/>
  <c r="J11" i="8"/>
  <c r="E11" i="8"/>
  <c r="I11" i="8"/>
  <c r="H15" i="8"/>
  <c r="F15" i="8"/>
  <c r="K15" i="8"/>
  <c r="J19" i="8"/>
  <c r="E19" i="8"/>
  <c r="H19" i="8"/>
  <c r="I19" i="8"/>
  <c r="G23" i="8" a="1"/>
  <c r="G23" i="8"/>
  <c r="F23" i="8"/>
  <c r="K23" i="8"/>
  <c r="H23" i="8"/>
  <c r="E23" i="8"/>
  <c r="K27" i="8"/>
  <c r="H27" i="8"/>
  <c r="F27" i="8"/>
  <c r="F31" i="8"/>
  <c r="F35" i="8"/>
  <c r="E41" i="8"/>
  <c r="G57" i="8" a="1"/>
  <c r="G57" i="8"/>
  <c r="H6" i="8"/>
  <c r="J6" i="8"/>
  <c r="K6" i="8"/>
  <c r="G6" i="8" a="1"/>
  <c r="G6" i="8"/>
  <c r="I6" i="8"/>
  <c r="F6" i="8"/>
  <c r="E6" i="8"/>
  <c r="J22" i="8"/>
  <c r="F22" i="8"/>
  <c r="E22" i="8"/>
  <c r="H22" i="8"/>
  <c r="I22" i="8"/>
  <c r="K22" i="8"/>
  <c r="G22" i="8" a="1"/>
  <c r="G22" i="8"/>
  <c r="G43" i="8" a="1"/>
  <c r="G43" i="8"/>
  <c r="J43" i="8"/>
  <c r="F43" i="8"/>
  <c r="H43" i="8"/>
  <c r="I43" i="8"/>
  <c r="F10" i="8"/>
  <c r="G10" i="8" a="1"/>
  <c r="G10" i="8"/>
  <c r="H10" i="8"/>
  <c r="I10" i="8"/>
  <c r="E10" i="8"/>
  <c r="J10" i="8"/>
  <c r="K10" i="8"/>
  <c r="G34" i="8" a="1"/>
  <c r="G34" i="8"/>
  <c r="I34" i="8"/>
  <c r="E34" i="8"/>
  <c r="G63" i="8" a="1"/>
  <c r="G63" i="8"/>
  <c r="J39" i="8"/>
  <c r="K39" i="8"/>
  <c r="F39" i="8"/>
  <c r="I39" i="8"/>
  <c r="G39" i="8" a="1"/>
  <c r="G39" i="8"/>
  <c r="H39" i="8"/>
  <c r="E39" i="8"/>
  <c r="H30" i="8"/>
  <c r="F30" i="8"/>
  <c r="J30" i="8"/>
  <c r="E30" i="8"/>
  <c r="K30" i="8"/>
  <c r="G30" i="8" a="1"/>
  <c r="G30" i="8"/>
  <c r="I30" i="8"/>
  <c r="I3" i="8"/>
  <c r="J3" i="8"/>
  <c r="H3" i="8"/>
  <c r="E3" i="8"/>
  <c r="G3" i="8" a="1"/>
  <c r="G3" i="8"/>
  <c r="F3" i="8"/>
  <c r="K3" i="8"/>
  <c r="F22" i="10"/>
  <c r="L22" i="10"/>
  <c r="F15" i="10"/>
  <c r="L15" i="10"/>
  <c r="L8" i="10"/>
  <c r="F8" i="10"/>
  <c r="F47" i="10"/>
  <c r="L47" i="10"/>
  <c r="F40" i="10"/>
  <c r="L40" i="10"/>
  <c r="F33" i="10"/>
  <c r="L33" i="10"/>
  <c r="F55" i="10"/>
  <c r="L55" i="10"/>
  <c r="J30" i="10"/>
  <c r="E30" i="10"/>
  <c r="L24" i="10"/>
  <c r="F24" i="10"/>
  <c r="F20" i="10"/>
  <c r="C20" i="10"/>
  <c r="L20" i="10"/>
  <c r="F17" i="10"/>
  <c r="L17" i="10"/>
  <c r="L12" i="10"/>
  <c r="F12" i="10"/>
  <c r="F7" i="10"/>
  <c r="L7" i="10"/>
  <c r="F5" i="10"/>
  <c r="L5" i="10"/>
  <c r="L49" i="10"/>
  <c r="F49" i="10"/>
  <c r="F44" i="10"/>
  <c r="L44" i="10"/>
  <c r="F42" i="10"/>
  <c r="L42" i="10"/>
  <c r="L37" i="10"/>
  <c r="F37" i="10"/>
  <c r="F32" i="10"/>
  <c r="L32" i="10"/>
  <c r="F30" i="10"/>
  <c r="K30" i="10"/>
  <c r="L30" i="10"/>
  <c r="L56" i="10"/>
  <c r="F56" i="10"/>
  <c r="H54" i="10"/>
  <c r="E54" i="10"/>
  <c r="H58" i="10"/>
  <c r="E58" i="10"/>
  <c r="E31" i="10"/>
  <c r="J31" i="10"/>
  <c r="J35" i="10"/>
  <c r="E35" i="10"/>
  <c r="E39" i="10"/>
  <c r="J39" i="10"/>
  <c r="J43" i="10"/>
  <c r="E43" i="10"/>
  <c r="E47" i="10"/>
  <c r="J47" i="10"/>
  <c r="E51" i="10"/>
  <c r="J51" i="10"/>
  <c r="H27" i="10"/>
  <c r="E27" i="10"/>
  <c r="J27" i="10"/>
  <c r="H23" i="10"/>
  <c r="E23" i="10"/>
  <c r="J23" i="10"/>
  <c r="E19" i="10"/>
  <c r="J19" i="10"/>
  <c r="H19" i="10"/>
  <c r="E15" i="10"/>
  <c r="J15" i="10"/>
  <c r="H15" i="10"/>
  <c r="E11" i="10"/>
  <c r="J11" i="10"/>
  <c r="H11" i="10"/>
  <c r="E7" i="10"/>
  <c r="J7" i="10"/>
  <c r="H7" i="10"/>
  <c r="L26" i="10"/>
  <c r="F26" i="10"/>
  <c r="F16" i="10"/>
  <c r="L16" i="10"/>
  <c r="F9" i="10"/>
  <c r="L9" i="10"/>
  <c r="L51" i="10"/>
  <c r="F51" i="10"/>
  <c r="F41" i="10"/>
  <c r="L41" i="10"/>
  <c r="F34" i="10"/>
  <c r="L34" i="10"/>
  <c r="L58" i="10"/>
  <c r="F58" i="10"/>
  <c r="E59" i="10"/>
  <c r="H59" i="10"/>
  <c r="E34" i="10"/>
  <c r="J34" i="10"/>
  <c r="E38" i="10"/>
  <c r="J38" i="10"/>
  <c r="E42" i="10"/>
  <c r="J42" i="10"/>
  <c r="E46" i="10"/>
  <c r="J46" i="10"/>
  <c r="E50" i="10"/>
  <c r="J50" i="10"/>
  <c r="J24" i="10"/>
  <c r="H24" i="10"/>
  <c r="E24" i="10"/>
  <c r="H20" i="10"/>
  <c r="J20" i="10"/>
  <c r="E20" i="10"/>
  <c r="J16" i="10"/>
  <c r="E16" i="10"/>
  <c r="H16" i="10"/>
  <c r="J12" i="10"/>
  <c r="E12" i="10"/>
  <c r="H12" i="10"/>
  <c r="E8" i="10"/>
  <c r="H8" i="10"/>
  <c r="J8" i="10"/>
  <c r="J4" i="10"/>
  <c r="E4" i="10"/>
  <c r="H4" i="10"/>
  <c r="F27" i="10"/>
  <c r="L27" i="10"/>
  <c r="F19" i="10"/>
  <c r="L19" i="10"/>
  <c r="F10" i="10"/>
  <c r="L10" i="10"/>
  <c r="F52" i="10"/>
  <c r="L52" i="10"/>
  <c r="L45" i="10"/>
  <c r="F45" i="10"/>
  <c r="F35" i="10"/>
  <c r="L35" i="10"/>
  <c r="F59" i="10"/>
  <c r="L59" i="10"/>
  <c r="E57" i="10"/>
  <c r="H57" i="10"/>
  <c r="F25" i="10"/>
  <c r="L25" i="10"/>
  <c r="F23" i="10"/>
  <c r="L23" i="10"/>
  <c r="L18" i="10"/>
  <c r="F18" i="10"/>
  <c r="F13" i="10"/>
  <c r="L13" i="10"/>
  <c r="F11" i="10"/>
  <c r="L11" i="10"/>
  <c r="L6" i="10"/>
  <c r="F6" i="10"/>
  <c r="F50" i="10"/>
  <c r="L50" i="10"/>
  <c r="L48" i="10"/>
  <c r="F48" i="10"/>
  <c r="L43" i="10"/>
  <c r="F43" i="10"/>
  <c r="F38" i="10"/>
  <c r="L38" i="10"/>
  <c r="F36" i="10"/>
  <c r="L36" i="10"/>
  <c r="L31" i="10"/>
  <c r="F31" i="10"/>
  <c r="L57" i="10"/>
  <c r="F57" i="10"/>
  <c r="L54" i="10"/>
  <c r="F54" i="10"/>
  <c r="C54" i="10"/>
  <c r="E56" i="10"/>
  <c r="H56" i="10"/>
  <c r="E29" i="10"/>
  <c r="J29" i="10"/>
  <c r="E33" i="10"/>
  <c r="J33" i="10"/>
  <c r="E37" i="10"/>
  <c r="J37" i="10"/>
  <c r="J41" i="10"/>
  <c r="E41" i="10"/>
  <c r="E45" i="10"/>
  <c r="J45" i="10"/>
  <c r="J49" i="10"/>
  <c r="E49" i="10"/>
  <c r="E25" i="10"/>
  <c r="H25" i="10"/>
  <c r="J25" i="10"/>
  <c r="E21" i="10"/>
  <c r="H21" i="10"/>
  <c r="J21" i="10"/>
  <c r="E17" i="10"/>
  <c r="H17" i="10"/>
  <c r="J17" i="10"/>
  <c r="E13" i="10"/>
  <c r="H13" i="10"/>
  <c r="J13" i="10"/>
  <c r="E9" i="10"/>
  <c r="J9" i="10"/>
  <c r="H9" i="10"/>
  <c r="E5" i="10"/>
  <c r="J5" i="10"/>
  <c r="H5" i="10"/>
  <c r="F21" i="10"/>
  <c r="C21" i="10"/>
  <c r="L21" i="10"/>
  <c r="L14" i="10"/>
  <c r="F14" i="10"/>
  <c r="F4" i="10"/>
  <c r="L4" i="10"/>
  <c r="F46" i="10"/>
  <c r="L46" i="10"/>
  <c r="L39" i="10"/>
  <c r="F39" i="10"/>
  <c r="F29" i="10"/>
  <c r="L29" i="10"/>
  <c r="E55" i="10"/>
  <c r="H55" i="10"/>
  <c r="J32" i="10"/>
  <c r="E32" i="10"/>
  <c r="E36" i="10"/>
  <c r="J36" i="10"/>
  <c r="E40" i="10"/>
  <c r="J40" i="10"/>
  <c r="J44" i="10"/>
  <c r="E44" i="10"/>
  <c r="J48" i="10"/>
  <c r="E48" i="10"/>
  <c r="J52" i="10"/>
  <c r="E52" i="10"/>
  <c r="H26" i="10"/>
  <c r="J26" i="10"/>
  <c r="E26" i="10"/>
  <c r="E22" i="10"/>
  <c r="J22" i="10"/>
  <c r="H22" i="10"/>
  <c r="E18" i="10"/>
  <c r="H18" i="10"/>
  <c r="J18" i="10"/>
  <c r="E14" i="10"/>
  <c r="H14" i="10"/>
  <c r="J14" i="10"/>
  <c r="J10" i="10"/>
  <c r="E10" i="10"/>
  <c r="H10" i="10"/>
  <c r="E6" i="10"/>
  <c r="H6" i="10"/>
  <c r="J6" i="10"/>
  <c r="J34" i="8"/>
  <c r="F34" i="8"/>
  <c r="F18" i="8"/>
  <c r="E18" i="8"/>
  <c r="E26" i="8"/>
  <c r="K26" i="8"/>
  <c r="I24" i="8"/>
  <c r="H24" i="8"/>
  <c r="G35" i="8" a="1"/>
  <c r="G35" i="8"/>
  <c r="K36" i="8"/>
  <c r="F36" i="8"/>
  <c r="K34" i="8"/>
  <c r="I41" i="8"/>
  <c r="K35" i="8"/>
  <c r="I31" i="8"/>
  <c r="H18" i="8"/>
  <c r="I26" i="8"/>
  <c r="H33" i="8"/>
  <c r="I9" i="8"/>
  <c r="G24" i="8" a="1"/>
  <c r="G24" i="8"/>
  <c r="F24" i="8"/>
  <c r="I35" i="8"/>
  <c r="I36" i="8"/>
  <c r="F33" i="8"/>
  <c r="J9" i="8"/>
  <c r="K41" i="8"/>
  <c r="J28" i="8"/>
  <c r="K28" i="8"/>
  <c r="J41" i="8"/>
  <c r="H35" i="8"/>
  <c r="J31" i="8"/>
  <c r="I18" i="8"/>
  <c r="H26" i="8"/>
  <c r="I33" i="8"/>
  <c r="G9" i="8" a="1"/>
  <c r="G9" i="8"/>
  <c r="J35" i="8"/>
  <c r="H36" i="8"/>
  <c r="K9" i="8"/>
  <c r="F41" i="8"/>
  <c r="K31" i="8"/>
  <c r="I28" i="8"/>
  <c r="F28" i="8"/>
  <c r="H31" i="8"/>
  <c r="E33" i="8"/>
  <c r="K38" i="10"/>
  <c r="K50" i="10"/>
  <c r="K59" i="10"/>
  <c r="C14" i="10"/>
  <c r="K47" i="10"/>
  <c r="K39" i="10"/>
  <c r="K31" i="10"/>
  <c r="H359" i="8"/>
  <c r="J359" i="8"/>
  <c r="I359" i="8"/>
  <c r="K359" i="8"/>
  <c r="F359" i="8"/>
  <c r="E359" i="8"/>
  <c r="H279" i="8"/>
  <c r="J279" i="8"/>
  <c r="I279" i="8"/>
  <c r="K279" i="8"/>
  <c r="F279" i="8"/>
  <c r="E279" i="8"/>
  <c r="H351" i="8"/>
  <c r="J351" i="8"/>
  <c r="I351" i="8"/>
  <c r="K351" i="8"/>
  <c r="F351" i="8"/>
  <c r="E351" i="8"/>
  <c r="H391" i="8"/>
  <c r="J391" i="8"/>
  <c r="I391" i="8"/>
  <c r="K391" i="8"/>
  <c r="F391" i="8"/>
  <c r="E391" i="8"/>
  <c r="H275" i="8"/>
  <c r="J275" i="8"/>
  <c r="I275" i="8"/>
  <c r="K275" i="8"/>
  <c r="F275" i="8"/>
  <c r="E275" i="8"/>
  <c r="H399" i="8"/>
  <c r="J399" i="8"/>
  <c r="I399" i="8"/>
  <c r="K399" i="8"/>
  <c r="F399" i="8"/>
  <c r="E399" i="8"/>
  <c r="H283" i="8"/>
  <c r="J283" i="8"/>
  <c r="I283" i="8"/>
  <c r="K283" i="8"/>
  <c r="F283" i="8"/>
  <c r="E283" i="8"/>
  <c r="J393" i="8"/>
  <c r="I393" i="8"/>
  <c r="H393" i="8"/>
  <c r="K393" i="8"/>
  <c r="F393" i="8"/>
  <c r="E393" i="8"/>
  <c r="J385" i="8"/>
  <c r="I385" i="8"/>
  <c r="H385" i="8"/>
  <c r="K385" i="8"/>
  <c r="F385" i="8"/>
  <c r="E385" i="8"/>
  <c r="J281" i="8"/>
  <c r="I281" i="8"/>
  <c r="H281" i="8"/>
  <c r="K281" i="8"/>
  <c r="F281" i="8"/>
  <c r="E281" i="8"/>
  <c r="I57" i="8"/>
  <c r="H57" i="8"/>
  <c r="K57" i="8"/>
  <c r="J57" i="8"/>
  <c r="F57" i="8"/>
  <c r="E57" i="8"/>
  <c r="I50" i="8"/>
  <c r="H50" i="8"/>
  <c r="J50" i="8"/>
  <c r="K50" i="8"/>
  <c r="F50" i="8"/>
  <c r="E50" i="8"/>
  <c r="H123" i="8"/>
  <c r="J123" i="8"/>
  <c r="I123" i="8"/>
  <c r="K123" i="8"/>
  <c r="F123" i="8"/>
  <c r="E123" i="8"/>
  <c r="H203" i="8"/>
  <c r="J203" i="8"/>
  <c r="I203" i="8"/>
  <c r="K203" i="8"/>
  <c r="F203" i="8"/>
  <c r="E203" i="8"/>
  <c r="J389" i="8"/>
  <c r="I389" i="8"/>
  <c r="H389" i="8"/>
  <c r="K389" i="8"/>
  <c r="F389" i="8"/>
  <c r="E389" i="8"/>
  <c r="J349" i="8"/>
  <c r="I349" i="8"/>
  <c r="H349" i="8"/>
  <c r="K349" i="8"/>
  <c r="F349" i="8"/>
  <c r="E349" i="8"/>
  <c r="H87" i="8"/>
  <c r="I87" i="8"/>
  <c r="K87" i="8"/>
  <c r="J87" i="8"/>
  <c r="F87" i="8"/>
  <c r="E87" i="8"/>
  <c r="H151" i="8"/>
  <c r="J151" i="8"/>
  <c r="I151" i="8"/>
  <c r="K151" i="8"/>
  <c r="F151" i="8"/>
  <c r="E151" i="8"/>
  <c r="H215" i="8"/>
  <c r="J215" i="8"/>
  <c r="I215" i="8"/>
  <c r="K215" i="8"/>
  <c r="F215" i="8"/>
  <c r="E215" i="8"/>
  <c r="I118" i="8"/>
  <c r="H118" i="8"/>
  <c r="J118" i="8"/>
  <c r="K118" i="8"/>
  <c r="F118" i="8"/>
  <c r="E118" i="8"/>
  <c r="I182" i="8"/>
  <c r="H182" i="8"/>
  <c r="J182" i="8"/>
  <c r="F182" i="8"/>
  <c r="K182" i="8"/>
  <c r="E182" i="8"/>
  <c r="J333" i="8"/>
  <c r="I333" i="8"/>
  <c r="H333" i="8"/>
  <c r="K333" i="8"/>
  <c r="F333" i="8"/>
  <c r="E333" i="8"/>
  <c r="J269" i="8"/>
  <c r="I269" i="8"/>
  <c r="H269" i="8"/>
  <c r="K269" i="8"/>
  <c r="F269" i="8"/>
  <c r="E269" i="8"/>
  <c r="I62" i="8"/>
  <c r="H62" i="8"/>
  <c r="J62" i="8"/>
  <c r="K62" i="8"/>
  <c r="E62" i="8"/>
  <c r="F62" i="8"/>
  <c r="H111" i="8"/>
  <c r="J111" i="8"/>
  <c r="I111" i="8"/>
  <c r="K111" i="8"/>
  <c r="F111" i="8"/>
  <c r="E111" i="8"/>
  <c r="H175" i="8"/>
  <c r="J175" i="8"/>
  <c r="I175" i="8"/>
  <c r="K175" i="8"/>
  <c r="F175" i="8"/>
  <c r="E175" i="8"/>
  <c r="H239" i="8"/>
  <c r="J239" i="8"/>
  <c r="I239" i="8"/>
  <c r="K239" i="8"/>
  <c r="F239" i="8"/>
  <c r="E239" i="8"/>
  <c r="I126" i="8"/>
  <c r="H126" i="8"/>
  <c r="J126" i="8"/>
  <c r="K126" i="8"/>
  <c r="F126" i="8"/>
  <c r="E126" i="8"/>
  <c r="I190" i="8"/>
  <c r="H190" i="8"/>
  <c r="F190" i="8"/>
  <c r="E190" i="8"/>
  <c r="J190" i="8"/>
  <c r="K190" i="8"/>
  <c r="J345" i="8"/>
  <c r="I345" i="8"/>
  <c r="H345" i="8"/>
  <c r="K345" i="8"/>
  <c r="F345" i="8"/>
  <c r="E345" i="8"/>
  <c r="I90" i="8"/>
  <c r="H90" i="8"/>
  <c r="J90" i="8"/>
  <c r="K90" i="8"/>
  <c r="E90" i="8"/>
  <c r="F90" i="8"/>
  <c r="H211" i="8"/>
  <c r="J211" i="8"/>
  <c r="I211" i="8"/>
  <c r="K211" i="8"/>
  <c r="F211" i="8"/>
  <c r="E211" i="8"/>
  <c r="I162" i="8"/>
  <c r="H162" i="8"/>
  <c r="F162" i="8"/>
  <c r="J162" i="8"/>
  <c r="K162" i="8"/>
  <c r="E162" i="8"/>
  <c r="J266" i="8"/>
  <c r="I266" i="8"/>
  <c r="H266" i="8"/>
  <c r="F266" i="8"/>
  <c r="E266" i="8"/>
  <c r="K266" i="8"/>
  <c r="H83" i="8"/>
  <c r="I83" i="8"/>
  <c r="K83" i="8"/>
  <c r="J83" i="8"/>
  <c r="F83" i="8"/>
  <c r="E83" i="8"/>
  <c r="H179" i="8"/>
  <c r="J179" i="8"/>
  <c r="I179" i="8"/>
  <c r="K179" i="8"/>
  <c r="F179" i="8"/>
  <c r="E179" i="8"/>
  <c r="I70" i="8"/>
  <c r="H70" i="8"/>
  <c r="J70" i="8"/>
  <c r="K70" i="8"/>
  <c r="E70" i="8"/>
  <c r="F70" i="8"/>
  <c r="I242" i="8"/>
  <c r="H242" i="8"/>
  <c r="F242" i="8"/>
  <c r="E242" i="8"/>
  <c r="J242" i="8"/>
  <c r="K242" i="8"/>
  <c r="I138" i="8"/>
  <c r="H138" i="8"/>
  <c r="J138" i="8"/>
  <c r="K138" i="8"/>
  <c r="E138" i="8"/>
  <c r="F138" i="8"/>
  <c r="J278" i="8"/>
  <c r="I278" i="8"/>
  <c r="H278" i="8"/>
  <c r="F278" i="8"/>
  <c r="E278" i="8"/>
  <c r="K278" i="8"/>
  <c r="J346" i="8"/>
  <c r="I346" i="8"/>
  <c r="H346" i="8"/>
  <c r="F346" i="8"/>
  <c r="E346" i="8"/>
  <c r="K346" i="8"/>
  <c r="J297" i="8"/>
  <c r="I297" i="8"/>
  <c r="H297" i="8"/>
  <c r="K297" i="8"/>
  <c r="F297" i="8"/>
  <c r="E297" i="8"/>
  <c r="I106" i="8"/>
  <c r="H106" i="8"/>
  <c r="J106" i="8"/>
  <c r="K106" i="8"/>
  <c r="E106" i="8"/>
  <c r="F106" i="8"/>
  <c r="J270" i="8"/>
  <c r="I270" i="8"/>
  <c r="H270" i="8"/>
  <c r="F270" i="8"/>
  <c r="E270" i="8"/>
  <c r="K270" i="8"/>
  <c r="J294" i="8"/>
  <c r="I294" i="8"/>
  <c r="H294" i="8"/>
  <c r="F294" i="8"/>
  <c r="E294" i="8"/>
  <c r="K294" i="8"/>
  <c r="J386" i="8"/>
  <c r="I386" i="8"/>
  <c r="H386" i="8"/>
  <c r="F386" i="8"/>
  <c r="E386" i="8"/>
  <c r="K386" i="8"/>
  <c r="J310" i="8"/>
  <c r="I310" i="8"/>
  <c r="H310" i="8"/>
  <c r="F310" i="8"/>
  <c r="E310" i="8"/>
  <c r="K310" i="8"/>
  <c r="J254" i="8"/>
  <c r="I254" i="8"/>
  <c r="H254" i="8"/>
  <c r="F254" i="8"/>
  <c r="E254" i="8"/>
  <c r="K254" i="8"/>
  <c r="J370" i="8"/>
  <c r="I370" i="8"/>
  <c r="H370" i="8"/>
  <c r="F370" i="8"/>
  <c r="E370" i="8"/>
  <c r="K370" i="8"/>
  <c r="H51" i="8"/>
  <c r="I51" i="8"/>
  <c r="K51" i="8"/>
  <c r="J51" i="8"/>
  <c r="F51" i="8"/>
  <c r="E51" i="8"/>
  <c r="J338" i="8"/>
  <c r="I338" i="8"/>
  <c r="H338" i="8"/>
  <c r="F338" i="8"/>
  <c r="E338" i="8"/>
  <c r="K338" i="8"/>
  <c r="I65" i="8"/>
  <c r="H65" i="8"/>
  <c r="K65" i="8"/>
  <c r="J65" i="8"/>
  <c r="F65" i="8"/>
  <c r="E65" i="8"/>
  <c r="J93" i="8"/>
  <c r="I93" i="8"/>
  <c r="H93" i="8"/>
  <c r="K93" i="8"/>
  <c r="F93" i="8"/>
  <c r="E93" i="8"/>
  <c r="J157" i="8"/>
  <c r="I157" i="8"/>
  <c r="H157" i="8"/>
  <c r="K157" i="8"/>
  <c r="F157" i="8"/>
  <c r="E157" i="8"/>
  <c r="J221" i="8"/>
  <c r="I221" i="8"/>
  <c r="H221" i="8"/>
  <c r="K221" i="8"/>
  <c r="F221" i="8"/>
  <c r="E221" i="8"/>
  <c r="H99" i="8"/>
  <c r="J99" i="8"/>
  <c r="I99" i="8"/>
  <c r="K99" i="8"/>
  <c r="F99" i="8"/>
  <c r="E99" i="8"/>
  <c r="I58" i="8"/>
  <c r="H58" i="8"/>
  <c r="J58" i="8"/>
  <c r="K58" i="8"/>
  <c r="F58" i="8"/>
  <c r="E58" i="8"/>
  <c r="I56" i="8"/>
  <c r="H56" i="8"/>
  <c r="K56" i="8"/>
  <c r="J56" i="8"/>
  <c r="F56" i="8"/>
  <c r="E56" i="8"/>
  <c r="J129" i="8"/>
  <c r="I129" i="8"/>
  <c r="H129" i="8"/>
  <c r="K129" i="8"/>
  <c r="F129" i="8"/>
  <c r="E129" i="8"/>
  <c r="J137" i="8"/>
  <c r="I137" i="8"/>
  <c r="H137" i="8"/>
  <c r="K137" i="8"/>
  <c r="F137" i="8"/>
  <c r="E137" i="8"/>
  <c r="J225" i="8"/>
  <c r="I225" i="8"/>
  <c r="H225" i="8"/>
  <c r="K225" i="8"/>
  <c r="F225" i="8"/>
  <c r="E225" i="8"/>
  <c r="I100" i="8"/>
  <c r="H100" i="8"/>
  <c r="K100" i="8"/>
  <c r="J100" i="8"/>
  <c r="F100" i="8"/>
  <c r="E100" i="8"/>
  <c r="I164" i="8"/>
  <c r="H164" i="8"/>
  <c r="J164" i="8"/>
  <c r="K164" i="8"/>
  <c r="F164" i="8"/>
  <c r="E164" i="8"/>
  <c r="I244" i="8"/>
  <c r="H244" i="8"/>
  <c r="J244" i="8"/>
  <c r="K244" i="8"/>
  <c r="F244" i="8"/>
  <c r="E244" i="8"/>
  <c r="J237" i="8"/>
  <c r="I237" i="8"/>
  <c r="H237" i="8"/>
  <c r="K237" i="8"/>
  <c r="F237" i="8"/>
  <c r="E237" i="8"/>
  <c r="J133" i="8"/>
  <c r="I133" i="8"/>
  <c r="H133" i="8"/>
  <c r="K133" i="8"/>
  <c r="F133" i="8"/>
  <c r="E133" i="8"/>
  <c r="J217" i="8"/>
  <c r="I217" i="8"/>
  <c r="H217" i="8"/>
  <c r="K217" i="8"/>
  <c r="F217" i="8"/>
  <c r="E217" i="8"/>
  <c r="I78" i="8"/>
  <c r="H78" i="8"/>
  <c r="J78" i="8"/>
  <c r="K78" i="8"/>
  <c r="F78" i="8"/>
  <c r="E78" i="8"/>
  <c r="J117" i="8"/>
  <c r="I117" i="8"/>
  <c r="H117" i="8"/>
  <c r="K117" i="8"/>
  <c r="F117" i="8"/>
  <c r="E117" i="8"/>
  <c r="J209" i="8"/>
  <c r="I209" i="8"/>
  <c r="H209" i="8"/>
  <c r="K209" i="8"/>
  <c r="F209" i="8"/>
  <c r="E209" i="8"/>
  <c r="I180" i="8"/>
  <c r="H180" i="8"/>
  <c r="J180" i="8"/>
  <c r="K180" i="8"/>
  <c r="F180" i="8"/>
  <c r="E180" i="8"/>
  <c r="I88" i="8"/>
  <c r="H88" i="8"/>
  <c r="K88" i="8"/>
  <c r="J88" i="8"/>
  <c r="F88" i="8"/>
  <c r="E88" i="8"/>
  <c r="I64" i="8"/>
  <c r="H64" i="8"/>
  <c r="K64" i="8"/>
  <c r="J64" i="8"/>
  <c r="E64" i="8"/>
  <c r="F64" i="8"/>
  <c r="I112" i="8"/>
  <c r="H112" i="8"/>
  <c r="J112" i="8"/>
  <c r="K112" i="8"/>
  <c r="F112" i="8"/>
  <c r="E112" i="8"/>
  <c r="I124" i="8"/>
  <c r="H124" i="8"/>
  <c r="K124" i="8"/>
  <c r="J124" i="8"/>
  <c r="F124" i="8"/>
  <c r="E124" i="8"/>
  <c r="I216" i="8"/>
  <c r="H216" i="8"/>
  <c r="J216" i="8"/>
  <c r="K216" i="8"/>
  <c r="F216" i="8"/>
  <c r="E216" i="8"/>
  <c r="I128" i="8"/>
  <c r="H128" i="8"/>
  <c r="J128" i="8"/>
  <c r="K128" i="8"/>
  <c r="F128" i="8"/>
  <c r="E128" i="8"/>
  <c r="I220" i="8"/>
  <c r="H220" i="8"/>
  <c r="J220" i="8"/>
  <c r="K220" i="8"/>
  <c r="F220" i="8"/>
  <c r="E220" i="8"/>
  <c r="I160" i="8"/>
  <c r="H160" i="8"/>
  <c r="J160" i="8"/>
  <c r="K160" i="8"/>
  <c r="F160" i="8"/>
  <c r="E160" i="8"/>
  <c r="I168" i="8"/>
  <c r="H168" i="8"/>
  <c r="J168" i="8"/>
  <c r="K168" i="8"/>
  <c r="F168" i="8"/>
  <c r="E168" i="8"/>
  <c r="I188" i="8"/>
  <c r="H188" i="8"/>
  <c r="J188" i="8"/>
  <c r="K188" i="8"/>
  <c r="F188" i="8"/>
  <c r="E188" i="8"/>
  <c r="I264" i="8"/>
  <c r="H264" i="8"/>
  <c r="J264" i="8"/>
  <c r="K264" i="8"/>
  <c r="F264" i="8"/>
  <c r="E264" i="8"/>
  <c r="I304" i="8"/>
  <c r="H304" i="8"/>
  <c r="J304" i="8"/>
  <c r="K304" i="8"/>
  <c r="F304" i="8"/>
  <c r="E304" i="8"/>
  <c r="H55" i="8"/>
  <c r="I55" i="8"/>
  <c r="K55" i="8"/>
  <c r="J55" i="8"/>
  <c r="F55" i="8"/>
  <c r="E55" i="8"/>
  <c r="I300" i="8"/>
  <c r="H300" i="8"/>
  <c r="J300" i="8"/>
  <c r="K300" i="8"/>
  <c r="F300" i="8"/>
  <c r="E300" i="8"/>
  <c r="I292" i="8"/>
  <c r="H292" i="8"/>
  <c r="J292" i="8"/>
  <c r="K292" i="8"/>
  <c r="F292" i="8"/>
  <c r="E292" i="8"/>
  <c r="I268" i="8"/>
  <c r="H268" i="8"/>
  <c r="J268" i="8"/>
  <c r="K268" i="8"/>
  <c r="F268" i="8"/>
  <c r="E268" i="8"/>
  <c r="I348" i="8"/>
  <c r="H348" i="8"/>
  <c r="J348" i="8"/>
  <c r="K348" i="8"/>
  <c r="F348" i="8"/>
  <c r="E348" i="8"/>
  <c r="I368" i="8"/>
  <c r="H368" i="8"/>
  <c r="J368" i="8"/>
  <c r="K368" i="8"/>
  <c r="F368" i="8"/>
  <c r="E368" i="8"/>
  <c r="I364" i="8"/>
  <c r="H364" i="8"/>
  <c r="J364" i="8"/>
  <c r="K364" i="8"/>
  <c r="F364" i="8"/>
  <c r="E364" i="8"/>
  <c r="I384" i="8"/>
  <c r="H384" i="8"/>
  <c r="J384" i="8"/>
  <c r="K384" i="8"/>
  <c r="F384" i="8"/>
  <c r="E384" i="8"/>
  <c r="I392" i="8"/>
  <c r="H392" i="8"/>
  <c r="J392" i="8"/>
  <c r="K392" i="8"/>
  <c r="F392" i="8"/>
  <c r="E392" i="8"/>
  <c r="H271" i="8"/>
  <c r="J271" i="8"/>
  <c r="I271" i="8"/>
  <c r="K271" i="8"/>
  <c r="F271" i="8"/>
  <c r="E271" i="8"/>
  <c r="H367" i="8"/>
  <c r="J367" i="8"/>
  <c r="I367" i="8"/>
  <c r="K367" i="8"/>
  <c r="F367" i="8"/>
  <c r="E367" i="8"/>
  <c r="H383" i="8"/>
  <c r="J383" i="8"/>
  <c r="I383" i="8"/>
  <c r="K383" i="8"/>
  <c r="F383" i="8"/>
  <c r="E383" i="8"/>
  <c r="H319" i="8"/>
  <c r="J319" i="8"/>
  <c r="I319" i="8"/>
  <c r="K319" i="8"/>
  <c r="F319" i="8"/>
  <c r="E319" i="8"/>
  <c r="H295" i="8"/>
  <c r="J295" i="8"/>
  <c r="I295" i="8"/>
  <c r="K295" i="8"/>
  <c r="F295" i="8"/>
  <c r="E295" i="8"/>
  <c r="H343" i="8"/>
  <c r="J343" i="8"/>
  <c r="I343" i="8"/>
  <c r="K343" i="8"/>
  <c r="F343" i="8"/>
  <c r="E343" i="8"/>
  <c r="J309" i="8"/>
  <c r="I309" i="8"/>
  <c r="H309" i="8"/>
  <c r="K309" i="8"/>
  <c r="F309" i="8"/>
  <c r="E309" i="8"/>
  <c r="H355" i="8"/>
  <c r="J355" i="8"/>
  <c r="I355" i="8"/>
  <c r="K355" i="8"/>
  <c r="F355" i="8"/>
  <c r="E355" i="8"/>
  <c r="J365" i="8"/>
  <c r="I365" i="8"/>
  <c r="H365" i="8"/>
  <c r="K365" i="8"/>
  <c r="F365" i="8"/>
  <c r="E365" i="8"/>
  <c r="H363" i="8"/>
  <c r="J363" i="8"/>
  <c r="I363" i="8"/>
  <c r="K363" i="8"/>
  <c r="F363" i="8"/>
  <c r="E363" i="8"/>
  <c r="J261" i="8"/>
  <c r="I261" i="8"/>
  <c r="H261" i="8"/>
  <c r="K261" i="8"/>
  <c r="F261" i="8"/>
  <c r="E261" i="8"/>
  <c r="J293" i="8"/>
  <c r="I293" i="8"/>
  <c r="H293" i="8"/>
  <c r="K293" i="8"/>
  <c r="F293" i="8"/>
  <c r="E293" i="8"/>
  <c r="J285" i="8"/>
  <c r="I285" i="8"/>
  <c r="H285" i="8"/>
  <c r="K285" i="8"/>
  <c r="F285" i="8"/>
  <c r="E285" i="8"/>
  <c r="H59" i="8"/>
  <c r="I59" i="8"/>
  <c r="K59" i="8"/>
  <c r="J59" i="8"/>
  <c r="F59" i="8"/>
  <c r="E59" i="8"/>
  <c r="I66" i="8"/>
  <c r="H66" i="8"/>
  <c r="J66" i="8"/>
  <c r="K66" i="8"/>
  <c r="F66" i="8"/>
  <c r="E66" i="8"/>
  <c r="H107" i="8"/>
  <c r="J107" i="8"/>
  <c r="I107" i="8"/>
  <c r="K107" i="8"/>
  <c r="F107" i="8"/>
  <c r="E107" i="8"/>
  <c r="H187" i="8"/>
  <c r="J187" i="8"/>
  <c r="I187" i="8"/>
  <c r="K187" i="8"/>
  <c r="F187" i="8"/>
  <c r="E187" i="8"/>
  <c r="H323" i="8"/>
  <c r="J323" i="8"/>
  <c r="I323" i="8"/>
  <c r="K323" i="8"/>
  <c r="F323" i="8"/>
  <c r="E323" i="8"/>
  <c r="J341" i="8"/>
  <c r="I341" i="8"/>
  <c r="H341" i="8"/>
  <c r="K341" i="8"/>
  <c r="F341" i="8"/>
  <c r="E341" i="8"/>
  <c r="H71" i="8"/>
  <c r="I71" i="8"/>
  <c r="K71" i="8"/>
  <c r="J71" i="8"/>
  <c r="F71" i="8"/>
  <c r="E71" i="8"/>
  <c r="H135" i="8"/>
  <c r="J135" i="8"/>
  <c r="I135" i="8"/>
  <c r="K135" i="8"/>
  <c r="F135" i="8"/>
  <c r="E135" i="8"/>
  <c r="H199" i="8"/>
  <c r="J199" i="8"/>
  <c r="I199" i="8"/>
  <c r="K199" i="8"/>
  <c r="F199" i="8"/>
  <c r="E199" i="8"/>
  <c r="I102" i="8"/>
  <c r="H102" i="8"/>
  <c r="J102" i="8"/>
  <c r="K102" i="8"/>
  <c r="F102" i="8"/>
  <c r="E102" i="8"/>
  <c r="I166" i="8"/>
  <c r="H166" i="8"/>
  <c r="J166" i="8"/>
  <c r="F166" i="8"/>
  <c r="K166" i="8"/>
  <c r="E166" i="8"/>
  <c r="H387" i="8"/>
  <c r="J387" i="8"/>
  <c r="I387" i="8"/>
  <c r="K387" i="8"/>
  <c r="F387" i="8"/>
  <c r="E387" i="8"/>
  <c r="J321" i="8"/>
  <c r="I321" i="8"/>
  <c r="H321" i="8"/>
  <c r="K321" i="8"/>
  <c r="F321" i="8"/>
  <c r="E321" i="8"/>
  <c r="J265" i="8"/>
  <c r="I265" i="8"/>
  <c r="H265" i="8"/>
  <c r="K265" i="8"/>
  <c r="F265" i="8"/>
  <c r="E265" i="8"/>
  <c r="H95" i="8"/>
  <c r="J95" i="8"/>
  <c r="I95" i="8"/>
  <c r="K95" i="8"/>
  <c r="F95" i="8"/>
  <c r="E95" i="8"/>
  <c r="H159" i="8"/>
  <c r="J159" i="8"/>
  <c r="I159" i="8"/>
  <c r="K159" i="8"/>
  <c r="F159" i="8"/>
  <c r="E159" i="8"/>
  <c r="H223" i="8"/>
  <c r="J223" i="8"/>
  <c r="I223" i="8"/>
  <c r="K223" i="8"/>
  <c r="F223" i="8"/>
  <c r="E223" i="8"/>
  <c r="I110" i="8"/>
  <c r="H110" i="8"/>
  <c r="J110" i="8"/>
  <c r="K110" i="8"/>
  <c r="E110" i="8"/>
  <c r="F110" i="8"/>
  <c r="I174" i="8"/>
  <c r="H174" i="8"/>
  <c r="F174" i="8"/>
  <c r="J174" i="8"/>
  <c r="K174" i="8"/>
  <c r="E174" i="8"/>
  <c r="I238" i="8"/>
  <c r="H238" i="8"/>
  <c r="F238" i="8"/>
  <c r="E238" i="8"/>
  <c r="J238" i="8"/>
  <c r="K238" i="8"/>
  <c r="H339" i="8"/>
  <c r="J339" i="8"/>
  <c r="I339" i="8"/>
  <c r="K339" i="8"/>
  <c r="F339" i="8"/>
  <c r="E339" i="8"/>
  <c r="H243" i="8"/>
  <c r="J243" i="8"/>
  <c r="I243" i="8"/>
  <c r="K243" i="8"/>
  <c r="F243" i="8"/>
  <c r="E243" i="8"/>
  <c r="J337" i="8"/>
  <c r="I337" i="8"/>
  <c r="H337" i="8"/>
  <c r="K337" i="8"/>
  <c r="F337" i="8"/>
  <c r="E337" i="8"/>
  <c r="H147" i="8"/>
  <c r="J147" i="8"/>
  <c r="I147" i="8"/>
  <c r="K147" i="8"/>
  <c r="F147" i="8"/>
  <c r="E147" i="8"/>
  <c r="I130" i="8"/>
  <c r="H130" i="8"/>
  <c r="J130" i="8"/>
  <c r="K130" i="8"/>
  <c r="E130" i="8"/>
  <c r="F130" i="8"/>
  <c r="J250" i="8"/>
  <c r="I250" i="8"/>
  <c r="H250" i="8"/>
  <c r="F250" i="8"/>
  <c r="E250" i="8"/>
  <c r="K250" i="8"/>
  <c r="H171" i="8"/>
  <c r="J171" i="8"/>
  <c r="I171" i="8"/>
  <c r="K171" i="8"/>
  <c r="F171" i="8"/>
  <c r="E171" i="8"/>
  <c r="J325" i="8"/>
  <c r="I325" i="8"/>
  <c r="H325" i="8"/>
  <c r="K325" i="8"/>
  <c r="F325" i="8"/>
  <c r="E325" i="8"/>
  <c r="H163" i="8"/>
  <c r="J163" i="8"/>
  <c r="I163" i="8"/>
  <c r="K163" i="8"/>
  <c r="F163" i="8"/>
  <c r="E163" i="8"/>
  <c r="I202" i="8"/>
  <c r="H202" i="8"/>
  <c r="F202" i="8"/>
  <c r="J202" i="8"/>
  <c r="E202" i="8"/>
  <c r="K202" i="8"/>
  <c r="I82" i="8"/>
  <c r="H82" i="8"/>
  <c r="J82" i="8"/>
  <c r="K82" i="8"/>
  <c r="E82" i="8"/>
  <c r="F82" i="8"/>
  <c r="J258" i="8"/>
  <c r="I258" i="8"/>
  <c r="H258" i="8"/>
  <c r="F258" i="8"/>
  <c r="E258" i="8"/>
  <c r="K258" i="8"/>
  <c r="J330" i="8"/>
  <c r="I330" i="8"/>
  <c r="H330" i="8"/>
  <c r="F330" i="8"/>
  <c r="E330" i="8"/>
  <c r="K330" i="8"/>
  <c r="J394" i="8"/>
  <c r="I394" i="8"/>
  <c r="H394" i="8"/>
  <c r="F394" i="8"/>
  <c r="E394" i="8"/>
  <c r="K394" i="8"/>
  <c r="I74" i="8"/>
  <c r="H74" i="8"/>
  <c r="J74" i="8"/>
  <c r="K74" i="8"/>
  <c r="E74" i="8"/>
  <c r="F74" i="8"/>
  <c r="J246" i="8"/>
  <c r="I246" i="8"/>
  <c r="H246" i="8"/>
  <c r="F246" i="8"/>
  <c r="E246" i="8"/>
  <c r="K246" i="8"/>
  <c r="I218" i="8"/>
  <c r="H218" i="8"/>
  <c r="F218" i="8"/>
  <c r="J218" i="8"/>
  <c r="E218" i="8"/>
  <c r="K218" i="8"/>
  <c r="J366" i="8"/>
  <c r="I366" i="8"/>
  <c r="H366" i="8"/>
  <c r="F366" i="8"/>
  <c r="E366" i="8"/>
  <c r="K366" i="8"/>
  <c r="J274" i="8"/>
  <c r="I274" i="8"/>
  <c r="H274" i="8"/>
  <c r="F274" i="8"/>
  <c r="E274" i="8"/>
  <c r="K274" i="8"/>
  <c r="J398" i="8"/>
  <c r="I398" i="8"/>
  <c r="H398" i="8"/>
  <c r="F398" i="8"/>
  <c r="E398" i="8"/>
  <c r="K398" i="8"/>
  <c r="J350" i="8"/>
  <c r="I350" i="8"/>
  <c r="H350" i="8"/>
  <c r="F350" i="8"/>
  <c r="E350" i="8"/>
  <c r="K350" i="8"/>
  <c r="J354" i="8"/>
  <c r="I354" i="8"/>
  <c r="H354" i="8"/>
  <c r="F354" i="8"/>
  <c r="E354" i="8"/>
  <c r="K354" i="8"/>
  <c r="I114" i="8"/>
  <c r="H114" i="8"/>
  <c r="J114" i="8"/>
  <c r="K114" i="8"/>
  <c r="E114" i="8"/>
  <c r="F114" i="8"/>
  <c r="I60" i="8"/>
  <c r="H60" i="8"/>
  <c r="K60" i="8"/>
  <c r="J60" i="8"/>
  <c r="F60" i="8"/>
  <c r="E60" i="8"/>
  <c r="J141" i="8"/>
  <c r="I141" i="8"/>
  <c r="H141" i="8"/>
  <c r="K141" i="8"/>
  <c r="F141" i="8"/>
  <c r="E141" i="8"/>
  <c r="J205" i="8"/>
  <c r="I205" i="8"/>
  <c r="H205" i="8"/>
  <c r="K205" i="8"/>
  <c r="F205" i="8"/>
  <c r="E205" i="8"/>
  <c r="J286" i="8"/>
  <c r="I286" i="8"/>
  <c r="H286" i="8"/>
  <c r="F286" i="8"/>
  <c r="E286" i="8"/>
  <c r="K286" i="8"/>
  <c r="J113" i="8"/>
  <c r="I113" i="8"/>
  <c r="H113" i="8"/>
  <c r="K113" i="8"/>
  <c r="F113" i="8"/>
  <c r="E113" i="8"/>
  <c r="J105" i="8"/>
  <c r="I105" i="8"/>
  <c r="H105" i="8"/>
  <c r="K105" i="8"/>
  <c r="F105" i="8"/>
  <c r="E105" i="8"/>
  <c r="J201" i="8"/>
  <c r="I201" i="8"/>
  <c r="H201" i="8"/>
  <c r="K201" i="8"/>
  <c r="F201" i="8"/>
  <c r="E201" i="8"/>
  <c r="I84" i="8"/>
  <c r="H84" i="8"/>
  <c r="K84" i="8"/>
  <c r="J84" i="8"/>
  <c r="F84" i="8"/>
  <c r="E84" i="8"/>
  <c r="I148" i="8"/>
  <c r="H148" i="8"/>
  <c r="J148" i="8"/>
  <c r="K148" i="8"/>
  <c r="F148" i="8"/>
  <c r="E148" i="8"/>
  <c r="I228" i="8"/>
  <c r="H228" i="8"/>
  <c r="J228" i="8"/>
  <c r="K228" i="8"/>
  <c r="F228" i="8"/>
  <c r="E228" i="8"/>
  <c r="I77" i="8"/>
  <c r="H77" i="8"/>
  <c r="K77" i="8"/>
  <c r="J77" i="8"/>
  <c r="F77" i="8"/>
  <c r="E77" i="8"/>
  <c r="J101" i="8"/>
  <c r="I101" i="8"/>
  <c r="H101" i="8"/>
  <c r="K101" i="8"/>
  <c r="F101" i="8"/>
  <c r="E101" i="8"/>
  <c r="J197" i="8"/>
  <c r="I197" i="8"/>
  <c r="H197" i="8"/>
  <c r="K197" i="8"/>
  <c r="F197" i="8"/>
  <c r="E197" i="8"/>
  <c r="I85" i="8"/>
  <c r="H85" i="8"/>
  <c r="K85" i="8"/>
  <c r="J85" i="8"/>
  <c r="F85" i="8"/>
  <c r="E85" i="8"/>
  <c r="J185" i="8"/>
  <c r="I185" i="8"/>
  <c r="H185" i="8"/>
  <c r="K185" i="8"/>
  <c r="F185" i="8"/>
  <c r="E185" i="8"/>
  <c r="J193" i="8"/>
  <c r="I193" i="8"/>
  <c r="H193" i="8"/>
  <c r="K193" i="8"/>
  <c r="F193" i="8"/>
  <c r="E193" i="8"/>
  <c r="J149" i="8"/>
  <c r="I149" i="8"/>
  <c r="H149" i="8"/>
  <c r="K149" i="8"/>
  <c r="F149" i="8"/>
  <c r="E149" i="8"/>
  <c r="I45" i="8"/>
  <c r="H45" i="8"/>
  <c r="J45" i="8"/>
  <c r="K45" i="8"/>
  <c r="F45" i="8"/>
  <c r="E45" i="8"/>
  <c r="I92" i="8"/>
  <c r="H92" i="8"/>
  <c r="K92" i="8"/>
  <c r="J92" i="8"/>
  <c r="F92" i="8"/>
  <c r="E92" i="8"/>
  <c r="I80" i="8"/>
  <c r="H80" i="8"/>
  <c r="K80" i="8"/>
  <c r="J80" i="8"/>
  <c r="F80" i="8"/>
  <c r="E80" i="8"/>
  <c r="I192" i="8"/>
  <c r="H192" i="8"/>
  <c r="J192" i="8"/>
  <c r="K192" i="8"/>
  <c r="F192" i="8"/>
  <c r="E192" i="8"/>
  <c r="I272" i="8"/>
  <c r="H272" i="8"/>
  <c r="J272" i="8"/>
  <c r="K272" i="8"/>
  <c r="F272" i="8"/>
  <c r="E272" i="8"/>
  <c r="I96" i="8"/>
  <c r="H96" i="8"/>
  <c r="J96" i="8"/>
  <c r="K96" i="8"/>
  <c r="F96" i="8"/>
  <c r="E96" i="8"/>
  <c r="I200" i="8"/>
  <c r="H200" i="8"/>
  <c r="J200" i="8"/>
  <c r="K200" i="8"/>
  <c r="F200" i="8"/>
  <c r="E200" i="8"/>
  <c r="I104" i="8"/>
  <c r="H104" i="8"/>
  <c r="J104" i="8"/>
  <c r="K104" i="8"/>
  <c r="F104" i="8"/>
  <c r="E104" i="8"/>
  <c r="I120" i="8"/>
  <c r="H120" i="8"/>
  <c r="J120" i="8"/>
  <c r="K120" i="8"/>
  <c r="F120" i="8"/>
  <c r="E120" i="8"/>
  <c r="I224" i="8"/>
  <c r="H224" i="8"/>
  <c r="J224" i="8"/>
  <c r="K224" i="8"/>
  <c r="F224" i="8"/>
  <c r="E224" i="8"/>
  <c r="I288" i="8"/>
  <c r="H288" i="8"/>
  <c r="J288" i="8"/>
  <c r="K288" i="8"/>
  <c r="F288" i="8"/>
  <c r="E288" i="8"/>
  <c r="I352" i="8"/>
  <c r="H352" i="8"/>
  <c r="J352" i="8"/>
  <c r="K352" i="8"/>
  <c r="F352" i="8"/>
  <c r="E352" i="8"/>
  <c r="I280" i="8"/>
  <c r="H280" i="8"/>
  <c r="J280" i="8"/>
  <c r="K280" i="8"/>
  <c r="F280" i="8"/>
  <c r="E280" i="8"/>
  <c r="I252" i="8"/>
  <c r="H252" i="8"/>
  <c r="J252" i="8"/>
  <c r="K252" i="8"/>
  <c r="F252" i="8"/>
  <c r="E252" i="8"/>
  <c r="I340" i="8"/>
  <c r="H340" i="8"/>
  <c r="J340" i="8"/>
  <c r="K340" i="8"/>
  <c r="F340" i="8"/>
  <c r="E340" i="8"/>
  <c r="I312" i="8"/>
  <c r="H312" i="8"/>
  <c r="J312" i="8"/>
  <c r="K312" i="8"/>
  <c r="F312" i="8"/>
  <c r="E312" i="8"/>
  <c r="I332" i="8"/>
  <c r="H332" i="8"/>
  <c r="J332" i="8"/>
  <c r="K332" i="8"/>
  <c r="F332" i="8"/>
  <c r="E332" i="8"/>
  <c r="I344" i="8"/>
  <c r="H344" i="8"/>
  <c r="J344" i="8"/>
  <c r="K344" i="8"/>
  <c r="F344" i="8"/>
  <c r="E344" i="8"/>
  <c r="I396" i="8"/>
  <c r="H396" i="8"/>
  <c r="J396" i="8"/>
  <c r="K396" i="8"/>
  <c r="F396" i="8"/>
  <c r="E396" i="8"/>
  <c r="I76" i="8"/>
  <c r="H76" i="8"/>
  <c r="K76" i="8"/>
  <c r="J76" i="8"/>
  <c r="F76" i="8"/>
  <c r="E76" i="8"/>
  <c r="I400" i="8"/>
  <c r="H400" i="8"/>
  <c r="J400" i="8"/>
  <c r="K400" i="8"/>
  <c r="F400" i="8"/>
  <c r="E400" i="8"/>
  <c r="H303" i="8"/>
  <c r="J303" i="8"/>
  <c r="I303" i="8"/>
  <c r="K303" i="8"/>
  <c r="F303" i="8"/>
  <c r="E303" i="8"/>
  <c r="H335" i="8"/>
  <c r="J335" i="8"/>
  <c r="I335" i="8"/>
  <c r="K335" i="8"/>
  <c r="F335" i="8"/>
  <c r="E335" i="8"/>
  <c r="H327" i="8"/>
  <c r="J327" i="8"/>
  <c r="I327" i="8"/>
  <c r="K327" i="8"/>
  <c r="F327" i="8"/>
  <c r="E327" i="8"/>
  <c r="H287" i="8"/>
  <c r="J287" i="8"/>
  <c r="I287" i="8"/>
  <c r="K287" i="8"/>
  <c r="F287" i="8"/>
  <c r="E287" i="8"/>
  <c r="H307" i="8"/>
  <c r="J307" i="8"/>
  <c r="I307" i="8"/>
  <c r="K307" i="8"/>
  <c r="F307" i="8"/>
  <c r="E307" i="8"/>
  <c r="H311" i="8"/>
  <c r="J311" i="8"/>
  <c r="I311" i="8"/>
  <c r="K311" i="8"/>
  <c r="F311" i="8"/>
  <c r="E311" i="8"/>
  <c r="H395" i="8"/>
  <c r="J395" i="8"/>
  <c r="I395" i="8"/>
  <c r="K395" i="8"/>
  <c r="F395" i="8"/>
  <c r="E395" i="8"/>
  <c r="J353" i="8"/>
  <c r="I353" i="8"/>
  <c r="H353" i="8"/>
  <c r="K353" i="8"/>
  <c r="F353" i="8"/>
  <c r="E353" i="8"/>
  <c r="J397" i="8"/>
  <c r="I397" i="8"/>
  <c r="H397" i="8"/>
  <c r="K397" i="8"/>
  <c r="F397" i="8"/>
  <c r="E397" i="8"/>
  <c r="H291" i="8"/>
  <c r="J291" i="8"/>
  <c r="I291" i="8"/>
  <c r="K291" i="8"/>
  <c r="F291" i="8"/>
  <c r="E291" i="8"/>
  <c r="J373" i="8"/>
  <c r="I373" i="8"/>
  <c r="H373" i="8"/>
  <c r="K373" i="8"/>
  <c r="F373" i="8"/>
  <c r="E373" i="8"/>
  <c r="J381" i="8"/>
  <c r="I381" i="8"/>
  <c r="H381" i="8"/>
  <c r="K381" i="8"/>
  <c r="F381" i="8"/>
  <c r="E381" i="8"/>
  <c r="J329" i="8"/>
  <c r="I329" i="8"/>
  <c r="H329" i="8"/>
  <c r="K329" i="8"/>
  <c r="F329" i="8"/>
  <c r="E329" i="8"/>
  <c r="H91" i="8"/>
  <c r="I91" i="8"/>
  <c r="K91" i="8"/>
  <c r="J91" i="8"/>
  <c r="F91" i="8"/>
  <c r="E91" i="8"/>
  <c r="H155" i="8"/>
  <c r="J155" i="8"/>
  <c r="I155" i="8"/>
  <c r="K155" i="8"/>
  <c r="F155" i="8"/>
  <c r="E155" i="8"/>
  <c r="H315" i="8"/>
  <c r="J315" i="8"/>
  <c r="I315" i="8"/>
  <c r="K315" i="8"/>
  <c r="F315" i="8"/>
  <c r="E315" i="8"/>
  <c r="J301" i="8"/>
  <c r="I301" i="8"/>
  <c r="H301" i="8"/>
  <c r="K301" i="8"/>
  <c r="F301" i="8"/>
  <c r="E301" i="8"/>
  <c r="I54" i="8"/>
  <c r="H54" i="8"/>
  <c r="J54" i="8"/>
  <c r="K54" i="8"/>
  <c r="F54" i="8"/>
  <c r="E54" i="8"/>
  <c r="H119" i="8"/>
  <c r="J119" i="8"/>
  <c r="I119" i="8"/>
  <c r="K119" i="8"/>
  <c r="F119" i="8"/>
  <c r="E119" i="8"/>
  <c r="H183" i="8"/>
  <c r="J183" i="8"/>
  <c r="I183" i="8"/>
  <c r="K183" i="8"/>
  <c r="F183" i="8"/>
  <c r="E183" i="8"/>
  <c r="H247" i="8"/>
  <c r="J247" i="8"/>
  <c r="I247" i="8"/>
  <c r="K247" i="8"/>
  <c r="F247" i="8"/>
  <c r="E247" i="8"/>
  <c r="I150" i="8"/>
  <c r="H150" i="8"/>
  <c r="J150" i="8"/>
  <c r="F150" i="8"/>
  <c r="K150" i="8"/>
  <c r="E150" i="8"/>
  <c r="I214" i="8"/>
  <c r="H214" i="8"/>
  <c r="J214" i="8"/>
  <c r="F214" i="8"/>
  <c r="E214" i="8"/>
  <c r="K214" i="8"/>
  <c r="J357" i="8"/>
  <c r="I357" i="8"/>
  <c r="H357" i="8"/>
  <c r="K357" i="8"/>
  <c r="F357" i="8"/>
  <c r="E357" i="8"/>
  <c r="J313" i="8"/>
  <c r="I313" i="8"/>
  <c r="H313" i="8"/>
  <c r="K313" i="8"/>
  <c r="F313" i="8"/>
  <c r="E313" i="8"/>
  <c r="H63" i="8"/>
  <c r="I63" i="8"/>
  <c r="K63" i="8"/>
  <c r="J63" i="8"/>
  <c r="F63" i="8"/>
  <c r="E63" i="8"/>
  <c r="H79" i="8"/>
  <c r="I79" i="8"/>
  <c r="K79" i="8"/>
  <c r="J79" i="8"/>
  <c r="F79" i="8"/>
  <c r="E79" i="8"/>
  <c r="H143" i="8"/>
  <c r="J143" i="8"/>
  <c r="I143" i="8"/>
  <c r="K143" i="8"/>
  <c r="F143" i="8"/>
  <c r="E143" i="8"/>
  <c r="H207" i="8"/>
  <c r="J207" i="8"/>
  <c r="I207" i="8"/>
  <c r="K207" i="8"/>
  <c r="F207" i="8"/>
  <c r="E207" i="8"/>
  <c r="I94" i="8"/>
  <c r="H94" i="8"/>
  <c r="J94" i="8"/>
  <c r="K94" i="8"/>
  <c r="E94" i="8"/>
  <c r="F94" i="8"/>
  <c r="I158" i="8"/>
  <c r="H158" i="8"/>
  <c r="F158" i="8"/>
  <c r="J158" i="8"/>
  <c r="K158" i="8"/>
  <c r="E158" i="8"/>
  <c r="I222" i="8"/>
  <c r="H222" i="8"/>
  <c r="F222" i="8"/>
  <c r="E222" i="8"/>
  <c r="J222" i="8"/>
  <c r="K222" i="8"/>
  <c r="H331" i="8"/>
  <c r="J331" i="8"/>
  <c r="I331" i="8"/>
  <c r="K331" i="8"/>
  <c r="F331" i="8"/>
  <c r="E331" i="8"/>
  <c r="H195" i="8"/>
  <c r="J195" i="8"/>
  <c r="I195" i="8"/>
  <c r="K195" i="8"/>
  <c r="F195" i="8"/>
  <c r="E195" i="8"/>
  <c r="I154" i="8"/>
  <c r="H154" i="8"/>
  <c r="F154" i="8"/>
  <c r="J154" i="8"/>
  <c r="K154" i="8"/>
  <c r="E154" i="8"/>
  <c r="J289" i="8"/>
  <c r="I289" i="8"/>
  <c r="H289" i="8"/>
  <c r="K289" i="8"/>
  <c r="F289" i="8"/>
  <c r="E289" i="8"/>
  <c r="I98" i="8"/>
  <c r="H98" i="8"/>
  <c r="J98" i="8"/>
  <c r="K98" i="8"/>
  <c r="E98" i="8"/>
  <c r="F98" i="8"/>
  <c r="I226" i="8"/>
  <c r="H226" i="8"/>
  <c r="F226" i="8"/>
  <c r="E226" i="8"/>
  <c r="J226" i="8"/>
  <c r="K226" i="8"/>
  <c r="I146" i="8"/>
  <c r="H146" i="8"/>
  <c r="J146" i="8"/>
  <c r="K146" i="8"/>
  <c r="E146" i="8"/>
  <c r="F146" i="8"/>
  <c r="H259" i="8"/>
  <c r="J259" i="8"/>
  <c r="I259" i="8"/>
  <c r="K259" i="8"/>
  <c r="F259" i="8"/>
  <c r="E259" i="8"/>
  <c r="I234" i="8"/>
  <c r="H234" i="8"/>
  <c r="F234" i="8"/>
  <c r="J234" i="8"/>
  <c r="E234" i="8"/>
  <c r="K234" i="8"/>
  <c r="J314" i="8"/>
  <c r="I314" i="8"/>
  <c r="H314" i="8"/>
  <c r="F314" i="8"/>
  <c r="E314" i="8"/>
  <c r="K314" i="8"/>
  <c r="J378" i="8"/>
  <c r="I378" i="8"/>
  <c r="H378" i="8"/>
  <c r="F378" i="8"/>
  <c r="E378" i="8"/>
  <c r="K378" i="8"/>
  <c r="H227" i="8"/>
  <c r="J227" i="8"/>
  <c r="I227" i="8"/>
  <c r="K227" i="8"/>
  <c r="F227" i="8"/>
  <c r="E227" i="8"/>
  <c r="I210" i="8"/>
  <c r="H210" i="8"/>
  <c r="F210" i="8"/>
  <c r="E210" i="8"/>
  <c r="J210" i="8"/>
  <c r="K210" i="8"/>
  <c r="J306" i="8"/>
  <c r="I306" i="8"/>
  <c r="H306" i="8"/>
  <c r="F306" i="8"/>
  <c r="E306" i="8"/>
  <c r="K306" i="8"/>
  <c r="J342" i="8"/>
  <c r="I342" i="8"/>
  <c r="H342" i="8"/>
  <c r="F342" i="8"/>
  <c r="E342" i="8"/>
  <c r="K342" i="8"/>
  <c r="J262" i="8"/>
  <c r="I262" i="8"/>
  <c r="H262" i="8"/>
  <c r="F262" i="8"/>
  <c r="E262" i="8"/>
  <c r="K262" i="8"/>
  <c r="J374" i="8"/>
  <c r="I374" i="8"/>
  <c r="H374" i="8"/>
  <c r="F374" i="8"/>
  <c r="E374" i="8"/>
  <c r="K374" i="8"/>
  <c r="J326" i="8"/>
  <c r="I326" i="8"/>
  <c r="H326" i="8"/>
  <c r="F326" i="8"/>
  <c r="E326" i="8"/>
  <c r="K326" i="8"/>
  <c r="H235" i="8"/>
  <c r="J235" i="8"/>
  <c r="I235" i="8"/>
  <c r="K235" i="8"/>
  <c r="F235" i="8"/>
  <c r="E235" i="8"/>
  <c r="J358" i="8"/>
  <c r="I358" i="8"/>
  <c r="H358" i="8"/>
  <c r="F358" i="8"/>
  <c r="E358" i="8"/>
  <c r="K358" i="8"/>
  <c r="I53" i="8"/>
  <c r="H53" i="8"/>
  <c r="K53" i="8"/>
  <c r="J53" i="8"/>
  <c r="F53" i="8"/>
  <c r="E53" i="8"/>
  <c r="H47" i="8"/>
  <c r="I47" i="8"/>
  <c r="K47" i="8"/>
  <c r="J47" i="8"/>
  <c r="F47" i="8"/>
  <c r="E47" i="8"/>
  <c r="J125" i="8"/>
  <c r="I125" i="8"/>
  <c r="H125" i="8"/>
  <c r="K125" i="8"/>
  <c r="F125" i="8"/>
  <c r="E125" i="8"/>
  <c r="J189" i="8"/>
  <c r="I189" i="8"/>
  <c r="H189" i="8"/>
  <c r="K189" i="8"/>
  <c r="F189" i="8"/>
  <c r="E189" i="8"/>
  <c r="H67" i="8"/>
  <c r="E67" i="8"/>
  <c r="I67" i="8"/>
  <c r="K67" i="8"/>
  <c r="J67" i="8"/>
  <c r="F67" i="8"/>
  <c r="J97" i="8"/>
  <c r="I97" i="8"/>
  <c r="H97" i="8"/>
  <c r="K97" i="8"/>
  <c r="F97" i="8"/>
  <c r="E97" i="8"/>
  <c r="I73" i="8"/>
  <c r="H73" i="8"/>
  <c r="K73" i="8"/>
  <c r="J73" i="8"/>
  <c r="F73" i="8"/>
  <c r="E73" i="8"/>
  <c r="J181" i="8"/>
  <c r="I181" i="8"/>
  <c r="H181" i="8"/>
  <c r="K181" i="8"/>
  <c r="F181" i="8"/>
  <c r="E181" i="8"/>
  <c r="I68" i="8"/>
  <c r="H68" i="8"/>
  <c r="K68" i="8"/>
  <c r="J68" i="8"/>
  <c r="F68" i="8"/>
  <c r="E68" i="8"/>
  <c r="I132" i="8"/>
  <c r="H132" i="8"/>
  <c r="K132" i="8"/>
  <c r="J132" i="8"/>
  <c r="F132" i="8"/>
  <c r="E132" i="8"/>
  <c r="I212" i="8"/>
  <c r="H212" i="8"/>
  <c r="J212" i="8"/>
  <c r="K212" i="8"/>
  <c r="F212" i="8"/>
  <c r="E212" i="8"/>
  <c r="I69" i="8"/>
  <c r="H69" i="8"/>
  <c r="K69" i="8"/>
  <c r="J69" i="8"/>
  <c r="F69" i="8"/>
  <c r="E69" i="8"/>
  <c r="J177" i="8"/>
  <c r="I177" i="8"/>
  <c r="H177" i="8"/>
  <c r="K177" i="8"/>
  <c r="F177" i="8"/>
  <c r="E177" i="8"/>
  <c r="J257" i="8"/>
  <c r="I257" i="8"/>
  <c r="H257" i="8"/>
  <c r="K257" i="8"/>
  <c r="F257" i="8"/>
  <c r="E257" i="8"/>
  <c r="K44" i="8"/>
  <c r="H44" i="8"/>
  <c r="I44" i="8"/>
  <c r="F44" i="8"/>
  <c r="J44" i="8"/>
  <c r="E44" i="8"/>
  <c r="J165" i="8"/>
  <c r="I165" i="8"/>
  <c r="H165" i="8"/>
  <c r="K165" i="8"/>
  <c r="F165" i="8"/>
  <c r="E165" i="8"/>
  <c r="J249" i="8"/>
  <c r="I249" i="8"/>
  <c r="H249" i="8"/>
  <c r="K249" i="8"/>
  <c r="F249" i="8"/>
  <c r="E249" i="8"/>
  <c r="I89" i="8"/>
  <c r="H89" i="8"/>
  <c r="K89" i="8"/>
  <c r="J89" i="8"/>
  <c r="F89" i="8"/>
  <c r="E89" i="8"/>
  <c r="J213" i="8"/>
  <c r="I213" i="8"/>
  <c r="H213" i="8"/>
  <c r="K213" i="8"/>
  <c r="F213" i="8"/>
  <c r="E213" i="8"/>
  <c r="I72" i="8"/>
  <c r="H72" i="8"/>
  <c r="K72" i="8"/>
  <c r="J72" i="8"/>
  <c r="F72" i="8"/>
  <c r="E72" i="8"/>
  <c r="I172" i="8"/>
  <c r="H172" i="8"/>
  <c r="J172" i="8"/>
  <c r="K172" i="8"/>
  <c r="F172" i="8"/>
  <c r="E172" i="8"/>
  <c r="I256" i="8"/>
  <c r="H256" i="8"/>
  <c r="J256" i="8"/>
  <c r="K256" i="8"/>
  <c r="F256" i="8"/>
  <c r="E256" i="8"/>
  <c r="J121" i="8"/>
  <c r="I121" i="8"/>
  <c r="H121" i="8"/>
  <c r="K121" i="8"/>
  <c r="F121" i="8"/>
  <c r="E121" i="8"/>
  <c r="I176" i="8"/>
  <c r="H176" i="8"/>
  <c r="J176" i="8"/>
  <c r="K176" i="8"/>
  <c r="F176" i="8"/>
  <c r="E176" i="8"/>
  <c r="I260" i="8"/>
  <c r="H260" i="8"/>
  <c r="J260" i="8"/>
  <c r="K260" i="8"/>
  <c r="F260" i="8"/>
  <c r="E260" i="8"/>
  <c r="J233" i="8"/>
  <c r="I233" i="8"/>
  <c r="H233" i="8"/>
  <c r="K233" i="8"/>
  <c r="F233" i="8"/>
  <c r="E233" i="8"/>
  <c r="I184" i="8"/>
  <c r="H184" i="8"/>
  <c r="J184" i="8"/>
  <c r="K184" i="8"/>
  <c r="F184" i="8"/>
  <c r="E184" i="8"/>
  <c r="I276" i="8"/>
  <c r="H276" i="8"/>
  <c r="J276" i="8"/>
  <c r="K276" i="8"/>
  <c r="F276" i="8"/>
  <c r="E276" i="8"/>
  <c r="I208" i="8"/>
  <c r="H208" i="8"/>
  <c r="J208" i="8"/>
  <c r="K208" i="8"/>
  <c r="F208" i="8"/>
  <c r="E208" i="8"/>
  <c r="I336" i="8"/>
  <c r="H336" i="8"/>
  <c r="J336" i="8"/>
  <c r="K336" i="8"/>
  <c r="F336" i="8"/>
  <c r="E336" i="8"/>
  <c r="I140" i="8"/>
  <c r="H140" i="8"/>
  <c r="J140" i="8"/>
  <c r="K140" i="8"/>
  <c r="F140" i="8"/>
  <c r="E140" i="8"/>
  <c r="I324" i="8"/>
  <c r="H324" i="8"/>
  <c r="J324" i="8"/>
  <c r="K324" i="8"/>
  <c r="F324" i="8"/>
  <c r="E324" i="8"/>
  <c r="I296" i="8"/>
  <c r="H296" i="8"/>
  <c r="J296" i="8"/>
  <c r="K296" i="8"/>
  <c r="F296" i="8"/>
  <c r="E296" i="8"/>
  <c r="I360" i="8"/>
  <c r="H360" i="8"/>
  <c r="J360" i="8"/>
  <c r="K360" i="8"/>
  <c r="F360" i="8"/>
  <c r="E360" i="8"/>
  <c r="I380" i="8"/>
  <c r="H380" i="8"/>
  <c r="J380" i="8"/>
  <c r="K380" i="8"/>
  <c r="F380" i="8"/>
  <c r="E380" i="8"/>
  <c r="I376" i="8"/>
  <c r="H376" i="8"/>
  <c r="J376" i="8"/>
  <c r="K376" i="8"/>
  <c r="F376" i="8"/>
  <c r="E376" i="8"/>
  <c r="I388" i="8"/>
  <c r="H388" i="8"/>
  <c r="J388" i="8"/>
  <c r="K388" i="8"/>
  <c r="F388" i="8"/>
  <c r="E388" i="8"/>
  <c r="I232" i="8"/>
  <c r="H232" i="8"/>
  <c r="J232" i="8"/>
  <c r="K232" i="8"/>
  <c r="F232" i="8"/>
  <c r="E232" i="8"/>
  <c r="H375" i="8"/>
  <c r="J375" i="8"/>
  <c r="I375" i="8"/>
  <c r="K375" i="8"/>
  <c r="F375" i="8"/>
  <c r="E375" i="8"/>
  <c r="H299" i="8"/>
  <c r="J299" i="8"/>
  <c r="I299" i="8"/>
  <c r="K299" i="8"/>
  <c r="F299" i="8"/>
  <c r="E299" i="8"/>
  <c r="H379" i="8"/>
  <c r="J379" i="8"/>
  <c r="I379" i="8"/>
  <c r="K379" i="8"/>
  <c r="F379" i="8"/>
  <c r="E379" i="8"/>
  <c r="J377" i="8"/>
  <c r="I377" i="8"/>
  <c r="H377" i="8"/>
  <c r="K377" i="8"/>
  <c r="F377" i="8"/>
  <c r="E377" i="8"/>
  <c r="H371" i="8"/>
  <c r="J371" i="8"/>
  <c r="I371" i="8"/>
  <c r="K371" i="8"/>
  <c r="F371" i="8"/>
  <c r="E371" i="8"/>
  <c r="J273" i="8"/>
  <c r="I273" i="8"/>
  <c r="H273" i="8"/>
  <c r="K273" i="8"/>
  <c r="F273" i="8"/>
  <c r="E273" i="8"/>
  <c r="J401" i="8"/>
  <c r="I401" i="8"/>
  <c r="H401" i="8"/>
  <c r="K401" i="8"/>
  <c r="F401" i="8"/>
  <c r="E401" i="8"/>
  <c r="H267" i="8"/>
  <c r="J267" i="8"/>
  <c r="I267" i="8"/>
  <c r="K267" i="8"/>
  <c r="F267" i="8"/>
  <c r="E267" i="8"/>
  <c r="J305" i="8"/>
  <c r="I305" i="8"/>
  <c r="H305" i="8"/>
  <c r="K305" i="8"/>
  <c r="F305" i="8"/>
  <c r="E305" i="8"/>
  <c r="H75" i="8"/>
  <c r="I75" i="8"/>
  <c r="K75" i="8"/>
  <c r="J75" i="8"/>
  <c r="F75" i="8"/>
  <c r="E75" i="8"/>
  <c r="H139" i="8"/>
  <c r="J139" i="8"/>
  <c r="I139" i="8"/>
  <c r="K139" i="8"/>
  <c r="F139" i="8"/>
  <c r="E139" i="8"/>
  <c r="H219" i="8"/>
  <c r="J219" i="8"/>
  <c r="I219" i="8"/>
  <c r="K219" i="8"/>
  <c r="F219" i="8"/>
  <c r="E219" i="8"/>
  <c r="J317" i="8"/>
  <c r="I317" i="8"/>
  <c r="H317" i="8"/>
  <c r="K317" i="8"/>
  <c r="F317" i="8"/>
  <c r="E317" i="8"/>
  <c r="J277" i="8"/>
  <c r="I277" i="8"/>
  <c r="H277" i="8"/>
  <c r="K277" i="8"/>
  <c r="F277" i="8"/>
  <c r="E277" i="8"/>
  <c r="H103" i="8"/>
  <c r="J103" i="8"/>
  <c r="I103" i="8"/>
  <c r="K103" i="8"/>
  <c r="F103" i="8"/>
  <c r="E103" i="8"/>
  <c r="H167" i="8"/>
  <c r="J167" i="8"/>
  <c r="I167" i="8"/>
  <c r="K167" i="8"/>
  <c r="F167" i="8"/>
  <c r="E167" i="8"/>
  <c r="H231" i="8"/>
  <c r="J231" i="8"/>
  <c r="I231" i="8"/>
  <c r="K231" i="8"/>
  <c r="F231" i="8"/>
  <c r="E231" i="8"/>
  <c r="I134" i="8"/>
  <c r="H134" i="8"/>
  <c r="J134" i="8"/>
  <c r="K134" i="8"/>
  <c r="E134" i="8"/>
  <c r="F134" i="8"/>
  <c r="I198" i="8"/>
  <c r="H198" i="8"/>
  <c r="J198" i="8"/>
  <c r="F198" i="8"/>
  <c r="E198" i="8"/>
  <c r="K198" i="8"/>
  <c r="J369" i="8"/>
  <c r="I369" i="8"/>
  <c r="H369" i="8"/>
  <c r="K369" i="8"/>
  <c r="F369" i="8"/>
  <c r="E369" i="8"/>
  <c r="J361" i="8"/>
  <c r="I361" i="8"/>
  <c r="H361" i="8"/>
  <c r="K361" i="8"/>
  <c r="F361" i="8"/>
  <c r="E361" i="8"/>
  <c r="H263" i="8"/>
  <c r="J263" i="8"/>
  <c r="I263" i="8"/>
  <c r="K263" i="8"/>
  <c r="F263" i="8"/>
  <c r="E263" i="8"/>
  <c r="I49" i="8"/>
  <c r="H49" i="8"/>
  <c r="K49" i="8"/>
  <c r="J49" i="8"/>
  <c r="F49" i="8"/>
  <c r="E49" i="8"/>
  <c r="I46" i="8"/>
  <c r="H46" i="8"/>
  <c r="J46" i="8"/>
  <c r="E46" i="8"/>
  <c r="K46" i="8"/>
  <c r="F46" i="8"/>
  <c r="H127" i="8"/>
  <c r="J127" i="8"/>
  <c r="I127" i="8"/>
  <c r="K127" i="8"/>
  <c r="F127" i="8"/>
  <c r="E127" i="8"/>
  <c r="H191" i="8"/>
  <c r="J191" i="8"/>
  <c r="I191" i="8"/>
  <c r="K191" i="8"/>
  <c r="F191" i="8"/>
  <c r="E191" i="8"/>
  <c r="H255" i="8"/>
  <c r="J255" i="8"/>
  <c r="I255" i="8"/>
  <c r="K255" i="8"/>
  <c r="F255" i="8"/>
  <c r="E255" i="8"/>
  <c r="I142" i="8"/>
  <c r="H142" i="8"/>
  <c r="J142" i="8"/>
  <c r="K142" i="8"/>
  <c r="F142" i="8"/>
  <c r="E142" i="8"/>
  <c r="I206" i="8"/>
  <c r="H206" i="8"/>
  <c r="F206" i="8"/>
  <c r="E206" i="8"/>
  <c r="J206" i="8"/>
  <c r="K206" i="8"/>
  <c r="H131" i="8"/>
  <c r="J131" i="8"/>
  <c r="I131" i="8"/>
  <c r="K131" i="8"/>
  <c r="F131" i="8"/>
  <c r="E131" i="8"/>
  <c r="I122" i="8"/>
  <c r="H122" i="8"/>
  <c r="J122" i="8"/>
  <c r="K122" i="8"/>
  <c r="E122" i="8"/>
  <c r="F122" i="8"/>
  <c r="H251" i="8"/>
  <c r="J251" i="8"/>
  <c r="I251" i="8"/>
  <c r="K251" i="8"/>
  <c r="F251" i="8"/>
  <c r="E251" i="8"/>
  <c r="I194" i="8"/>
  <c r="H194" i="8"/>
  <c r="F194" i="8"/>
  <c r="E194" i="8"/>
  <c r="J194" i="8"/>
  <c r="K194" i="8"/>
  <c r="J282" i="8"/>
  <c r="I282" i="8"/>
  <c r="H282" i="8"/>
  <c r="F282" i="8"/>
  <c r="E282" i="8"/>
  <c r="K282" i="8"/>
  <c r="H347" i="8"/>
  <c r="J347" i="8"/>
  <c r="I347" i="8"/>
  <c r="K347" i="8"/>
  <c r="F347" i="8"/>
  <c r="E347" i="8"/>
  <c r="I230" i="8"/>
  <c r="H230" i="8"/>
  <c r="J230" i="8"/>
  <c r="F230" i="8"/>
  <c r="E230" i="8"/>
  <c r="K230" i="8"/>
  <c r="I86" i="8"/>
  <c r="H86" i="8"/>
  <c r="J86" i="8"/>
  <c r="K86" i="8"/>
  <c r="E86" i="8"/>
  <c r="F86" i="8"/>
  <c r="H115" i="8"/>
  <c r="J115" i="8"/>
  <c r="I115" i="8"/>
  <c r="K115" i="8"/>
  <c r="F115" i="8"/>
  <c r="E115" i="8"/>
  <c r="I186" i="8"/>
  <c r="H186" i="8"/>
  <c r="F186" i="8"/>
  <c r="J186" i="8"/>
  <c r="E186" i="8"/>
  <c r="K186" i="8"/>
  <c r="J298" i="8"/>
  <c r="I298" i="8"/>
  <c r="H298" i="8"/>
  <c r="F298" i="8"/>
  <c r="E298" i="8"/>
  <c r="K298" i="8"/>
  <c r="J362" i="8"/>
  <c r="I362" i="8"/>
  <c r="H362" i="8"/>
  <c r="F362" i="8"/>
  <c r="E362" i="8"/>
  <c r="K362" i="8"/>
  <c r="I170" i="8"/>
  <c r="H170" i="8"/>
  <c r="F170" i="8"/>
  <c r="J170" i="8"/>
  <c r="K170" i="8"/>
  <c r="E170" i="8"/>
  <c r="J290" i="8"/>
  <c r="I290" i="8"/>
  <c r="H290" i="8"/>
  <c r="F290" i="8"/>
  <c r="E290" i="8"/>
  <c r="K290" i="8"/>
  <c r="J322" i="8"/>
  <c r="I322" i="8"/>
  <c r="H322" i="8"/>
  <c r="F322" i="8"/>
  <c r="E322" i="8"/>
  <c r="K322" i="8"/>
  <c r="J334" i="8"/>
  <c r="I334" i="8"/>
  <c r="H334" i="8"/>
  <c r="F334" i="8"/>
  <c r="E334" i="8"/>
  <c r="K334" i="8"/>
  <c r="J302" i="8"/>
  <c r="I302" i="8"/>
  <c r="H302" i="8"/>
  <c r="F302" i="8"/>
  <c r="E302" i="8"/>
  <c r="K302" i="8"/>
  <c r="J390" i="8"/>
  <c r="I390" i="8"/>
  <c r="H390" i="8"/>
  <c r="F390" i="8"/>
  <c r="E390" i="8"/>
  <c r="K390" i="8"/>
  <c r="I178" i="8"/>
  <c r="H178" i="8"/>
  <c r="F178" i="8"/>
  <c r="J178" i="8"/>
  <c r="K178" i="8"/>
  <c r="E178" i="8"/>
  <c r="J318" i="8"/>
  <c r="I318" i="8"/>
  <c r="H318" i="8"/>
  <c r="F318" i="8"/>
  <c r="E318" i="8"/>
  <c r="K318" i="8"/>
  <c r="J109" i="8"/>
  <c r="I109" i="8"/>
  <c r="H109" i="8"/>
  <c r="K109" i="8"/>
  <c r="F109" i="8"/>
  <c r="E109" i="8"/>
  <c r="J173" i="8"/>
  <c r="I173" i="8"/>
  <c r="H173" i="8"/>
  <c r="K173" i="8"/>
  <c r="F173" i="8"/>
  <c r="E173" i="8"/>
  <c r="I61" i="8"/>
  <c r="H61" i="8"/>
  <c r="K61" i="8"/>
  <c r="J61" i="8"/>
  <c r="F61" i="8"/>
  <c r="E61" i="8"/>
  <c r="J382" i="8"/>
  <c r="I382" i="8"/>
  <c r="H382" i="8"/>
  <c r="F382" i="8"/>
  <c r="E382" i="8"/>
  <c r="K382" i="8"/>
  <c r="I81" i="8"/>
  <c r="H81" i="8"/>
  <c r="K81" i="8"/>
  <c r="J81" i="8"/>
  <c r="F81" i="8"/>
  <c r="E81" i="8"/>
  <c r="I48" i="8"/>
  <c r="H48" i="8"/>
  <c r="K48" i="8"/>
  <c r="J48" i="8"/>
  <c r="F48" i="8"/>
  <c r="E48" i="8"/>
  <c r="J161" i="8"/>
  <c r="I161" i="8"/>
  <c r="H161" i="8"/>
  <c r="K161" i="8"/>
  <c r="F161" i="8"/>
  <c r="E161" i="8"/>
  <c r="J245" i="8"/>
  <c r="I245" i="8"/>
  <c r="H245" i="8"/>
  <c r="K245" i="8"/>
  <c r="F245" i="8"/>
  <c r="E245" i="8"/>
  <c r="I116" i="8"/>
  <c r="H116" i="8"/>
  <c r="K116" i="8"/>
  <c r="J116" i="8"/>
  <c r="F116" i="8"/>
  <c r="E116" i="8"/>
  <c r="I196" i="8"/>
  <c r="H196" i="8"/>
  <c r="J196" i="8"/>
  <c r="K196" i="8"/>
  <c r="F196" i="8"/>
  <c r="E196" i="8"/>
  <c r="I52" i="8"/>
  <c r="H52" i="8"/>
  <c r="K52" i="8"/>
  <c r="J52" i="8"/>
  <c r="E52" i="8"/>
  <c r="F52" i="8"/>
  <c r="J153" i="8"/>
  <c r="I153" i="8"/>
  <c r="H153" i="8"/>
  <c r="K153" i="8"/>
  <c r="F153" i="8"/>
  <c r="E153" i="8"/>
  <c r="J241" i="8"/>
  <c r="I241" i="8"/>
  <c r="H241" i="8"/>
  <c r="K241" i="8"/>
  <c r="F241" i="8"/>
  <c r="E241" i="8"/>
  <c r="J145" i="8"/>
  <c r="I145" i="8"/>
  <c r="H145" i="8"/>
  <c r="K145" i="8"/>
  <c r="F145" i="8"/>
  <c r="E145" i="8"/>
  <c r="J229" i="8"/>
  <c r="I229" i="8"/>
  <c r="H229" i="8"/>
  <c r="K229" i="8"/>
  <c r="F229" i="8"/>
  <c r="E229" i="8"/>
  <c r="I108" i="8"/>
  <c r="H108" i="8"/>
  <c r="K108" i="8"/>
  <c r="J108" i="8"/>
  <c r="F108" i="8"/>
  <c r="E108" i="8"/>
  <c r="J169" i="8"/>
  <c r="I169" i="8"/>
  <c r="H169" i="8"/>
  <c r="K169" i="8"/>
  <c r="F169" i="8"/>
  <c r="E169" i="8"/>
  <c r="I136" i="8"/>
  <c r="H136" i="8"/>
  <c r="J136" i="8"/>
  <c r="K136" i="8"/>
  <c r="F136" i="8"/>
  <c r="E136" i="8"/>
  <c r="I152" i="8"/>
  <c r="H152" i="8"/>
  <c r="J152" i="8"/>
  <c r="K152" i="8"/>
  <c r="F152" i="8"/>
  <c r="E152" i="8"/>
  <c r="I236" i="8"/>
  <c r="H236" i="8"/>
  <c r="J236" i="8"/>
  <c r="K236" i="8"/>
  <c r="F236" i="8"/>
  <c r="E236" i="8"/>
  <c r="I156" i="8"/>
  <c r="H156" i="8"/>
  <c r="J156" i="8"/>
  <c r="K156" i="8"/>
  <c r="F156" i="8"/>
  <c r="E156" i="8"/>
  <c r="I240" i="8"/>
  <c r="H240" i="8"/>
  <c r="J240" i="8"/>
  <c r="K240" i="8"/>
  <c r="F240" i="8"/>
  <c r="E240" i="8"/>
  <c r="I204" i="8"/>
  <c r="H204" i="8"/>
  <c r="J204" i="8"/>
  <c r="K204" i="8"/>
  <c r="F204" i="8"/>
  <c r="E204" i="8"/>
  <c r="I144" i="8"/>
  <c r="H144" i="8"/>
  <c r="J144" i="8"/>
  <c r="K144" i="8"/>
  <c r="F144" i="8"/>
  <c r="E144" i="8"/>
  <c r="I248" i="8"/>
  <c r="H248" i="8"/>
  <c r="J248" i="8"/>
  <c r="K248" i="8"/>
  <c r="F248" i="8"/>
  <c r="E248" i="8"/>
  <c r="I284" i="8"/>
  <c r="H284" i="8"/>
  <c r="J284" i="8"/>
  <c r="K284" i="8"/>
  <c r="F284" i="8"/>
  <c r="E284" i="8"/>
  <c r="I320" i="8"/>
  <c r="H320" i="8"/>
  <c r="J320" i="8"/>
  <c r="K320" i="8"/>
  <c r="F320" i="8"/>
  <c r="E320" i="8"/>
  <c r="J253" i="8"/>
  <c r="I253" i="8"/>
  <c r="H253" i="8"/>
  <c r="K253" i="8"/>
  <c r="F253" i="8"/>
  <c r="E253" i="8"/>
  <c r="I308" i="8"/>
  <c r="H308" i="8"/>
  <c r="J308" i="8"/>
  <c r="K308" i="8"/>
  <c r="F308" i="8"/>
  <c r="E308" i="8"/>
  <c r="I328" i="8"/>
  <c r="H328" i="8"/>
  <c r="J328" i="8"/>
  <c r="K328" i="8"/>
  <c r="F328" i="8"/>
  <c r="E328" i="8"/>
  <c r="I316" i="8"/>
  <c r="H316" i="8"/>
  <c r="J316" i="8"/>
  <c r="K316" i="8"/>
  <c r="F316" i="8"/>
  <c r="E316" i="8"/>
  <c r="I356" i="8"/>
  <c r="H356" i="8"/>
  <c r="J356" i="8"/>
  <c r="K356" i="8"/>
  <c r="F356" i="8"/>
  <c r="E356" i="8"/>
  <c r="I372" i="8"/>
  <c r="H372" i="8"/>
  <c r="J372" i="8"/>
  <c r="K372" i="8"/>
  <c r="F372" i="8"/>
  <c r="E372" i="8"/>
  <c r="K55" i="10"/>
  <c r="K58" i="10"/>
  <c r="K56" i="10"/>
  <c r="C18" i="10"/>
  <c r="K23" i="10"/>
  <c r="C15" i="10"/>
  <c r="K57" i="10"/>
  <c r="K19" i="10"/>
  <c r="K34" i="10"/>
  <c r="C27" i="10"/>
  <c r="C9" i="10"/>
  <c r="K42" i="10"/>
  <c r="K15" i="10"/>
  <c r="K46" i="10"/>
  <c r="K18" i="10"/>
  <c r="K14" i="10"/>
  <c r="K51" i="10"/>
  <c r="K44" i="10"/>
  <c r="K48" i="10"/>
  <c r="K10" i="10"/>
  <c r="K41" i="10"/>
  <c r="K32" i="10"/>
  <c r="K43" i="10"/>
  <c r="K35" i="10"/>
  <c r="K52" i="10"/>
  <c r="K27" i="10"/>
  <c r="K16" i="10"/>
  <c r="K5" i="10"/>
  <c r="K33" i="10"/>
  <c r="K13" i="10"/>
  <c r="K37" i="10"/>
  <c r="K12" i="10"/>
  <c r="K6" i="10"/>
  <c r="K17" i="10"/>
  <c r="K40" i="10"/>
  <c r="K22" i="10"/>
  <c r="K36" i="10"/>
  <c r="K11" i="10"/>
  <c r="K25" i="10"/>
  <c r="K45" i="10"/>
  <c r="K26" i="10"/>
  <c r="K49" i="10"/>
  <c r="K24" i="10"/>
  <c r="K8" i="10"/>
  <c r="K9" i="10"/>
  <c r="C26" i="10"/>
  <c r="G399" i="8" a="1"/>
  <c r="G399" i="8"/>
  <c r="C17" i="10"/>
  <c r="C6" i="10"/>
  <c r="C45" i="10"/>
  <c r="C23" i="10"/>
  <c r="C12" i="10"/>
  <c r="C24" i="10"/>
  <c r="C11" i="10"/>
  <c r="C46" i="10"/>
  <c r="C5" i="10"/>
  <c r="C40" i="10"/>
  <c r="C43" i="10"/>
  <c r="C52" i="10"/>
  <c r="C42" i="10"/>
  <c r="C39" i="10"/>
  <c r="C36" i="10"/>
  <c r="C34" i="10"/>
  <c r="C37" i="10"/>
  <c r="C51" i="10"/>
  <c r="G309" i="8" a="1"/>
  <c r="G309" i="8"/>
  <c r="C33" i="10"/>
  <c r="C30" i="10"/>
  <c r="C31" i="10"/>
  <c r="C48" i="10"/>
  <c r="C49" i="10"/>
  <c r="G261" i="8" a="1"/>
  <c r="G261" i="8"/>
  <c r="K29" i="10"/>
  <c r="G347" i="8" a="1"/>
  <c r="G347" i="8"/>
  <c r="G339" i="8" a="1"/>
  <c r="G339" i="8"/>
  <c r="G331" i="8" a="1"/>
  <c r="G331" i="8"/>
  <c r="G289" i="8" a="1"/>
  <c r="G289" i="8"/>
  <c r="G345" i="8" a="1"/>
  <c r="G345" i="8"/>
  <c r="G401" i="8" a="1"/>
  <c r="G401" i="8"/>
  <c r="G267" i="8" a="1"/>
  <c r="G267" i="8"/>
  <c r="G317" i="8" a="1"/>
  <c r="G317" i="8"/>
  <c r="G369" i="8" a="1"/>
  <c r="G369" i="8"/>
  <c r="G361" i="8" a="1"/>
  <c r="G361" i="8"/>
  <c r="G385" i="8" a="1"/>
  <c r="G385" i="8"/>
  <c r="G389" i="8" a="1"/>
  <c r="G389" i="8"/>
  <c r="G349" i="8" a="1"/>
  <c r="G349" i="8"/>
  <c r="G333" i="8" a="1"/>
  <c r="G333" i="8"/>
  <c r="G323" i="8" a="1"/>
  <c r="G323" i="8"/>
  <c r="G341" i="8" a="1"/>
  <c r="G341" i="8"/>
  <c r="G387" i="8" a="1"/>
  <c r="G387" i="8"/>
  <c r="G381" i="8" a="1"/>
  <c r="G381" i="8"/>
  <c r="G315" i="8" a="1"/>
  <c r="G315" i="8"/>
  <c r="G357" i="8" a="1"/>
  <c r="G357" i="8"/>
  <c r="K54" i="10"/>
  <c r="G275" i="8" a="1"/>
  <c r="G275" i="8"/>
  <c r="G283" i="8" a="1"/>
  <c r="G283" i="8"/>
  <c r="G393" i="8" a="1"/>
  <c r="G393" i="8"/>
  <c r="G355" i="8" a="1"/>
  <c r="G355" i="8"/>
  <c r="G365" i="8" a="1"/>
  <c r="G365" i="8"/>
  <c r="G363" i="8" a="1"/>
  <c r="G363" i="8"/>
  <c r="G395" i="8" a="1"/>
  <c r="G395" i="8"/>
  <c r="G353" i="8" a="1"/>
  <c r="G353" i="8"/>
  <c r="G397" i="8" a="1"/>
  <c r="G397" i="8"/>
  <c r="G291" i="8" a="1"/>
  <c r="G291" i="8"/>
  <c r="G373" i="8" a="1"/>
  <c r="G373" i="8"/>
  <c r="G299" i="8" a="1"/>
  <c r="G299" i="8"/>
  <c r="G379" i="8" a="1"/>
  <c r="G379" i="8"/>
  <c r="G377" i="8" a="1"/>
  <c r="G377" i="8"/>
  <c r="G371" i="8" a="1"/>
  <c r="G371" i="8"/>
  <c r="G311" i="8" a="1"/>
  <c r="G311" i="8"/>
  <c r="G351" i="8" a="1"/>
  <c r="G351" i="8"/>
  <c r="G287" i="8" a="1"/>
  <c r="G287" i="8"/>
  <c r="G307" i="8" a="1"/>
  <c r="G307" i="8"/>
  <c r="G391" i="8" a="1"/>
  <c r="G391" i="8"/>
  <c r="G343" i="8" a="1"/>
  <c r="G343" i="8"/>
  <c r="K4" i="10"/>
  <c r="C8" i="10"/>
  <c r="G279" i="8" a="1"/>
  <c r="G279" i="8"/>
  <c r="G327" i="8" a="1"/>
  <c r="G327" i="8"/>
  <c r="G375" i="8" a="1"/>
  <c r="G375" i="8"/>
  <c r="G295" i="8" a="1"/>
  <c r="G295" i="8"/>
  <c r="K7" i="10"/>
  <c r="G319" i="8" a="1"/>
  <c r="G319" i="8"/>
  <c r="G383" i="8" a="1"/>
  <c r="G383" i="8"/>
  <c r="G335" i="8" a="1"/>
  <c r="G335" i="8"/>
  <c r="G303" i="8" a="1"/>
  <c r="G303" i="8"/>
  <c r="G367" i="8" a="1"/>
  <c r="G367" i="8"/>
  <c r="G359" i="8" a="1"/>
  <c r="G359" i="8"/>
  <c r="G271" i="8" a="1"/>
  <c r="G271" i="8"/>
  <c r="C59" i="10"/>
  <c r="C56" i="10"/>
  <c r="C58" i="10"/>
  <c r="C55" i="10"/>
  <c r="L263" i="8" a="1"/>
  <c r="L263" i="8"/>
  <c r="L161" i="8" a="1"/>
  <c r="L161" i="8"/>
  <c r="L148" i="8" a="1"/>
  <c r="L148" i="8"/>
  <c r="L75" i="8" a="1"/>
  <c r="L75" i="8"/>
  <c r="L260" i="8" a="1"/>
  <c r="L260" i="8"/>
  <c r="L328" i="8" a="1"/>
  <c r="L328" i="8"/>
  <c r="L321" i="8" a="1"/>
  <c r="L321" i="8"/>
  <c r="L400" i="8" a="1"/>
  <c r="L400" i="8"/>
  <c r="L239" i="8" a="1"/>
  <c r="L239" i="8"/>
  <c r="L64" i="8" a="1"/>
  <c r="L64" i="8"/>
  <c r="L199" i="8" a="1"/>
  <c r="L199" i="8"/>
  <c r="L236" i="8" a="1"/>
  <c r="L236" i="8"/>
  <c r="L285" i="8" a="1"/>
  <c r="L285" i="8"/>
  <c r="L226" i="8" a="1"/>
  <c r="L226" i="8"/>
  <c r="L238" i="8" a="1"/>
  <c r="L238" i="8"/>
  <c r="L272" i="8" a="1"/>
  <c r="L272" i="8"/>
  <c r="L225" i="8" a="1"/>
  <c r="L225" i="8"/>
  <c r="L250" i="8" a="1"/>
  <c r="L250" i="8"/>
  <c r="L53" i="8" a="1"/>
  <c r="L53" i="8"/>
  <c r="L320" i="8" a="1"/>
  <c r="L320" i="8"/>
  <c r="L318" i="8" a="1"/>
  <c r="L318" i="8"/>
  <c r="L333" i="8" a="1"/>
  <c r="L333" i="8"/>
  <c r="L135" i="8" a="1"/>
  <c r="L135" i="8"/>
  <c r="L96" i="8" a="1"/>
  <c r="L96" i="8"/>
  <c r="L102" i="8" a="1"/>
  <c r="L102" i="8"/>
  <c r="L66" i="8" a="1"/>
  <c r="L66" i="8"/>
  <c r="L60" i="8" a="1"/>
  <c r="L60" i="8"/>
  <c r="L281" i="8" a="1"/>
  <c r="L281" i="8"/>
  <c r="L71" i="8" a="1"/>
  <c r="L71" i="8"/>
  <c r="L158" i="8" a="1"/>
  <c r="L158" i="8"/>
  <c r="L166" i="8" a="1"/>
  <c r="L166" i="8"/>
  <c r="L146" i="8" a="1"/>
  <c r="L146" i="8"/>
  <c r="L187" i="8" a="1"/>
  <c r="L187" i="8"/>
  <c r="L45" i="8" a="1"/>
  <c r="L45" i="8"/>
  <c r="L388" i="8" a="1"/>
  <c r="L388" i="8"/>
  <c r="L345" i="8" a="1"/>
  <c r="L345" i="8"/>
  <c r="L216" i="8" a="1"/>
  <c r="L216" i="8"/>
  <c r="L33" i="8" a="1"/>
  <c r="L33" i="8"/>
  <c r="L61" i="8" a="1"/>
  <c r="L61" i="8"/>
  <c r="L398" i="8" a="1"/>
  <c r="L398" i="8"/>
  <c r="L241" i="8" a="1"/>
  <c r="L241" i="8"/>
  <c r="L127" i="8" a="1"/>
  <c r="L127" i="8"/>
  <c r="L346" i="8" a="1"/>
  <c r="L346" i="8"/>
  <c r="L70" i="8" a="1"/>
  <c r="L70" i="8"/>
  <c r="L261" i="8" a="1"/>
  <c r="L261" i="8"/>
  <c r="L140" i="8" a="1"/>
  <c r="L140" i="8"/>
  <c r="L54" i="8" a="1"/>
  <c r="L54" i="8"/>
  <c r="L94" i="8" a="1"/>
  <c r="L94" i="8"/>
  <c r="L277" i="8" a="1"/>
  <c r="L277" i="8"/>
  <c r="L336" i="8" a="1"/>
  <c r="L336" i="8"/>
  <c r="L132" i="8" a="1"/>
  <c r="L132" i="8"/>
  <c r="L180" i="8" a="1"/>
  <c r="L180" i="8"/>
  <c r="L98" i="8" a="1"/>
  <c r="L98" i="8"/>
  <c r="L34" i="8" a="1"/>
  <c r="L34" i="8"/>
  <c r="L182" i="8" a="1"/>
  <c r="L182" i="8"/>
  <c r="L269" i="8" a="1"/>
  <c r="L269" i="8"/>
  <c r="L240" i="8" a="1"/>
  <c r="L240" i="8"/>
  <c r="L292" i="8" a="1"/>
  <c r="L292" i="8"/>
  <c r="L218" i="8" a="1"/>
  <c r="L218" i="8"/>
  <c r="L313" i="8" a="1"/>
  <c r="L313" i="8"/>
  <c r="L338" i="8" a="1"/>
  <c r="L338" i="8"/>
  <c r="L129" i="8" a="1"/>
  <c r="L129" i="8"/>
  <c r="L231" i="8" a="1"/>
  <c r="L231" i="8"/>
  <c r="L173" i="8" a="1"/>
  <c r="L173" i="8"/>
  <c r="L262" i="8" a="1"/>
  <c r="L262" i="8"/>
  <c r="L42" i="8" a="1"/>
  <c r="L42" i="8"/>
  <c r="L181" i="8" a="1"/>
  <c r="L181" i="8"/>
  <c r="L176" i="8" a="1"/>
  <c r="L176" i="8"/>
  <c r="L32" i="8" a="1"/>
  <c r="L32" i="8"/>
  <c r="L217" i="8" a="1"/>
  <c r="L217" i="8"/>
  <c r="L89" i="8" a="1"/>
  <c r="L89" i="8"/>
  <c r="L63" i="8" a="1"/>
  <c r="L63" i="8"/>
  <c r="L325" i="8" a="1"/>
  <c r="L325" i="8"/>
  <c r="L282" i="8" a="1"/>
  <c r="L282" i="8"/>
  <c r="L227" i="8" a="1"/>
  <c r="L227" i="8"/>
  <c r="L380" i="8" a="1"/>
  <c r="L380" i="8"/>
  <c r="L244" i="8" a="1"/>
  <c r="L244" i="8"/>
  <c r="L16" i="8" a="1"/>
  <c r="L16" i="8"/>
  <c r="L128" i="8" a="1"/>
  <c r="L128" i="8"/>
  <c r="L248" i="8" a="1"/>
  <c r="L248" i="8"/>
  <c r="L162" i="8" a="1"/>
  <c r="L162" i="8"/>
  <c r="L257" i="8" a="1"/>
  <c r="L257" i="8"/>
  <c r="L369" i="8" a="1"/>
  <c r="L369" i="8"/>
  <c r="L17" i="8" a="1"/>
  <c r="L17" i="8"/>
  <c r="L39" i="8" a="1"/>
  <c r="L39" i="8"/>
  <c r="L138" i="8" a="1"/>
  <c r="L138" i="8"/>
  <c r="L223" i="8" a="1"/>
  <c r="L223" i="8"/>
  <c r="L86" i="8" a="1"/>
  <c r="L86" i="8"/>
  <c r="L156" i="8" a="1"/>
  <c r="L156" i="8"/>
  <c r="L234" i="8" a="1"/>
  <c r="L234" i="8"/>
  <c r="L274" i="8" a="1"/>
  <c r="L274" i="8"/>
  <c r="L317" i="8" a="1"/>
  <c r="L317" i="8"/>
  <c r="L178" i="8" a="1"/>
  <c r="L178" i="8"/>
  <c r="L360" i="8" a="1"/>
  <c r="L360" i="8"/>
  <c r="L219" i="8" a="1"/>
  <c r="L219" i="8"/>
  <c r="L22" i="8" a="1"/>
  <c r="L22" i="8"/>
  <c r="L350" i="8" a="1"/>
  <c r="L350" i="8"/>
  <c r="L36" i="8" a="1"/>
  <c r="L36" i="8"/>
  <c r="L304" i="8" a="1"/>
  <c r="L304" i="8"/>
  <c r="L43" i="8" a="1"/>
  <c r="L43" i="8"/>
  <c r="L145" i="8" a="1"/>
  <c r="L145" i="8"/>
  <c r="L293" i="8" a="1"/>
  <c r="L293" i="8"/>
  <c r="L294" i="8" a="1"/>
  <c r="L294" i="8"/>
  <c r="L91" i="8" a="1"/>
  <c r="L91" i="8"/>
  <c r="L330" i="8" a="1"/>
  <c r="L330" i="8"/>
  <c r="L221" i="8" a="1"/>
  <c r="L221" i="8"/>
  <c r="L301" i="8" a="1"/>
  <c r="L301" i="8"/>
  <c r="L334" i="8" a="1"/>
  <c r="L334" i="8"/>
  <c r="L235" i="8" a="1"/>
  <c r="L235" i="8"/>
  <c r="L384" i="8" a="1"/>
  <c r="L384" i="8"/>
  <c r="L130" i="8" a="1"/>
  <c r="L130" i="8"/>
  <c r="L195" i="8" a="1"/>
  <c r="L195" i="8"/>
  <c r="L76" i="8" a="1"/>
  <c r="L76" i="8"/>
  <c r="L13" i="8" a="1"/>
  <c r="L13" i="8"/>
  <c r="L125" i="8" a="1"/>
  <c r="L125" i="8"/>
  <c r="L175" i="8" a="1"/>
  <c r="L175" i="8"/>
  <c r="L256" i="8" a="1"/>
  <c r="L256" i="8"/>
  <c r="L349" i="8" a="1"/>
  <c r="L349" i="8"/>
  <c r="L194" i="8" a="1"/>
  <c r="L194" i="8"/>
  <c r="L373" i="8" a="1"/>
  <c r="L373" i="8"/>
  <c r="L59" i="8" a="1"/>
  <c r="L59" i="8"/>
  <c r="L242" i="8" a="1"/>
  <c r="L242" i="8"/>
  <c r="L62" i="8" a="1"/>
  <c r="L62" i="8"/>
  <c r="L254" i="8" a="1"/>
  <c r="L254" i="8"/>
  <c r="L50" i="8" a="1"/>
  <c r="L50" i="8"/>
  <c r="L197" i="8" a="1"/>
  <c r="L197" i="8"/>
  <c r="L252" i="8" a="1"/>
  <c r="L252" i="8"/>
  <c r="L202" i="8" a="1"/>
  <c r="L202" i="8"/>
  <c r="L297" i="8" a="1"/>
  <c r="L297" i="8"/>
  <c r="L55" i="8" a="1"/>
  <c r="L55" i="8"/>
  <c r="L204" i="8" a="1"/>
  <c r="L204" i="8"/>
  <c r="L46" i="8" a="1"/>
  <c r="L46" i="8"/>
  <c r="L324" i="8" a="1"/>
  <c r="L324" i="8"/>
  <c r="L322" i="8" a="1"/>
  <c r="L322" i="8"/>
  <c r="L273" i="8" a="1"/>
  <c r="L273" i="8"/>
  <c r="L95" i="8" a="1"/>
  <c r="L95" i="8"/>
  <c r="L126" i="8" a="1"/>
  <c r="L126" i="8"/>
  <c r="L18" i="8" a="1"/>
  <c r="L18" i="8"/>
  <c r="L200" i="8" a="1"/>
  <c r="L200" i="8"/>
  <c r="L329" i="8" a="1"/>
  <c r="L329" i="8"/>
  <c r="L23" i="8" a="1"/>
  <c r="L23" i="8"/>
  <c r="L245" i="8" a="1"/>
  <c r="L245" i="8"/>
  <c r="L230" i="8" a="1"/>
  <c r="L230" i="8"/>
  <c r="L370" i="8" a="1"/>
  <c r="L370" i="8"/>
  <c r="L57" i="8" a="1"/>
  <c r="L57" i="8"/>
  <c r="L38" i="8" a="1"/>
  <c r="L38" i="8"/>
  <c r="L58" i="8" a="1"/>
  <c r="L58" i="8"/>
  <c r="L137" i="8" a="1"/>
  <c r="L137" i="8"/>
  <c r="L52" i="8" a="1"/>
  <c r="L52" i="8"/>
  <c r="L185" i="8" a="1"/>
  <c r="L185" i="8"/>
  <c r="L310" i="8" a="1"/>
  <c r="L310" i="8"/>
  <c r="L123" i="8" a="1"/>
  <c r="L123" i="8"/>
  <c r="L280" i="8" a="1"/>
  <c r="L280" i="8"/>
  <c r="L201" i="8" a="1"/>
  <c r="L201" i="8"/>
  <c r="L82" i="8" a="1"/>
  <c r="L82" i="8"/>
  <c r="L343" i="8" a="1"/>
  <c r="L343" i="8"/>
  <c r="L396" i="8" a="1"/>
  <c r="L396" i="8"/>
  <c r="L47" i="8" a="1"/>
  <c r="L47" i="8"/>
  <c r="L381" i="8" a="1"/>
  <c r="L381" i="8"/>
  <c r="L291" i="8" a="1"/>
  <c r="L291" i="8"/>
  <c r="L389" i="8" a="1"/>
  <c r="L389" i="8"/>
  <c r="L355" i="8" a="1"/>
  <c r="L355" i="8"/>
  <c r="L399" i="8" a="1"/>
  <c r="L399" i="8"/>
  <c r="L134" i="8" a="1"/>
  <c r="L134" i="8"/>
  <c r="L276" i="8" a="1"/>
  <c r="L276" i="8"/>
  <c r="L299" i="8" a="1"/>
  <c r="L299" i="8"/>
  <c r="L271" i="8" a="1"/>
  <c r="L271" i="8"/>
  <c r="L357" i="8" a="1"/>
  <c r="L357" i="8"/>
  <c r="L385" i="8" a="1"/>
  <c r="L385" i="8"/>
  <c r="L393" i="8" a="1"/>
  <c r="L393" i="8"/>
  <c r="L387" i="8" a="1"/>
  <c r="L387" i="8"/>
  <c r="L172" i="8" a="1"/>
  <c r="L172" i="8"/>
  <c r="L48" i="8" a="1"/>
  <c r="L48" i="8"/>
  <c r="L215" i="8" a="1"/>
  <c r="L215" i="8"/>
  <c r="L73" i="8" a="1"/>
  <c r="L73" i="8"/>
  <c r="L40" i="8" a="1"/>
  <c r="L40" i="8"/>
  <c r="L363" i="8" a="1"/>
  <c r="L363" i="8"/>
  <c r="L365" i="8" a="1"/>
  <c r="L365" i="8"/>
  <c r="L279" i="8" a="1"/>
  <c r="L279" i="8"/>
  <c r="L397" i="8" a="1"/>
  <c r="L397" i="8"/>
  <c r="L323" i="8" a="1"/>
  <c r="L323" i="8"/>
  <c r="L311" i="8" a="1"/>
  <c r="L311" i="8"/>
  <c r="L359" i="8" a="1"/>
  <c r="L359" i="8"/>
  <c r="L315" i="8" a="1"/>
  <c r="L315" i="8"/>
  <c r="L351" i="8" a="1"/>
  <c r="L351" i="8"/>
  <c r="L361" i="8" a="1"/>
  <c r="L361" i="8"/>
  <c r="L383" i="8" a="1"/>
  <c r="L383" i="8"/>
  <c r="L303" i="8" a="1"/>
  <c r="L303" i="8"/>
  <c r="L353" i="8" a="1"/>
  <c r="L353" i="8"/>
  <c r="L401" i="8" a="1"/>
  <c r="L401" i="8"/>
  <c r="L375" i="8" a="1"/>
  <c r="L375" i="8"/>
  <c r="L335" i="8" a="1"/>
  <c r="L335" i="8"/>
  <c r="L377" i="8" a="1"/>
  <c r="L377" i="8"/>
  <c r="L367" i="8" a="1"/>
  <c r="L367" i="8"/>
  <c r="L184" i="8" a="1"/>
  <c r="L79" i="8" a="1"/>
  <c r="L190" i="8" a="1"/>
  <c r="L85" i="8" a="1"/>
  <c r="L77" i="8" a="1"/>
  <c r="L51" i="8" a="1"/>
  <c r="L49" i="8" a="1"/>
  <c r="L44" i="8" a="1"/>
  <c r="L41" i="8" a="1"/>
  <c r="L65" i="8" a="1"/>
  <c r="L35" i="8" a="1"/>
  <c r="L31" i="8" a="1"/>
  <c r="L30" i="8" a="1"/>
  <c r="L29" i="8" a="1"/>
  <c r="L28" i="8" a="1"/>
  <c r="L27" i="8" a="1"/>
  <c r="L26" i="8" a="1"/>
  <c r="L25" i="8" a="1"/>
  <c r="L24" i="8" a="1"/>
  <c r="L67" i="8" a="1"/>
  <c r="L21" i="8" a="1"/>
  <c r="L20" i="8" a="1"/>
  <c r="L19" i="8" a="1"/>
  <c r="L68" i="8" a="1"/>
  <c r="L14" i="8" a="1"/>
  <c r="L12" i="8" a="1"/>
  <c r="L9" i="8" a="1"/>
  <c r="L69" i="8" a="1"/>
  <c r="L72" i="8" a="1"/>
  <c r="L74" i="8" a="1"/>
  <c r="L78" i="8" a="1"/>
  <c r="L80" i="8" a="1"/>
  <c r="L81" i="8" a="1"/>
  <c r="L83" i="8" a="1"/>
  <c r="L84" i="8" a="1"/>
  <c r="L87" i="8" a="1"/>
  <c r="L88" i="8" a="1"/>
  <c r="L90" i="8" a="1"/>
  <c r="L92" i="8" a="1"/>
  <c r="L97" i="8" a="1"/>
  <c r="L99" i="8" a="1"/>
  <c r="L100" i="8" a="1"/>
  <c r="L101" i="8" a="1"/>
  <c r="L103" i="8" a="1"/>
  <c r="L104" i="8" a="1"/>
  <c r="L105" i="8" a="1"/>
  <c r="L106" i="8" a="1"/>
  <c r="L107" i="8" a="1"/>
  <c r="L108" i="8" a="1"/>
  <c r="L109" i="8" a="1"/>
  <c r="L110" i="8" a="1"/>
  <c r="L111" i="8" a="1"/>
  <c r="L112" i="8" a="1"/>
  <c r="L113" i="8" a="1"/>
  <c r="L114" i="8" a="1"/>
  <c r="L116" i="8" a="1"/>
  <c r="L117" i="8" a="1"/>
  <c r="L118" i="8" a="1"/>
  <c r="L119" i="8" a="1"/>
  <c r="L120" i="8" a="1"/>
  <c r="L121" i="8" a="1"/>
  <c r="L122" i="8" a="1"/>
  <c r="L124" i="8" a="1"/>
  <c r="L131" i="8" a="1"/>
  <c r="L133" i="8" a="1"/>
  <c r="L136" i="8" a="1"/>
  <c r="L139" i="8" a="1"/>
  <c r="L141" i="8" a="1"/>
  <c r="L142" i="8" a="1"/>
  <c r="L143" i="8" a="1"/>
  <c r="L144" i="8" a="1"/>
  <c r="L147" i="8" a="1"/>
  <c r="L149" i="8" a="1"/>
  <c r="L150" i="8" a="1"/>
  <c r="L151" i="8" a="1"/>
  <c r="L152" i="8" a="1"/>
  <c r="L153" i="8" a="1"/>
  <c r="L154" i="8" a="1"/>
  <c r="L155" i="8" a="1"/>
  <c r="L157" i="8" a="1"/>
  <c r="L159" i="8" a="1"/>
  <c r="L160" i="8" a="1"/>
  <c r="L163" i="8" a="1"/>
  <c r="L164" i="8" a="1"/>
  <c r="L165" i="8" a="1"/>
  <c r="L167" i="8" a="1"/>
  <c r="L168" i="8" a="1"/>
  <c r="L169" i="8" a="1"/>
  <c r="L170" i="8" a="1"/>
  <c r="L171" i="8" a="1"/>
  <c r="L174" i="8" a="1"/>
  <c r="L177" i="8" a="1"/>
  <c r="L179" i="8" a="1"/>
  <c r="L186" i="8" a="1"/>
  <c r="L188" i="8" a="1"/>
  <c r="L189" i="8" a="1"/>
  <c r="L191" i="8" a="1"/>
  <c r="L192" i="8" a="1"/>
  <c r="L193" i="8" a="1"/>
  <c r="L196" i="8" a="1"/>
  <c r="L198" i="8" a="1"/>
  <c r="L203" i="8" a="1"/>
  <c r="L205" i="8" a="1"/>
  <c r="L206" i="8" a="1"/>
  <c r="L207" i="8" a="1"/>
  <c r="L208" i="8" a="1"/>
  <c r="L209" i="8" a="1"/>
  <c r="L210" i="8" a="1"/>
  <c r="L211" i="8" a="1"/>
  <c r="L212" i="8" a="1"/>
  <c r="L213" i="8" a="1"/>
  <c r="L214" i="8" a="1"/>
  <c r="L220" i="8" a="1"/>
  <c r="L10" i="8" a="1"/>
  <c r="L222" i="8" a="1"/>
  <c r="L224" i="8" a="1"/>
  <c r="L228" i="8" a="1"/>
  <c r="L229" i="8" a="1"/>
  <c r="L232" i="8" a="1"/>
  <c r="L233" i="8" a="1"/>
  <c r="L237" i="8" a="1"/>
  <c r="L243" i="8" a="1"/>
  <c r="L246" i="8" a="1"/>
  <c r="L247" i="8" a="1"/>
  <c r="L249" i="8" a="1"/>
  <c r="L251" i="8" a="1"/>
  <c r="L253" i="8" a="1"/>
  <c r="L255" i="8" a="1"/>
  <c r="L8" i="8" a="1"/>
  <c r="L258" i="8" a="1"/>
  <c r="L259" i="8" a="1"/>
  <c r="L264" i="8" a="1"/>
  <c r="L265" i="8" a="1"/>
  <c r="L266" i="8" a="1"/>
  <c r="L267" i="8" a="1"/>
  <c r="L7" i="8" a="1"/>
  <c r="L268" i="8" a="1"/>
  <c r="L270" i="8" a="1"/>
  <c r="L275" i="8" a="1"/>
  <c r="L278" i="8" a="1"/>
  <c r="L283" i="8" a="1"/>
  <c r="L284" i="8" a="1"/>
  <c r="L286" i="8" a="1"/>
  <c r="L287" i="8" a="1"/>
  <c r="L288" i="8" a="1"/>
  <c r="L289" i="8" a="1"/>
  <c r="L290" i="8" a="1"/>
  <c r="L295" i="8" a="1"/>
  <c r="L296" i="8" a="1"/>
  <c r="L298" i="8" a="1"/>
  <c r="L300" i="8" a="1"/>
  <c r="L302" i="8" a="1"/>
  <c r="L305" i="8" a="1"/>
  <c r="L306" i="8" a="1"/>
  <c r="L307" i="8" a="1"/>
  <c r="L308" i="8" a="1"/>
  <c r="L309" i="8" a="1"/>
  <c r="L312" i="8" a="1"/>
  <c r="L314" i="8" a="1"/>
  <c r="L316" i="8" a="1"/>
  <c r="L319" i="8" a="1"/>
  <c r="L326" i="8" a="1"/>
  <c r="L327" i="8" a="1"/>
  <c r="L331" i="8" a="1"/>
  <c r="L332" i="8" a="1"/>
  <c r="L337" i="8" a="1"/>
  <c r="L339" i="8" a="1"/>
  <c r="L340" i="8" a="1"/>
  <c r="L341" i="8" a="1"/>
  <c r="L342" i="8" a="1"/>
  <c r="L344" i="8" a="1"/>
  <c r="L347" i="8" a="1"/>
  <c r="L348" i="8" a="1"/>
  <c r="L6" i="8" a="1"/>
  <c r="L352" i="8" a="1"/>
  <c r="L354" i="8" a="1"/>
  <c r="L356" i="8" a="1"/>
  <c r="L358" i="8" a="1"/>
  <c r="L362" i="8" a="1"/>
  <c r="L364" i="8" a="1"/>
  <c r="L366" i="8" a="1"/>
  <c r="L368" i="8" a="1"/>
  <c r="L371" i="8" a="1"/>
  <c r="L372" i="8" a="1"/>
  <c r="L374" i="8" a="1"/>
  <c r="L376" i="8" a="1"/>
  <c r="L378" i="8" a="1"/>
  <c r="L379" i="8" a="1"/>
  <c r="L382" i="8" a="1"/>
  <c r="L386" i="8" a="1"/>
  <c r="L390" i="8" a="1"/>
  <c r="L391" i="8" a="1"/>
  <c r="L392" i="8" a="1"/>
  <c r="L394" i="8" a="1"/>
  <c r="L395" i="8" a="1"/>
  <c r="L4" i="8" a="1"/>
  <c r="L183" i="8" a="1"/>
  <c r="L5" i="8" a="1"/>
  <c r="L93" i="8" a="1"/>
  <c r="L11" i="8" a="1"/>
  <c r="L37" i="8" a="1"/>
  <c r="L115" i="8" a="1"/>
  <c r="L56" i="8" a="1"/>
  <c r="L15" i="8" a="1"/>
  <c r="L3" i="8"/>
  <c r="L183" i="8"/>
  <c r="L184" i="8"/>
  <c r="L37" i="8"/>
  <c r="L93" i="8"/>
  <c r="L190" i="8"/>
  <c r="L79" i="8"/>
  <c r="L85" i="8"/>
  <c r="L77" i="8"/>
  <c r="L56" i="8"/>
  <c r="L51" i="8"/>
  <c r="L49" i="8"/>
  <c r="L44" i="8"/>
  <c r="L65" i="8"/>
  <c r="L41" i="8"/>
  <c r="L35" i="8"/>
  <c r="L31" i="8"/>
  <c r="L15" i="8"/>
  <c r="L30" i="8"/>
  <c r="L29" i="8"/>
  <c r="L28" i="8"/>
  <c r="L27" i="8"/>
  <c r="L26" i="8"/>
  <c r="L25" i="8"/>
  <c r="L24" i="8"/>
  <c r="L21" i="8"/>
  <c r="L67" i="8"/>
  <c r="L20" i="8"/>
  <c r="L19" i="8"/>
  <c r="L14" i="8"/>
  <c r="L68" i="8"/>
  <c r="L12" i="8"/>
  <c r="L11" i="8"/>
  <c r="L9" i="8"/>
  <c r="L69" i="8"/>
  <c r="L72" i="8"/>
  <c r="L74" i="8"/>
  <c r="L78" i="8"/>
  <c r="L80" i="8"/>
  <c r="L81" i="8"/>
  <c r="L83" i="8"/>
  <c r="L84" i="8"/>
  <c r="L87" i="8"/>
  <c r="L88" i="8"/>
  <c r="L90" i="8"/>
  <c r="L92" i="8"/>
  <c r="L97" i="8"/>
  <c r="L99" i="8"/>
  <c r="L100" i="8"/>
  <c r="L101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4" i="8"/>
  <c r="L131" i="8"/>
  <c r="L133" i="8"/>
  <c r="L136" i="8"/>
  <c r="L139" i="8"/>
  <c r="L141" i="8"/>
  <c r="L142" i="8"/>
  <c r="L143" i="8"/>
  <c r="L144" i="8"/>
  <c r="L147" i="8"/>
  <c r="L149" i="8"/>
  <c r="L150" i="8"/>
  <c r="L151" i="8"/>
  <c r="L152" i="8"/>
  <c r="L153" i="8"/>
  <c r="L154" i="8"/>
  <c r="L155" i="8"/>
  <c r="L157" i="8"/>
  <c r="L159" i="8"/>
  <c r="L160" i="8"/>
  <c r="L163" i="8"/>
  <c r="L164" i="8"/>
  <c r="L165" i="8"/>
  <c r="L167" i="8"/>
  <c r="L168" i="8"/>
  <c r="L169" i="8"/>
  <c r="L170" i="8"/>
  <c r="L171" i="8"/>
  <c r="L174" i="8"/>
  <c r="L177" i="8"/>
  <c r="L179" i="8"/>
  <c r="L186" i="8"/>
  <c r="L188" i="8"/>
  <c r="L189" i="8"/>
  <c r="L191" i="8"/>
  <c r="L192" i="8"/>
  <c r="L193" i="8"/>
  <c r="L196" i="8"/>
  <c r="L198" i="8"/>
  <c r="L203" i="8"/>
  <c r="L205" i="8"/>
  <c r="L206" i="8"/>
  <c r="L207" i="8"/>
  <c r="L208" i="8"/>
  <c r="L209" i="8"/>
  <c r="L210" i="8"/>
  <c r="L211" i="8"/>
  <c r="L212" i="8"/>
  <c r="L213" i="8"/>
  <c r="L214" i="8"/>
  <c r="L220" i="8"/>
  <c r="L10" i="8"/>
  <c r="L222" i="8"/>
  <c r="L224" i="8"/>
  <c r="L228" i="8"/>
  <c r="L229" i="8"/>
  <c r="L232" i="8"/>
  <c r="L233" i="8"/>
  <c r="L237" i="8"/>
  <c r="L243" i="8"/>
  <c r="L246" i="8"/>
  <c r="L247" i="8"/>
  <c r="L249" i="8"/>
  <c r="L251" i="8"/>
  <c r="L253" i="8"/>
  <c r="L8" i="8"/>
  <c r="L255" i="8"/>
  <c r="L258" i="8"/>
  <c r="L259" i="8"/>
  <c r="L264" i="8"/>
  <c r="L265" i="8"/>
  <c r="L266" i="8"/>
  <c r="L267" i="8"/>
  <c r="L268" i="8"/>
  <c r="L7" i="8"/>
  <c r="L270" i="8"/>
  <c r="L275" i="8"/>
  <c r="L278" i="8"/>
  <c r="L283" i="8"/>
  <c r="L284" i="8"/>
  <c r="L286" i="8"/>
  <c r="L287" i="8"/>
  <c r="L288" i="8"/>
  <c r="L289" i="8"/>
  <c r="L290" i="8"/>
  <c r="L295" i="8"/>
  <c r="L296" i="8"/>
  <c r="L298" i="8"/>
  <c r="L300" i="8"/>
  <c r="L302" i="8"/>
  <c r="L305" i="8"/>
  <c r="L306" i="8"/>
  <c r="L307" i="8"/>
  <c r="L308" i="8"/>
  <c r="L309" i="8"/>
  <c r="L312" i="8"/>
  <c r="L314" i="8"/>
  <c r="L316" i="8"/>
  <c r="L319" i="8"/>
  <c r="L326" i="8"/>
  <c r="L327" i="8"/>
  <c r="L331" i="8"/>
  <c r="L332" i="8"/>
  <c r="L337" i="8"/>
  <c r="L339" i="8"/>
  <c r="L340" i="8"/>
  <c r="L341" i="8"/>
  <c r="L342" i="8"/>
  <c r="L344" i="8"/>
  <c r="L347" i="8"/>
  <c r="L348" i="8"/>
  <c r="L6" i="8"/>
  <c r="L352" i="8"/>
  <c r="L354" i="8"/>
  <c r="L356" i="8"/>
  <c r="L358" i="8"/>
  <c r="L362" i="8"/>
  <c r="L364" i="8"/>
  <c r="L366" i="8"/>
  <c r="L368" i="8"/>
  <c r="L371" i="8"/>
  <c r="L372" i="8"/>
  <c r="L374" i="8"/>
  <c r="L376" i="8"/>
  <c r="L378" i="8"/>
  <c r="L379" i="8"/>
  <c r="L382" i="8"/>
  <c r="L386" i="8"/>
  <c r="L390" i="8"/>
  <c r="L391" i="8"/>
  <c r="L392" i="8"/>
  <c r="L394" i="8"/>
  <c r="L395" i="8"/>
  <c r="L5" i="8"/>
  <c r="L4" i="8"/>
  <c r="N378" i="8"/>
  <c r="N349" i="8"/>
  <c r="P379" i="8"/>
  <c r="P385" i="8"/>
  <c r="P270" i="8"/>
  <c r="P78" i="8"/>
  <c r="N362" i="8"/>
  <c r="P152" i="8"/>
  <c r="N175" i="8"/>
  <c r="P98" i="8"/>
  <c r="P108" i="8"/>
  <c r="P54" i="8"/>
  <c r="P208" i="8"/>
  <c r="N20" i="8"/>
  <c r="N23" i="8"/>
  <c r="P278" i="8"/>
  <c r="N354" i="8"/>
  <c r="P136" i="8"/>
  <c r="N389" i="8"/>
  <c r="P184" i="8"/>
  <c r="N113" i="8"/>
  <c r="N296" i="8"/>
  <c r="P231" i="8"/>
  <c r="N317" i="8"/>
  <c r="N171" i="8"/>
  <c r="P156" i="8"/>
  <c r="P241" i="8"/>
  <c r="P290" i="8"/>
  <c r="N133" i="8"/>
  <c r="P253" i="8"/>
  <c r="P298" i="8"/>
  <c r="P285" i="8"/>
  <c r="P330" i="8"/>
  <c r="N87" i="8"/>
  <c r="P56" i="8"/>
  <c r="N73" i="8"/>
  <c r="P188" i="8"/>
  <c r="N82" i="8"/>
  <c r="P247" i="8"/>
  <c r="N260" i="8"/>
  <c r="N93" i="8"/>
  <c r="P246" i="8"/>
  <c r="N294" i="8"/>
  <c r="N99" i="8"/>
  <c r="P20" i="8"/>
  <c r="N297" i="8"/>
  <c r="P210" i="8"/>
  <c r="N313" i="8"/>
  <c r="P3" i="8"/>
  <c r="N3" i="8"/>
  <c r="N281" i="8"/>
  <c r="N395" i="8"/>
  <c r="N53" i="8"/>
  <c r="P209" i="8"/>
  <c r="P176" i="8"/>
  <c r="P83" i="8"/>
  <c r="N213" i="8"/>
  <c r="P363" i="8"/>
  <c r="N347" i="8"/>
  <c r="P144" i="8"/>
  <c r="P7" i="8"/>
  <c r="P193" i="8"/>
  <c r="P36" i="8"/>
  <c r="N11" i="8"/>
  <c r="N50" i="8"/>
  <c r="P163" i="8"/>
  <c r="N379" i="8"/>
  <c r="P5" i="8"/>
  <c r="N123" i="8"/>
  <c r="N202" i="8"/>
  <c r="N196" i="8"/>
  <c r="N311" i="8"/>
  <c r="P133" i="8"/>
  <c r="N211" i="8"/>
  <c r="N219" i="8"/>
  <c r="N228" i="8"/>
  <c r="N56" i="8"/>
  <c r="P251" i="8"/>
  <c r="P325" i="8"/>
  <c r="P317" i="8"/>
  <c r="P287" i="8"/>
  <c r="P175" i="8"/>
  <c r="P261" i="8"/>
  <c r="P164" i="8"/>
  <c r="P65" i="8"/>
  <c r="P202" i="8"/>
  <c r="N279" i="8"/>
  <c r="N270" i="8"/>
  <c r="N192" i="8"/>
  <c r="Z192" i="8" a="1"/>
  <c r="Z192" i="8"/>
  <c r="P62" i="8"/>
  <c r="P233" i="8"/>
  <c r="P347" i="8"/>
  <c r="P360" i="8"/>
  <c r="N382" i="8"/>
  <c r="R382" i="8" a="1"/>
  <c r="R382" i="8"/>
  <c r="N333" i="8"/>
  <c r="N103" i="8"/>
  <c r="P170" i="8"/>
  <c r="N352" i="8"/>
  <c r="N150" i="8"/>
  <c r="P245" i="8"/>
  <c r="P103" i="8"/>
  <c r="P86" i="8"/>
  <c r="P171" i="8"/>
  <c r="P393" i="8"/>
  <c r="P291" i="8"/>
  <c r="P373" i="8"/>
  <c r="N401" i="8"/>
  <c r="N38" i="8"/>
  <c r="N36" i="8"/>
  <c r="N355" i="8"/>
  <c r="P100" i="8"/>
  <c r="N158" i="8"/>
  <c r="N368" i="8"/>
  <c r="P216" i="8"/>
  <c r="N302" i="8"/>
  <c r="N246" i="8"/>
  <c r="N282" i="8"/>
  <c r="P105" i="8"/>
  <c r="P44" i="8"/>
  <c r="P14" i="8"/>
  <c r="N339" i="8"/>
  <c r="P4" i="8"/>
  <c r="P72" i="8"/>
  <c r="N243" i="8"/>
  <c r="P31" i="8"/>
  <c r="P212" i="8"/>
  <c r="P118" i="8"/>
  <c r="N398" i="8"/>
  <c r="N277" i="8"/>
  <c r="P158" i="8"/>
  <c r="P67" i="8"/>
  <c r="P337" i="8"/>
  <c r="N387" i="8"/>
  <c r="P376" i="8"/>
  <c r="N37" i="8"/>
  <c r="N337" i="8"/>
  <c r="N263" i="8"/>
  <c r="N198" i="8"/>
  <c r="N105" i="8"/>
  <c r="N253" i="8"/>
  <c r="N18" i="8"/>
  <c r="P106" i="8"/>
  <c r="P237" i="8"/>
  <c r="N14" i="8"/>
  <c r="N363" i="8"/>
  <c r="N193" i="8"/>
  <c r="P215" i="8"/>
  <c r="P380" i="8"/>
  <c r="P282" i="8"/>
  <c r="N142" i="8"/>
  <c r="P262" i="8"/>
  <c r="N336" i="8"/>
  <c r="N178" i="8"/>
  <c r="P140" i="8"/>
  <c r="P297" i="8"/>
  <c r="P395" i="8"/>
  <c r="N71" i="8"/>
  <c r="P225" i="8"/>
  <c r="N215" i="8"/>
  <c r="N237" i="8"/>
  <c r="P127" i="8"/>
  <c r="N217" i="8"/>
  <c r="N223" i="8"/>
  <c r="P293" i="8"/>
  <c r="N190" i="8"/>
  <c r="P28" i="8"/>
  <c r="P353" i="8"/>
  <c r="N394" i="8"/>
  <c r="N327" i="8"/>
  <c r="P295" i="8"/>
  <c r="N232" i="8"/>
  <c r="P235" i="8"/>
  <c r="P345" i="8"/>
  <c r="P177" i="8"/>
  <c r="N341" i="8"/>
  <c r="Q341" i="8" a="1"/>
  <c r="Q341" i="8"/>
  <c r="P377" i="8"/>
  <c r="N210" i="8"/>
  <c r="N98" i="8"/>
  <c r="N238" i="8"/>
  <c r="N81" i="8"/>
  <c r="P178" i="8"/>
  <c r="N189" i="8"/>
  <c r="P318" i="8"/>
  <c r="N320" i="8"/>
  <c r="N377" i="8"/>
  <c r="M377" i="8"/>
  <c r="P272" i="8"/>
  <c r="N137" i="8"/>
  <c r="P142" i="8"/>
  <c r="N374" i="8"/>
  <c r="N112" i="8"/>
  <c r="P130" i="8"/>
  <c r="P134" i="8"/>
  <c r="P81" i="8"/>
  <c r="N278" i="8"/>
  <c r="N291" i="8"/>
  <c r="N120" i="8"/>
  <c r="N69" i="8"/>
  <c r="N373" i="8"/>
  <c r="N399" i="8"/>
  <c r="N172" i="8"/>
  <c r="P229" i="8"/>
  <c r="N393" i="8"/>
  <c r="N42" i="8"/>
  <c r="N371" i="8"/>
  <c r="P329" i="8"/>
  <c r="N184" i="8"/>
  <c r="P59" i="8"/>
  <c r="P392" i="8"/>
  <c r="N22" i="8"/>
  <c r="N162" i="8"/>
  <c r="N259" i="8"/>
  <c r="P268" i="8"/>
  <c r="N356" i="8"/>
  <c r="P207" i="8"/>
  <c r="P33" i="8"/>
  <c r="P249" i="8"/>
  <c r="P167" i="8"/>
  <c r="N351" i="8"/>
  <c r="P13" i="8"/>
  <c r="N76" i="8"/>
  <c r="P196" i="8"/>
  <c r="P375" i="8"/>
  <c r="N74" i="8"/>
  <c r="N309" i="8"/>
  <c r="P356" i="8"/>
  <c r="P91" i="8"/>
  <c r="P366" i="8"/>
  <c r="N173" i="8"/>
  <c r="P322" i="8"/>
  <c r="P77" i="8"/>
  <c r="N167" i="8"/>
  <c r="P63" i="8"/>
  <c r="N182" i="8"/>
  <c r="P331" i="8"/>
  <c r="N34" i="8"/>
  <c r="N153" i="8"/>
  <c r="P302" i="8"/>
  <c r="N25" i="8"/>
  <c r="P273" i="8"/>
  <c r="N95" i="8"/>
  <c r="P355" i="8"/>
  <c r="P92" i="8"/>
  <c r="P348" i="8"/>
  <c r="N200" i="8"/>
  <c r="W200" i="8" a="1"/>
  <c r="W200" i="8"/>
  <c r="P204" i="8"/>
  <c r="N163" i="8"/>
  <c r="N181" i="8"/>
  <c r="P71" i="8"/>
  <c r="N161" i="8"/>
  <c r="N245" i="8"/>
  <c r="N225" i="8"/>
  <c r="P260" i="8"/>
  <c r="P147" i="8"/>
  <c r="N289" i="8"/>
  <c r="P46" i="8"/>
  <c r="N286" i="8"/>
  <c r="N104" i="8"/>
  <c r="N230" i="8"/>
  <c r="P82" i="8"/>
  <c r="N266" i="8"/>
  <c r="N285" i="8"/>
  <c r="P73" i="8"/>
  <c r="N187" i="8"/>
  <c r="N117" i="8"/>
  <c r="N239" i="8"/>
  <c r="N224" i="8"/>
  <c r="P274" i="8"/>
  <c r="N134" i="8"/>
  <c r="N255" i="8"/>
  <c r="P155" i="8"/>
  <c r="P219" i="8"/>
  <c r="P110" i="8"/>
  <c r="P296" i="8"/>
  <c r="N359" i="8"/>
  <c r="P223" i="8"/>
  <c r="N254" i="8"/>
  <c r="P271" i="8"/>
  <c r="P343" i="8"/>
  <c r="N188" i="8"/>
  <c r="P346" i="8"/>
  <c r="P344" i="8"/>
  <c r="P319" i="8"/>
  <c r="P11" i="8"/>
  <c r="P243" i="8"/>
  <c r="N385" i="8"/>
  <c r="N247" i="8"/>
  <c r="N268" i="8"/>
  <c r="P153" i="8"/>
  <c r="P256" i="8"/>
  <c r="P182" i="8"/>
  <c r="P386" i="8"/>
  <c r="N195" i="8"/>
  <c r="N62" i="8"/>
  <c r="N185" i="8"/>
  <c r="N205" i="8"/>
  <c r="P18" i="8"/>
  <c r="N350" i="8"/>
  <c r="N214" i="8"/>
  <c r="N94" i="8"/>
  <c r="N248" i="8"/>
  <c r="N204" i="8"/>
  <c r="AD204" i="8" a="1"/>
  <c r="AD204" i="8"/>
  <c r="P277" i="8"/>
  <c r="P189" i="8"/>
  <c r="P335" i="8"/>
  <c r="N218" i="8"/>
  <c r="P250" i="8"/>
  <c r="N32" i="8"/>
  <c r="N110" i="8"/>
  <c r="P90" i="8"/>
  <c r="N272" i="8"/>
  <c r="P288" i="8"/>
  <c r="P76" i="8"/>
  <c r="P131" i="8"/>
  <c r="P254" i="8"/>
  <c r="P336" i="8"/>
  <c r="P224" i="8"/>
  <c r="P47" i="8"/>
  <c r="N41" i="8"/>
  <c r="P8" i="8"/>
  <c r="N381" i="8"/>
  <c r="P34" i="8"/>
  <c r="N334" i="8"/>
  <c r="N275" i="8"/>
  <c r="N222" i="8"/>
  <c r="P93" i="8"/>
  <c r="N321" i="8"/>
  <c r="P303" i="8"/>
  <c r="N390" i="8"/>
  <c r="N78" i="8"/>
  <c r="N49" i="8"/>
  <c r="N370" i="8"/>
  <c r="P292" i="8"/>
  <c r="N353" i="8"/>
  <c r="N70" i="8"/>
  <c r="P10" i="8"/>
  <c r="P357" i="8"/>
  <c r="N29" i="8"/>
  <c r="P141" i="8"/>
  <c r="P398" i="8"/>
  <c r="N156" i="8"/>
  <c r="P387" i="8"/>
  <c r="N364" i="8"/>
  <c r="P24" i="8"/>
  <c r="N369" i="8"/>
  <c r="P365" i="8"/>
  <c r="P283" i="8"/>
  <c r="P197" i="8"/>
  <c r="N146" i="8"/>
  <c r="P143" i="8"/>
  <c r="P220" i="8"/>
  <c r="P139" i="8"/>
  <c r="N384" i="8"/>
  <c r="P286" i="8"/>
  <c r="N166" i="8"/>
  <c r="P306" i="8"/>
  <c r="P129" i="8"/>
  <c r="N111" i="8"/>
  <c r="P94" i="8"/>
  <c r="P89" i="8"/>
  <c r="P97" i="8"/>
  <c r="P364" i="8"/>
  <c r="P372" i="8"/>
  <c r="P168" i="8"/>
  <c r="P381" i="8"/>
  <c r="N121" i="8"/>
  <c r="P299" i="8"/>
  <c r="N31" i="8"/>
  <c r="P401" i="8"/>
  <c r="N141" i="8"/>
  <c r="N361" i="8"/>
  <c r="N244" i="8"/>
  <c r="P264" i="8"/>
  <c r="P85" i="8"/>
  <c r="N287" i="8"/>
  <c r="N100" i="8"/>
  <c r="N186" i="8"/>
  <c r="N183" i="8"/>
  <c r="N226" i="8"/>
  <c r="P128" i="8"/>
  <c r="N256" i="8"/>
  <c r="N292" i="8"/>
  <c r="N139" i="8"/>
  <c r="P38" i="8"/>
  <c r="P126" i="8"/>
  <c r="P17" i="8"/>
  <c r="N326" i="8"/>
  <c r="P185" i="8"/>
  <c r="P116" i="8"/>
  <c r="P151" i="8"/>
  <c r="P26" i="8"/>
  <c r="N335" i="8"/>
  <c r="P122" i="8"/>
  <c r="N241" i="8"/>
  <c r="N306" i="8"/>
  <c r="N44" i="8"/>
  <c r="N365" i="8"/>
  <c r="P27" i="8"/>
  <c r="N80" i="8"/>
  <c r="P200" i="8"/>
  <c r="N316" i="8"/>
  <c r="P51" i="8"/>
  <c r="P327" i="8"/>
  <c r="N180" i="8"/>
  <c r="P252" i="8"/>
  <c r="P181" i="8"/>
  <c r="N324" i="8"/>
  <c r="P399" i="8"/>
  <c r="N332" i="8"/>
  <c r="O332" i="8"/>
  <c r="N119" i="8"/>
  <c r="N45" i="8"/>
  <c r="P183" i="8"/>
  <c r="N194" i="8"/>
  <c r="P64" i="8"/>
  <c r="P172" i="8"/>
  <c r="N66" i="8"/>
  <c r="N149" i="8"/>
  <c r="P12" i="8"/>
  <c r="N39" i="8"/>
  <c r="P307" i="8"/>
  <c r="N129" i="8"/>
  <c r="P389" i="8"/>
  <c r="N47" i="8"/>
  <c r="N115" i="8"/>
  <c r="P148" i="8"/>
  <c r="P125" i="8"/>
  <c r="N96" i="8"/>
  <c r="N348" i="8"/>
  <c r="N299" i="8"/>
  <c r="N109" i="8"/>
  <c r="P258" i="8"/>
  <c r="P369" i="8"/>
  <c r="P48" i="8"/>
  <c r="P6" i="8"/>
  <c r="N6" i="8"/>
  <c r="N118" i="8"/>
  <c r="P267" i="8"/>
  <c r="P378" i="8"/>
  <c r="N89" i="8"/>
  <c r="P238" i="8"/>
  <c r="P349" i="8"/>
  <c r="N252" i="8"/>
  <c r="P104" i="8"/>
  <c r="N288" i="8"/>
  <c r="N305" i="8"/>
  <c r="N88" i="8"/>
  <c r="P320" i="8"/>
  <c r="N84" i="8"/>
  <c r="N55" i="8"/>
  <c r="P382" i="8"/>
  <c r="N199" i="8"/>
  <c r="P42" i="8"/>
  <c r="N250" i="8"/>
  <c r="N319" i="8"/>
  <c r="P400" i="8"/>
  <c r="P221" i="8"/>
  <c r="N280" i="8"/>
  <c r="N267" i="8"/>
  <c r="P242" i="8"/>
  <c r="N12" i="8"/>
  <c r="N102" i="8"/>
  <c r="P362" i="8"/>
  <c r="P222" i="8"/>
  <c r="N220" i="8"/>
  <c r="P340" i="8"/>
  <c r="P57" i="8"/>
  <c r="N257" i="8"/>
  <c r="P149" i="8"/>
  <c r="N116" i="8"/>
  <c r="N125" i="8"/>
  <c r="N10" i="8"/>
  <c r="P165" i="8"/>
  <c r="N304" i="8"/>
  <c r="P68" i="8"/>
  <c r="P396" i="8"/>
  <c r="P39" i="8"/>
  <c r="P21" i="8"/>
  <c r="P41" i="8"/>
  <c r="P289" i="8"/>
  <c r="N293" i="8"/>
  <c r="P52" i="8"/>
  <c r="N40" i="8"/>
  <c r="N57" i="8"/>
  <c r="N203" i="8"/>
  <c r="N77" i="8"/>
  <c r="N75" i="8"/>
  <c r="N65" i="8"/>
  <c r="P75" i="8"/>
  <c r="P157" i="8"/>
  <c r="N21" i="8"/>
  <c r="M21" i="8"/>
  <c r="N318" i="8"/>
  <c r="P146" i="8"/>
  <c r="P310" i="8"/>
  <c r="P49" i="8"/>
  <c r="P187" i="8"/>
  <c r="P371" i="8"/>
  <c r="P69" i="8"/>
  <c r="N68" i="8"/>
  <c r="P301" i="8"/>
  <c r="N83" i="8"/>
  <c r="AC83" i="8" a="1"/>
  <c r="AC83" i="8"/>
  <c r="N17" i="8"/>
  <c r="P334" i="8"/>
  <c r="P214" i="8"/>
  <c r="P234" i="8"/>
  <c r="N360" i="8"/>
  <c r="N325" i="8"/>
  <c r="N91" i="8"/>
  <c r="P350" i="8"/>
  <c r="P351" i="8"/>
  <c r="N229" i="8"/>
  <c r="N164" i="8"/>
  <c r="P119" i="8"/>
  <c r="P370" i="8"/>
  <c r="N236" i="8"/>
  <c r="N391" i="8"/>
  <c r="N169" i="8"/>
  <c r="N315" i="8"/>
  <c r="N126" i="8"/>
  <c r="P276" i="8"/>
  <c r="P16" i="8"/>
  <c r="N63" i="8"/>
  <c r="N157" i="8"/>
  <c r="N264" i="8"/>
  <c r="N380" i="8"/>
  <c r="N314" i="8"/>
  <c r="N107" i="8"/>
  <c r="N388" i="8"/>
  <c r="N258" i="8"/>
  <c r="N284" i="8"/>
  <c r="P316" i="8"/>
  <c r="P43" i="8"/>
  <c r="P218" i="8"/>
  <c r="P84" i="8"/>
  <c r="P227" i="8"/>
  <c r="P198" i="8"/>
  <c r="N24" i="8"/>
  <c r="N372" i="8"/>
  <c r="N312" i="8"/>
  <c r="P190" i="8"/>
  <c r="N265" i="8"/>
  <c r="N61" i="8"/>
  <c r="N127" i="8"/>
  <c r="P79" i="8"/>
  <c r="P145" i="8"/>
  <c r="N340" i="8"/>
  <c r="Y340" i="8" a="1"/>
  <c r="Y340" i="8"/>
  <c r="P80" i="8"/>
  <c r="P338" i="8"/>
  <c r="N152" i="8"/>
  <c r="N216" i="8"/>
  <c r="P40" i="8"/>
  <c r="P394" i="8"/>
  <c r="P120" i="8"/>
  <c r="N231" i="8"/>
  <c r="P114" i="8"/>
  <c r="P22" i="8"/>
  <c r="P275" i="8"/>
  <c r="N28" i="8"/>
  <c r="P397" i="8"/>
  <c r="P315" i="8"/>
  <c r="N33" i="8"/>
  <c r="N27" i="8"/>
  <c r="P124" i="8"/>
  <c r="N329" i="8"/>
  <c r="P211" i="8"/>
  <c r="N122" i="8"/>
  <c r="P232" i="8"/>
  <c r="P180" i="8"/>
  <c r="N60" i="8"/>
  <c r="N249" i="8"/>
  <c r="N343" i="8"/>
  <c r="P159" i="8"/>
  <c r="P217" i="8"/>
  <c r="P25" i="8"/>
  <c r="P191" i="8"/>
  <c r="P300" i="8"/>
  <c r="P383" i="8"/>
  <c r="N269" i="8"/>
  <c r="P74" i="8"/>
  <c r="P284" i="8"/>
  <c r="N30" i="8"/>
  <c r="N64" i="8"/>
  <c r="P99" i="8"/>
  <c r="P32" i="8"/>
  <c r="P137" i="8"/>
  <c r="N227" i="8"/>
  <c r="P240" i="8"/>
  <c r="N154" i="8"/>
  <c r="N5" i="8"/>
  <c r="N197" i="8"/>
  <c r="N262" i="8"/>
  <c r="P173" i="8"/>
  <c r="P19" i="8"/>
  <c r="P87" i="8"/>
  <c r="N206" i="8"/>
  <c r="N271" i="8"/>
  <c r="P58" i="8"/>
  <c r="N177" i="8"/>
  <c r="P326" i="8"/>
  <c r="P53" i="8"/>
  <c r="P321" i="8"/>
  <c r="N143" i="8"/>
  <c r="N8" i="8"/>
  <c r="N51" i="8"/>
  <c r="P132" i="8"/>
  <c r="P23" i="8"/>
  <c r="P199" i="8"/>
  <c r="P61" i="8"/>
  <c r="N151" i="8"/>
  <c r="P169" i="8"/>
  <c r="P15" i="8"/>
  <c r="P304" i="8"/>
  <c r="N170" i="8"/>
  <c r="P236" i="8"/>
  <c r="N148" i="8"/>
  <c r="P311" i="8"/>
  <c r="N35" i="8"/>
  <c r="N212" i="8"/>
  <c r="P213" i="8"/>
  <c r="N72" i="8"/>
  <c r="P150" i="8"/>
  <c r="N342" i="8"/>
  <c r="N235" i="8"/>
  <c r="P179" i="8"/>
  <c r="P138" i="8"/>
  <c r="N322" i="8"/>
  <c r="N397" i="8"/>
  <c r="N144" i="8"/>
  <c r="N43" i="8"/>
  <c r="P342" i="8"/>
  <c r="N344" i="8"/>
  <c r="P205" i="8"/>
  <c r="P255" i="8"/>
  <c r="P174" i="8"/>
  <c r="P194" i="8"/>
  <c r="N366" i="8"/>
  <c r="N261" i="8"/>
  <c r="P367" i="8"/>
  <c r="N54" i="8"/>
  <c r="P203" i="8"/>
  <c r="N375" i="8"/>
  <c r="P162" i="8"/>
  <c r="P37" i="8"/>
  <c r="N346" i="8"/>
  <c r="N124" i="8"/>
  <c r="P384" i="8"/>
  <c r="P244" i="8"/>
  <c r="N240" i="8"/>
  <c r="N276" i="8"/>
  <c r="N136" i="8"/>
  <c r="AA136" i="8" a="1"/>
  <c r="AA136" i="8"/>
  <c r="P279" i="8"/>
  <c r="N392" i="8"/>
  <c r="N130" i="8"/>
  <c r="P109" i="8"/>
  <c r="P339" i="8"/>
  <c r="P312" i="8"/>
  <c r="P135" i="8"/>
  <c r="N140" i="8"/>
  <c r="N308" i="8"/>
  <c r="P265" i="8"/>
  <c r="N138" i="8"/>
  <c r="N221" i="8"/>
  <c r="N132" i="8"/>
  <c r="P111" i="8"/>
  <c r="N295" i="8"/>
  <c r="N201" i="8"/>
  <c r="P101" i="8"/>
  <c r="N191" i="8"/>
  <c r="N147" i="8"/>
  <c r="N323" i="8"/>
  <c r="N97" i="8"/>
  <c r="N19" i="8"/>
  <c r="N331" i="8"/>
  <c r="P112" i="8"/>
  <c r="N233" i="8"/>
  <c r="P266" i="8"/>
  <c r="P50" i="8"/>
  <c r="N298" i="8"/>
  <c r="N290" i="8"/>
  <c r="N92" i="8"/>
  <c r="P281" i="8"/>
  <c r="N16" i="8"/>
  <c r="N383" i="8"/>
  <c r="P390" i="8"/>
  <c r="P308" i="8"/>
  <c r="P206" i="8"/>
  <c r="N86" i="8"/>
  <c r="P226" i="8"/>
  <c r="P70" i="8"/>
  <c r="N386" i="8"/>
  <c r="N85" i="8"/>
  <c r="N58" i="8"/>
  <c r="P305" i="8"/>
  <c r="N48" i="8"/>
  <c r="P352" i="8"/>
  <c r="P30" i="8"/>
  <c r="N59" i="8"/>
  <c r="M59" i="8"/>
  <c r="N176" i="8"/>
  <c r="N330" i="8"/>
  <c r="N159" i="8"/>
  <c r="Z159" i="8" a="1"/>
  <c r="Z159" i="8"/>
  <c r="P95" i="8"/>
  <c r="P96" i="8"/>
  <c r="N310" i="8"/>
  <c r="P66" i="8"/>
  <c r="N67" i="8"/>
  <c r="P324" i="8"/>
  <c r="P354" i="8"/>
  <c r="P358" i="8"/>
  <c r="N328" i="8"/>
  <c r="P359" i="8"/>
  <c r="P239" i="8"/>
  <c r="P248" i="8"/>
  <c r="N101" i="8"/>
  <c r="P361" i="8"/>
  <c r="P9" i="8"/>
  <c r="N9" i="8"/>
  <c r="P259" i="8"/>
  <c r="P230" i="8"/>
  <c r="P117" i="8"/>
  <c r="P333" i="8"/>
  <c r="N303" i="8"/>
  <c r="N209" i="8"/>
  <c r="N207" i="8"/>
  <c r="P341" i="8"/>
  <c r="P88" i="8"/>
  <c r="N13" i="8"/>
  <c r="N274" i="8"/>
  <c r="N301" i="8"/>
  <c r="P192" i="8"/>
  <c r="N273" i="8"/>
  <c r="P35" i="8"/>
  <c r="P113" i="8"/>
  <c r="P374" i="8"/>
  <c r="N251" i="8"/>
  <c r="N52" i="8"/>
  <c r="P280" i="8"/>
  <c r="P186" i="8"/>
  <c r="N160" i="8"/>
  <c r="P166" i="8"/>
  <c r="N179" i="8"/>
  <c r="P263" i="8"/>
  <c r="N376" i="8"/>
  <c r="P121" i="8"/>
  <c r="P161" i="8"/>
  <c r="N106" i="8"/>
  <c r="N357" i="8"/>
  <c r="N7" i="8"/>
  <c r="P123" i="8"/>
  <c r="N234" i="8"/>
  <c r="O234" i="8"/>
  <c r="P228" i="8"/>
  <c r="P29" i="8"/>
  <c r="N300" i="8"/>
  <c r="N46" i="8"/>
  <c r="P368" i="8"/>
  <c r="P309" i="8"/>
  <c r="P332" i="8"/>
  <c r="P154" i="8"/>
  <c r="P115" i="8"/>
  <c r="N26" i="8"/>
  <c r="AD26" i="8" a="1"/>
  <c r="AD26" i="8"/>
  <c r="N283" i="8"/>
  <c r="W283" i="8" a="1"/>
  <c r="W283" i="8"/>
  <c r="N168" i="8"/>
  <c r="T168" i="8" a="1"/>
  <c r="T168" i="8"/>
  <c r="P388" i="8"/>
  <c r="P107" i="8"/>
  <c r="P313" i="8"/>
  <c r="N367" i="8"/>
  <c r="N108" i="8"/>
  <c r="O108" i="8"/>
  <c r="P328" i="8"/>
  <c r="P201" i="8"/>
  <c r="N15" i="8"/>
  <c r="Z15" i="8" a="1"/>
  <c r="Z15" i="8"/>
  <c r="N174" i="8"/>
  <c r="S174" i="8" a="1"/>
  <c r="S174" i="8"/>
  <c r="N128" i="8"/>
  <c r="N358" i="8"/>
  <c r="P195" i="8"/>
  <c r="N338" i="8"/>
  <c r="AA338" i="8" a="1"/>
  <c r="AA338" i="8"/>
  <c r="N208" i="8"/>
  <c r="N307" i="8"/>
  <c r="T307" i="8" a="1"/>
  <c r="T307" i="8"/>
  <c r="P391" i="8"/>
  <c r="P314" i="8"/>
  <c r="N135" i="8"/>
  <c r="T135" i="8" a="1"/>
  <c r="T135" i="8"/>
  <c r="N242" i="8"/>
  <c r="R242" i="8" a="1"/>
  <c r="R242" i="8"/>
  <c r="P257" i="8"/>
  <c r="P294" i="8"/>
  <c r="N345" i="8"/>
  <c r="W345" i="8" a="1"/>
  <c r="W345" i="8"/>
  <c r="N400" i="8"/>
  <c r="AC400" i="8" a="1"/>
  <c r="AC400" i="8"/>
  <c r="N114" i="8"/>
  <c r="AC114" i="8" a="1"/>
  <c r="AC114" i="8"/>
  <c r="N131" i="8"/>
  <c r="AC131" i="8" a="1"/>
  <c r="AC131" i="8"/>
  <c r="P160" i="8"/>
  <c r="P60" i="8"/>
  <c r="N4" i="8"/>
  <c r="AH4" i="8"/>
  <c r="P45" i="8"/>
  <c r="P323" i="8"/>
  <c r="P269" i="8"/>
  <c r="N90" i="8"/>
  <c r="M90" i="8"/>
  <c r="P102" i="8"/>
  <c r="Z340" i="8" a="1"/>
  <c r="Z340" i="8"/>
  <c r="N396" i="8"/>
  <c r="V396" i="8" a="1"/>
  <c r="V396" i="8"/>
  <c r="N145" i="8"/>
  <c r="AA145" i="8" a="1"/>
  <c r="AA145" i="8"/>
  <c r="N165" i="8"/>
  <c r="M165" i="8"/>
  <c r="N155" i="8"/>
  <c r="AC155" i="8" a="1"/>
  <c r="AC155" i="8"/>
  <c r="AD37" i="8" a="1"/>
  <c r="AD37" i="8"/>
  <c r="W37" i="8" a="1"/>
  <c r="W37" i="8"/>
  <c r="T37" i="8" a="1"/>
  <c r="T37" i="8"/>
  <c r="N79" i="8"/>
  <c r="M79" i="8"/>
  <c r="P55" i="8"/>
  <c r="X37" i="8" a="1"/>
  <c r="X37" i="8"/>
  <c r="AE37" i="8" a="1"/>
  <c r="AE37" i="8"/>
  <c r="AC37" i="8" a="1"/>
  <c r="AC37" i="8"/>
  <c r="AB242" i="8" a="1"/>
  <c r="AB242" i="8"/>
  <c r="M37" i="8"/>
  <c r="AA37" i="8" a="1"/>
  <c r="AA37" i="8"/>
  <c r="S37" i="8" a="1"/>
  <c r="S37" i="8"/>
  <c r="U37" i="8" a="1"/>
  <c r="U37" i="8"/>
  <c r="Q37" i="8" a="1"/>
  <c r="Q37" i="8"/>
  <c r="AD307" i="8" a="1"/>
  <c r="AD307" i="8"/>
  <c r="V37" i="8" a="1"/>
  <c r="V37" i="8"/>
  <c r="AB37" i="8" a="1"/>
  <c r="AB37" i="8"/>
  <c r="Y37" i="8" a="1"/>
  <c r="Y37" i="8"/>
  <c r="AH37" i="8"/>
  <c r="R37" i="8" a="1"/>
  <c r="R37" i="8"/>
  <c r="Z37" i="8" a="1"/>
  <c r="Z37" i="8"/>
  <c r="M307" i="8"/>
  <c r="M114" i="8"/>
  <c r="Y4" i="8" a="1"/>
  <c r="Y4" i="8"/>
  <c r="O37" i="8"/>
  <c r="U200" i="8" a="1"/>
  <c r="U200" i="8"/>
  <c r="R192" i="8" a="1"/>
  <c r="R192" i="8"/>
  <c r="R307" i="8" a="1"/>
  <c r="R307" i="8"/>
  <c r="Z242" i="8" a="1"/>
  <c r="Z242" i="8"/>
  <c r="W159" i="8" a="1"/>
  <c r="W159" i="8"/>
  <c r="X204" i="8" a="1"/>
  <c r="X204" i="8"/>
  <c r="AC145" i="8" a="1"/>
  <c r="AC145" i="8"/>
  <c r="S145" i="8" a="1"/>
  <c r="S145" i="8"/>
  <c r="V332" i="8" a="1"/>
  <c r="V332" i="8"/>
  <c r="AD341" i="8" a="1"/>
  <c r="AD341" i="8"/>
  <c r="AC332" i="8" a="1"/>
  <c r="AC332" i="8"/>
  <c r="M341" i="8"/>
  <c r="S307" i="8" a="1"/>
  <c r="S307" i="8"/>
  <c r="AB307" i="8" a="1"/>
  <c r="AB307" i="8"/>
  <c r="Y242" i="8" a="1"/>
  <c r="Y242" i="8"/>
  <c r="AD168" i="8" a="1"/>
  <c r="AD168" i="8"/>
  <c r="W400" i="8" a="1"/>
  <c r="W400" i="8"/>
  <c r="AC90" i="8" a="1"/>
  <c r="AC90" i="8"/>
  <c r="AD90" i="8" a="1"/>
  <c r="AD90" i="8"/>
  <c r="Z90" i="8" a="1"/>
  <c r="Z90" i="8"/>
  <c r="V90" i="8" a="1"/>
  <c r="V90" i="8"/>
  <c r="T90" i="8" a="1"/>
  <c r="T90" i="8"/>
  <c r="S90" i="8" a="1"/>
  <c r="S90" i="8"/>
  <c r="Q200" i="8" a="1"/>
  <c r="Q200" i="8"/>
  <c r="S159" i="8" a="1"/>
  <c r="S159" i="8"/>
  <c r="Y192" i="8" a="1"/>
  <c r="Y192" i="8"/>
  <c r="Z234" i="8" a="1"/>
  <c r="Z234" i="8"/>
  <c r="V341" i="8" a="1"/>
  <c r="V341" i="8"/>
  <c r="AB204" i="8" a="1"/>
  <c r="AB204" i="8"/>
  <c r="T204" i="8" a="1"/>
  <c r="T204" i="8"/>
  <c r="AC168" i="8" a="1"/>
  <c r="AC168" i="8"/>
  <c r="Q168" i="8" a="1"/>
  <c r="Q168" i="8"/>
  <c r="R168" i="8" a="1"/>
  <c r="R168" i="8"/>
  <c r="U159" i="8" a="1"/>
  <c r="U159" i="8"/>
  <c r="Y159" i="8" a="1"/>
  <c r="Y159" i="8"/>
  <c r="Z204" i="8" a="1"/>
  <c r="Z204" i="8"/>
  <c r="V204" i="8" a="1"/>
  <c r="V204" i="8"/>
  <c r="AE204" i="8" a="1"/>
  <c r="AE204" i="8"/>
  <c r="O168" i="8"/>
  <c r="AA168" i="8" a="1"/>
  <c r="AA168" i="8"/>
  <c r="M168" i="8"/>
  <c r="R174" i="8" a="1"/>
  <c r="R174" i="8"/>
  <c r="AA174" i="8" a="1"/>
  <c r="AA174" i="8"/>
  <c r="AE400" i="8" a="1"/>
  <c r="AE400" i="8"/>
  <c r="T400" i="8" a="1"/>
  <c r="T400" i="8"/>
  <c r="M400" i="8"/>
  <c r="Q400" i="8" a="1"/>
  <c r="Q400" i="8"/>
  <c r="U400" i="8" a="1"/>
  <c r="U400" i="8"/>
  <c r="AD242" i="8" a="1"/>
  <c r="AD242" i="8"/>
  <c r="S242" i="8" a="1"/>
  <c r="S242" i="8"/>
  <c r="Q242" i="8" a="1"/>
  <c r="Q242" i="8"/>
  <c r="Q83" i="8" a="1"/>
  <c r="Q83" i="8"/>
  <c r="Z341" i="8" a="1"/>
  <c r="Z341" i="8"/>
  <c r="R341" i="8" a="1"/>
  <c r="R341" i="8"/>
  <c r="U192" i="8" a="1"/>
  <c r="U192" i="8"/>
  <c r="X192" i="8" a="1"/>
  <c r="X192" i="8"/>
  <c r="V234" i="8" a="1"/>
  <c r="V234" i="8"/>
  <c r="AB234" i="8" a="1"/>
  <c r="AB234" i="8"/>
  <c r="U283" i="8" a="1"/>
  <c r="U283" i="8"/>
  <c r="T283" i="8" a="1"/>
  <c r="T283" i="8"/>
  <c r="V283" i="8" a="1"/>
  <c r="V283" i="8"/>
  <c r="Q283" i="8" a="1"/>
  <c r="Q283" i="8"/>
  <c r="S283" i="8" a="1"/>
  <c r="S283" i="8"/>
  <c r="AA283" i="8" a="1"/>
  <c r="AA283" i="8"/>
  <c r="AC283" i="8" a="1"/>
  <c r="AC283" i="8"/>
  <c r="AE283" i="8" a="1"/>
  <c r="AE283" i="8"/>
  <c r="R283" i="8" a="1"/>
  <c r="R283" i="8"/>
  <c r="Z283" i="8" a="1"/>
  <c r="Z283" i="8"/>
  <c r="AB283" i="8" a="1"/>
  <c r="AB283" i="8"/>
  <c r="O283" i="8"/>
  <c r="X283" i="8" a="1"/>
  <c r="X283" i="8"/>
  <c r="AD135" i="8" a="1"/>
  <c r="AD135" i="8"/>
  <c r="R26" i="8" a="1"/>
  <c r="R26" i="8"/>
  <c r="S26" i="8" a="1"/>
  <c r="S26" i="8"/>
  <c r="T345" i="8" a="1"/>
  <c r="T345" i="8"/>
  <c r="W114" i="8" a="1"/>
  <c r="W114" i="8"/>
  <c r="U114" i="8" a="1"/>
  <c r="U114" i="8"/>
  <c r="Q114" i="8" a="1"/>
  <c r="Q114" i="8"/>
  <c r="Z46" i="8" a="1"/>
  <c r="Z46" i="8"/>
  <c r="AB46" i="8" a="1"/>
  <c r="AB46" i="8"/>
  <c r="AC46" i="8" a="1"/>
  <c r="AC46" i="8"/>
  <c r="O46" i="8"/>
  <c r="M46" i="8"/>
  <c r="S46" i="8" a="1"/>
  <c r="S46" i="8"/>
  <c r="Q46" i="8" a="1"/>
  <c r="Q46" i="8"/>
  <c r="T46" i="8" a="1"/>
  <c r="T46" i="8"/>
  <c r="R46" i="8" a="1"/>
  <c r="R46" i="8"/>
  <c r="W46" i="8" a="1"/>
  <c r="W46" i="8"/>
  <c r="U46" i="8" a="1"/>
  <c r="U46" i="8"/>
  <c r="X46" i="8" a="1"/>
  <c r="X46" i="8"/>
  <c r="V46" i="8" a="1"/>
  <c r="V46" i="8"/>
  <c r="Y46" i="8" a="1"/>
  <c r="Y46" i="8"/>
  <c r="AA46" i="8" a="1"/>
  <c r="AA46" i="8"/>
  <c r="AD46" i="8" a="1"/>
  <c r="AD46" i="8"/>
  <c r="AE46" i="8" a="1"/>
  <c r="AE46" i="8"/>
  <c r="AA367" i="8" a="1"/>
  <c r="AA367" i="8"/>
  <c r="AC367" i="8" a="1"/>
  <c r="AC367" i="8"/>
  <c r="AE367" i="8" a="1"/>
  <c r="AE367" i="8"/>
  <c r="M367" i="8"/>
  <c r="Q367" i="8" a="1"/>
  <c r="Q367" i="8"/>
  <c r="O367" i="8"/>
  <c r="S367" i="8" a="1"/>
  <c r="S367" i="8"/>
  <c r="R367" i="8" a="1"/>
  <c r="R367" i="8"/>
  <c r="U367" i="8" a="1"/>
  <c r="U367" i="8"/>
  <c r="T367" i="8" a="1"/>
  <c r="T367" i="8"/>
  <c r="W367" i="8" a="1"/>
  <c r="W367" i="8"/>
  <c r="V367" i="8" a="1"/>
  <c r="V367" i="8"/>
  <c r="Y367" i="8" a="1"/>
  <c r="Y367" i="8"/>
  <c r="X367" i="8" a="1"/>
  <c r="X367" i="8"/>
  <c r="Z367" i="8" a="1"/>
  <c r="Z367" i="8"/>
  <c r="AB367" i="8" a="1"/>
  <c r="AB367" i="8"/>
  <c r="AD367" i="8" a="1"/>
  <c r="AD367" i="8"/>
  <c r="T108" i="8" a="1"/>
  <c r="T108" i="8"/>
  <c r="Y108" i="8" a="1"/>
  <c r="Y108" i="8"/>
  <c r="AB108" i="8" a="1"/>
  <c r="AB108" i="8"/>
  <c r="X15" i="8" a="1"/>
  <c r="X15" i="8"/>
  <c r="Y15" i="8" a="1"/>
  <c r="Y15" i="8"/>
  <c r="AB15" i="8" a="1"/>
  <c r="AB15" i="8"/>
  <c r="Q15" i="8" a="1"/>
  <c r="Q15" i="8"/>
  <c r="R15" i="8" a="1"/>
  <c r="R15" i="8"/>
  <c r="O15" i="8"/>
  <c r="V15" i="8" a="1"/>
  <c r="V15" i="8"/>
  <c r="M15" i="8"/>
  <c r="AC15" i="8" a="1"/>
  <c r="AC15" i="8"/>
  <c r="AH15" i="8"/>
  <c r="AC358" i="8" a="1"/>
  <c r="AC358" i="8"/>
  <c r="O358" i="8"/>
  <c r="R358" i="8" a="1"/>
  <c r="R358" i="8"/>
  <c r="T358" i="8" a="1"/>
  <c r="T358" i="8"/>
  <c r="V358" i="8" a="1"/>
  <c r="V358" i="8"/>
  <c r="U358" i="8" a="1"/>
  <c r="U358" i="8"/>
  <c r="X358" i="8" a="1"/>
  <c r="X358" i="8"/>
  <c r="W358" i="8" a="1"/>
  <c r="W358" i="8"/>
  <c r="Z358" i="8" a="1"/>
  <c r="Z358" i="8"/>
  <c r="Y358" i="8" a="1"/>
  <c r="Y358" i="8"/>
  <c r="AB358" i="8" a="1"/>
  <c r="AB358" i="8"/>
  <c r="AA358" i="8" a="1"/>
  <c r="AA358" i="8"/>
  <c r="AD358" i="8" a="1"/>
  <c r="AD358" i="8"/>
  <c r="M358" i="8"/>
  <c r="AE358" i="8" a="1"/>
  <c r="AE358" i="8"/>
  <c r="Q358" i="8" a="1"/>
  <c r="Q358" i="8"/>
  <c r="S358" i="8" a="1"/>
  <c r="S358" i="8"/>
  <c r="M300" i="8"/>
  <c r="R300" i="8" a="1"/>
  <c r="R300" i="8"/>
  <c r="Q300" i="8" a="1"/>
  <c r="Q300" i="8"/>
  <c r="V300" i="8" a="1"/>
  <c r="V300" i="8"/>
  <c r="U300" i="8" a="1"/>
  <c r="U300" i="8"/>
  <c r="W300" i="8" a="1"/>
  <c r="W300" i="8"/>
  <c r="Z300" i="8" a="1"/>
  <c r="Z300" i="8"/>
  <c r="Y300" i="8" a="1"/>
  <c r="Y300" i="8"/>
  <c r="AB300" i="8" a="1"/>
  <c r="AB300" i="8"/>
  <c r="AA300" i="8" a="1"/>
  <c r="AA300" i="8"/>
  <c r="AD300" i="8" a="1"/>
  <c r="AD300" i="8"/>
  <c r="AC300" i="8" a="1"/>
  <c r="AC300" i="8"/>
  <c r="O300" i="8"/>
  <c r="AE300" i="8" a="1"/>
  <c r="AE300" i="8"/>
  <c r="T300" i="8" a="1"/>
  <c r="T300" i="8"/>
  <c r="S300" i="8" a="1"/>
  <c r="S300" i="8"/>
  <c r="X300" i="8" a="1"/>
  <c r="X300" i="8"/>
  <c r="Y338" i="8" a="1"/>
  <c r="Y338" i="8"/>
  <c r="AB338" i="8" a="1"/>
  <c r="AB338" i="8"/>
  <c r="AD338" i="8" a="1"/>
  <c r="AD338" i="8"/>
  <c r="O338" i="8"/>
  <c r="M338" i="8"/>
  <c r="R338" i="8" a="1"/>
  <c r="R338" i="8"/>
  <c r="S338" i="8" a="1"/>
  <c r="S338" i="8"/>
  <c r="V338" i="8" a="1"/>
  <c r="V338" i="8"/>
  <c r="U338" i="8" a="1"/>
  <c r="U338" i="8"/>
  <c r="Z208" i="8" a="1"/>
  <c r="Z208" i="8"/>
  <c r="Y208" i="8" a="1"/>
  <c r="Y208" i="8"/>
  <c r="AB208" i="8" a="1"/>
  <c r="AB208" i="8"/>
  <c r="AA208" i="8" a="1"/>
  <c r="AA208" i="8"/>
  <c r="AD208" i="8" a="1"/>
  <c r="AD208" i="8"/>
  <c r="AC208" i="8" a="1"/>
  <c r="AC208" i="8"/>
  <c r="M208" i="8"/>
  <c r="AE208" i="8" a="1"/>
  <c r="AE208" i="8"/>
  <c r="O208" i="8"/>
  <c r="R208" i="8" a="1"/>
  <c r="R208" i="8"/>
  <c r="Q208" i="8" a="1"/>
  <c r="Q208" i="8"/>
  <c r="T208" i="8" a="1"/>
  <c r="T208" i="8"/>
  <c r="S208" i="8" a="1"/>
  <c r="S208" i="8"/>
  <c r="V208" i="8" a="1"/>
  <c r="V208" i="8"/>
  <c r="U208" i="8" a="1"/>
  <c r="U208" i="8"/>
  <c r="X208" i="8" a="1"/>
  <c r="X208" i="8"/>
  <c r="W208" i="8" a="1"/>
  <c r="W208" i="8"/>
  <c r="AE168" i="8" a="1"/>
  <c r="AE168" i="8"/>
  <c r="W168" i="8" a="1"/>
  <c r="W168" i="8"/>
  <c r="Y168" i="8" a="1"/>
  <c r="Y168" i="8"/>
  <c r="Z168" i="8" a="1"/>
  <c r="Z168" i="8"/>
  <c r="S168" i="8" a="1"/>
  <c r="S168" i="8"/>
  <c r="V168" i="8" a="1"/>
  <c r="V168" i="8"/>
  <c r="X168" i="8" a="1"/>
  <c r="X168" i="8"/>
  <c r="AB168" i="8" a="1"/>
  <c r="AB168" i="8"/>
  <c r="U168" i="8" a="1"/>
  <c r="U168" i="8"/>
  <c r="O307" i="8"/>
  <c r="Y307" i="8" a="1"/>
  <c r="Y307" i="8"/>
  <c r="AA307" i="8" a="1"/>
  <c r="AA307" i="8"/>
  <c r="AC307" i="8" a="1"/>
  <c r="AC307" i="8"/>
  <c r="U307" i="8" a="1"/>
  <c r="U307" i="8"/>
  <c r="X307" i="8" a="1"/>
  <c r="X307" i="8"/>
  <c r="Z307" i="8" a="1"/>
  <c r="Z307" i="8"/>
  <c r="AE307" i="8" a="1"/>
  <c r="AE307" i="8"/>
  <c r="W307" i="8" a="1"/>
  <c r="W307" i="8"/>
  <c r="U59" i="8" a="1"/>
  <c r="U59" i="8"/>
  <c r="AB83" i="8" a="1"/>
  <c r="AB83" i="8"/>
  <c r="AD83" i="8" a="1"/>
  <c r="AD83" i="8"/>
  <c r="O83" i="8"/>
  <c r="AA59" i="8" a="1"/>
  <c r="AA59" i="8"/>
  <c r="U83" i="8" a="1"/>
  <c r="U83" i="8"/>
  <c r="AB341" i="8" a="1"/>
  <c r="AB341" i="8"/>
  <c r="X341" i="8" a="1"/>
  <c r="X341" i="8"/>
  <c r="T341" i="8" a="1"/>
  <c r="T341" i="8"/>
  <c r="O341" i="8"/>
  <c r="AC192" i="8" a="1"/>
  <c r="AC192" i="8"/>
  <c r="T192" i="8" a="1"/>
  <c r="T192" i="8"/>
  <c r="M192" i="8"/>
  <c r="AA192" i="8" a="1"/>
  <c r="AA192" i="8"/>
  <c r="T234" i="8" a="1"/>
  <c r="T234" i="8"/>
  <c r="X234" i="8" a="1"/>
  <c r="X234" i="8"/>
  <c r="AC234" i="8" a="1"/>
  <c r="AC234" i="8"/>
  <c r="AD234" i="8" a="1"/>
  <c r="AD234" i="8"/>
  <c r="M128" i="8"/>
  <c r="S128" i="8" a="1"/>
  <c r="S128" i="8"/>
  <c r="T128" i="8" a="1"/>
  <c r="T128" i="8"/>
  <c r="AD128" i="8" a="1"/>
  <c r="AD128" i="8"/>
  <c r="Q128" i="8" a="1"/>
  <c r="Q128" i="8"/>
  <c r="AA128" i="8" a="1"/>
  <c r="AA128" i="8"/>
  <c r="Z128" i="8" a="1"/>
  <c r="Z128" i="8"/>
  <c r="U128" i="8" a="1"/>
  <c r="U128" i="8"/>
  <c r="Y128" i="8" a="1"/>
  <c r="Y128" i="8"/>
  <c r="AE128" i="8" a="1"/>
  <c r="AE128" i="8"/>
  <c r="AC128" i="8" a="1"/>
  <c r="AC128" i="8"/>
  <c r="W128" i="8" a="1"/>
  <c r="W128" i="8"/>
  <c r="AB128" i="8" a="1"/>
  <c r="AB128" i="8"/>
  <c r="R128" i="8" a="1"/>
  <c r="R128" i="8"/>
  <c r="X128" i="8" a="1"/>
  <c r="X128" i="8"/>
  <c r="O128" i="8"/>
  <c r="V128" i="8" a="1"/>
  <c r="V128" i="8"/>
  <c r="AB59" i="8" a="1"/>
  <c r="AB59" i="8"/>
  <c r="X59" i="8" a="1"/>
  <c r="X59" i="8"/>
  <c r="AE59" i="8" a="1"/>
  <c r="AE59" i="8"/>
  <c r="T59" i="8" a="1"/>
  <c r="T59" i="8"/>
  <c r="T83" i="8" a="1"/>
  <c r="T83" i="8"/>
  <c r="AE341" i="8" a="1"/>
  <c r="AE341" i="8"/>
  <c r="AC341" i="8" a="1"/>
  <c r="AC341" i="8"/>
  <c r="AA341" i="8" a="1"/>
  <c r="AA341" i="8"/>
  <c r="Y341" i="8" a="1"/>
  <c r="Y341" i="8"/>
  <c r="W341" i="8" a="1"/>
  <c r="W341" i="8"/>
  <c r="U341" i="8" a="1"/>
  <c r="U341" i="8"/>
  <c r="S341" i="8" a="1"/>
  <c r="S341" i="8"/>
  <c r="AA204" i="8" a="1"/>
  <c r="AA204" i="8"/>
  <c r="Y204" i="8" a="1"/>
  <c r="Y204" i="8"/>
  <c r="W204" i="8" a="1"/>
  <c r="W204" i="8"/>
  <c r="U204" i="8" a="1"/>
  <c r="U204" i="8"/>
  <c r="S204" i="8" a="1"/>
  <c r="S204" i="8"/>
  <c r="R204" i="8" a="1"/>
  <c r="R204" i="8"/>
  <c r="AC204" i="8" a="1"/>
  <c r="AC204" i="8"/>
  <c r="O218" i="8"/>
  <c r="Q218" i="8" a="1"/>
  <c r="Q218" i="8"/>
  <c r="S218" i="8" a="1"/>
  <c r="S218" i="8"/>
  <c r="U218" i="8" a="1"/>
  <c r="U218" i="8"/>
  <c r="X218" i="8" a="1"/>
  <c r="X218" i="8"/>
  <c r="Z218" i="8" a="1"/>
  <c r="Z218" i="8"/>
  <c r="Y218" i="8" a="1"/>
  <c r="Y218" i="8"/>
  <c r="AB218" i="8" a="1"/>
  <c r="AB218" i="8"/>
  <c r="AA218" i="8" a="1"/>
  <c r="AA218" i="8"/>
  <c r="AD218" i="8" a="1"/>
  <c r="AD218" i="8"/>
  <c r="AC218" i="8" a="1"/>
  <c r="AC218" i="8"/>
  <c r="M218" i="8"/>
  <c r="AE218" i="8" a="1"/>
  <c r="AE218" i="8"/>
  <c r="R218" i="8" a="1"/>
  <c r="R218" i="8"/>
  <c r="T218" i="8" a="1"/>
  <c r="T218" i="8"/>
  <c r="V218" i="8" a="1"/>
  <c r="V218" i="8"/>
  <c r="W218" i="8" a="1"/>
  <c r="W218" i="8"/>
  <c r="AE101" i="8" a="1"/>
  <c r="AE101" i="8"/>
  <c r="AC101" i="8" a="1"/>
  <c r="AC101" i="8"/>
  <c r="O101" i="8"/>
  <c r="R101" i="8" a="1"/>
  <c r="R101" i="8"/>
  <c r="M101" i="8"/>
  <c r="Q101" i="8" a="1"/>
  <c r="Q101" i="8"/>
  <c r="S101" i="8" a="1"/>
  <c r="S101" i="8"/>
  <c r="Y101" i="8" a="1"/>
  <c r="Y101" i="8"/>
  <c r="AB101" i="8" a="1"/>
  <c r="AB101" i="8"/>
  <c r="X101" i="8" a="1"/>
  <c r="X101" i="8"/>
  <c r="U101" i="8" a="1"/>
  <c r="U101" i="8"/>
  <c r="Z101" i="8" a="1"/>
  <c r="Z101" i="8"/>
  <c r="W101" i="8" a="1"/>
  <c r="W101" i="8"/>
  <c r="T101" i="8" a="1"/>
  <c r="T101" i="8"/>
  <c r="V101" i="8" a="1"/>
  <c r="V101" i="8"/>
  <c r="AA101" i="8" a="1"/>
  <c r="AA101" i="8"/>
  <c r="AD101" i="8" a="1"/>
  <c r="AD101" i="8"/>
  <c r="Z32" i="8" a="1"/>
  <c r="Z32" i="8"/>
  <c r="AH32" i="8"/>
  <c r="S32" i="8" a="1"/>
  <c r="S32" i="8"/>
  <c r="AD32" i="8" a="1"/>
  <c r="AD32" i="8"/>
  <c r="W32" i="8" a="1"/>
  <c r="W32" i="8"/>
  <c r="AE32" i="8" a="1"/>
  <c r="AE32" i="8"/>
  <c r="X32" i="8" a="1"/>
  <c r="X32" i="8"/>
  <c r="V32" i="8" a="1"/>
  <c r="V32" i="8"/>
  <c r="T32" i="8" a="1"/>
  <c r="T32" i="8"/>
  <c r="Y32" i="8" a="1"/>
  <c r="Y32" i="8"/>
  <c r="AC32" i="8" a="1"/>
  <c r="AC32" i="8"/>
  <c r="AA32" i="8" a="1"/>
  <c r="AA32" i="8"/>
  <c r="R32" i="8" a="1"/>
  <c r="R32" i="8"/>
  <c r="Q32" i="8" a="1"/>
  <c r="Q32" i="8"/>
  <c r="U32" i="8" a="1"/>
  <c r="U32" i="8"/>
  <c r="O32" i="8"/>
  <c r="AB32" i="8" a="1"/>
  <c r="AB32" i="8"/>
  <c r="M32" i="8"/>
  <c r="Q110" i="8" a="1"/>
  <c r="Q110" i="8"/>
  <c r="W110" i="8" a="1"/>
  <c r="W110" i="8"/>
  <c r="R110" i="8" a="1"/>
  <c r="R110" i="8"/>
  <c r="X110" i="8" a="1"/>
  <c r="X110" i="8"/>
  <c r="Z110" i="8" a="1"/>
  <c r="Z110" i="8"/>
  <c r="Y110" i="8" a="1"/>
  <c r="Y110" i="8"/>
  <c r="O110" i="8"/>
  <c r="AA110" i="8" a="1"/>
  <c r="AA110" i="8"/>
  <c r="M110" i="8"/>
  <c r="AB110" i="8" a="1"/>
  <c r="AB110" i="8"/>
  <c r="S110" i="8" a="1"/>
  <c r="S110" i="8"/>
  <c r="AC110" i="8" a="1"/>
  <c r="AC110" i="8"/>
  <c r="T110" i="8" a="1"/>
  <c r="T110" i="8"/>
  <c r="AD110" i="8" a="1"/>
  <c r="AD110" i="8"/>
  <c r="U110" i="8" a="1"/>
  <c r="U110" i="8"/>
  <c r="AE110" i="8" a="1"/>
  <c r="AE110" i="8"/>
  <c r="V110" i="8" a="1"/>
  <c r="V110" i="8"/>
  <c r="AD81" i="8" a="1"/>
  <c r="AD81" i="8"/>
  <c r="R81" i="8" a="1"/>
  <c r="R81" i="8"/>
  <c r="O81" i="8"/>
  <c r="T81" i="8" a="1"/>
  <c r="T81" i="8"/>
  <c r="M81" i="8"/>
  <c r="V81" i="8" a="1"/>
  <c r="V81" i="8"/>
  <c r="Q81" i="8" a="1"/>
  <c r="Q81" i="8"/>
  <c r="X81" i="8" a="1"/>
  <c r="X81" i="8"/>
  <c r="S81" i="8" a="1"/>
  <c r="S81" i="8"/>
  <c r="Y81" i="8" a="1"/>
  <c r="Y81" i="8"/>
  <c r="U81" i="8" a="1"/>
  <c r="U81" i="8"/>
  <c r="Z81" i="8" a="1"/>
  <c r="Z81" i="8"/>
  <c r="W81" i="8" a="1"/>
  <c r="W81" i="8"/>
  <c r="AA81" i="8" a="1"/>
  <c r="AA81" i="8"/>
  <c r="AC81" i="8" a="1"/>
  <c r="AC81" i="8"/>
  <c r="AB81" i="8" a="1"/>
  <c r="AB81" i="8"/>
  <c r="AE81" i="8" a="1"/>
  <c r="AE81" i="8"/>
  <c r="V236" i="8" a="1"/>
  <c r="V236" i="8"/>
  <c r="U236" i="8" a="1"/>
  <c r="U236" i="8"/>
  <c r="X236" i="8" a="1"/>
  <c r="X236" i="8"/>
  <c r="W236" i="8" a="1"/>
  <c r="W236" i="8"/>
  <c r="Z236" i="8" a="1"/>
  <c r="Z236" i="8"/>
  <c r="Y236" i="8" a="1"/>
  <c r="Y236" i="8"/>
  <c r="AB236" i="8" a="1"/>
  <c r="AB236" i="8"/>
  <c r="AA236" i="8" a="1"/>
  <c r="AA236" i="8"/>
  <c r="AD236" i="8" a="1"/>
  <c r="AD236" i="8"/>
  <c r="M236" i="8"/>
  <c r="O236" i="8"/>
  <c r="Q236" i="8" a="1"/>
  <c r="Q236" i="8"/>
  <c r="S236" i="8" a="1"/>
  <c r="S236" i="8"/>
  <c r="AC236" i="8" a="1"/>
  <c r="AC236" i="8"/>
  <c r="AE236" i="8" a="1"/>
  <c r="AE236" i="8"/>
  <c r="R236" i="8" a="1"/>
  <c r="R236" i="8"/>
  <c r="T236" i="8" a="1"/>
  <c r="T236" i="8"/>
  <c r="X272" i="8" a="1"/>
  <c r="X272" i="8"/>
  <c r="W272" i="8" a="1"/>
  <c r="W272" i="8"/>
  <c r="Z272" i="8" a="1"/>
  <c r="Z272" i="8"/>
  <c r="Y272" i="8" a="1"/>
  <c r="Y272" i="8"/>
  <c r="AB272" i="8" a="1"/>
  <c r="AB272" i="8"/>
  <c r="AA272" i="8" a="1"/>
  <c r="AA272" i="8"/>
  <c r="AD272" i="8" a="1"/>
  <c r="AD272" i="8"/>
  <c r="AC272" i="8" a="1"/>
  <c r="AC272" i="8"/>
  <c r="O272" i="8"/>
  <c r="M272" i="8"/>
  <c r="Q272" i="8" a="1"/>
  <c r="Q272" i="8"/>
  <c r="S272" i="8" a="1"/>
  <c r="S272" i="8"/>
  <c r="U272" i="8" a="1"/>
  <c r="U272" i="8"/>
  <c r="AE272" i="8" a="1"/>
  <c r="AE272" i="8"/>
  <c r="R272" i="8" a="1"/>
  <c r="R272" i="8"/>
  <c r="T272" i="8" a="1"/>
  <c r="T272" i="8"/>
  <c r="V272" i="8" a="1"/>
  <c r="V272" i="8"/>
  <c r="O273" i="8"/>
  <c r="Q273" i="8" a="1"/>
  <c r="Q273" i="8"/>
  <c r="M273" i="8"/>
  <c r="S273" i="8" a="1"/>
  <c r="S273" i="8"/>
  <c r="R273" i="8" a="1"/>
  <c r="R273" i="8"/>
  <c r="U273" i="8" a="1"/>
  <c r="U273" i="8"/>
  <c r="T273" i="8" a="1"/>
  <c r="T273" i="8"/>
  <c r="W273" i="8" a="1"/>
  <c r="W273" i="8"/>
  <c r="V273" i="8" a="1"/>
  <c r="V273" i="8"/>
  <c r="Y273" i="8" a="1"/>
  <c r="Y273" i="8"/>
  <c r="AA273" i="8" a="1"/>
  <c r="AA273" i="8"/>
  <c r="AC273" i="8" a="1"/>
  <c r="AC273" i="8"/>
  <c r="AE273" i="8" a="1"/>
  <c r="AE273" i="8"/>
  <c r="X273" i="8" a="1"/>
  <c r="X273" i="8"/>
  <c r="Z273" i="8" a="1"/>
  <c r="Z273" i="8"/>
  <c r="AB273" i="8" a="1"/>
  <c r="AB273" i="8"/>
  <c r="AD273" i="8" a="1"/>
  <c r="AD273" i="8"/>
  <c r="M106" i="8"/>
  <c r="S106" i="8" a="1"/>
  <c r="S106" i="8"/>
  <c r="Q106" i="8" a="1"/>
  <c r="Q106" i="8"/>
  <c r="T106" i="8" a="1"/>
  <c r="T106" i="8"/>
  <c r="R106" i="8" a="1"/>
  <c r="R106" i="8"/>
  <c r="V106" i="8" a="1"/>
  <c r="V106" i="8"/>
  <c r="U106" i="8" a="1"/>
  <c r="U106" i="8"/>
  <c r="X106" i="8" a="1"/>
  <c r="X106" i="8"/>
  <c r="W106" i="8" a="1"/>
  <c r="W106" i="8"/>
  <c r="Y106" i="8" a="1"/>
  <c r="Y106" i="8"/>
  <c r="AA106" i="8" a="1"/>
  <c r="AA106" i="8"/>
  <c r="AC106" i="8" a="1"/>
  <c r="AC106" i="8"/>
  <c r="AD106" i="8" a="1"/>
  <c r="AD106" i="8"/>
  <c r="Z106" i="8" a="1"/>
  <c r="Z106" i="8"/>
  <c r="AB106" i="8" a="1"/>
  <c r="AB106" i="8"/>
  <c r="AE106" i="8" a="1"/>
  <c r="AE106" i="8"/>
  <c r="O106" i="8"/>
  <c r="AE357" i="8" a="1"/>
  <c r="AE357" i="8"/>
  <c r="AD357" i="8" a="1"/>
  <c r="AD357" i="8"/>
  <c r="AC357" i="8" a="1"/>
  <c r="AC357" i="8"/>
  <c r="M357" i="8"/>
  <c r="O357" i="8"/>
  <c r="S357" i="8" a="1"/>
  <c r="S357" i="8"/>
  <c r="R357" i="8" a="1"/>
  <c r="R357" i="8"/>
  <c r="T357" i="8" a="1"/>
  <c r="T357" i="8"/>
  <c r="X357" i="8" a="1"/>
  <c r="X357" i="8"/>
  <c r="V357" i="8" a="1"/>
  <c r="V357" i="8"/>
  <c r="Q357" i="8" a="1"/>
  <c r="Q357" i="8"/>
  <c r="Z357" i="8" a="1"/>
  <c r="Z357" i="8"/>
  <c r="Y357" i="8" a="1"/>
  <c r="Y357" i="8"/>
  <c r="W357" i="8" a="1"/>
  <c r="W357" i="8"/>
  <c r="AB357" i="8" a="1"/>
  <c r="AB357" i="8"/>
  <c r="AA357" i="8" a="1"/>
  <c r="AA357" i="8"/>
  <c r="U357" i="8" a="1"/>
  <c r="U357" i="8"/>
  <c r="X376" i="8" a="1"/>
  <c r="X376" i="8"/>
  <c r="W376" i="8" a="1"/>
  <c r="W376" i="8"/>
  <c r="Z376" i="8" a="1"/>
  <c r="Z376" i="8"/>
  <c r="Y376" i="8" a="1"/>
  <c r="Y376" i="8"/>
  <c r="AB376" i="8" a="1"/>
  <c r="AB376" i="8"/>
  <c r="AA376" i="8" a="1"/>
  <c r="AA376" i="8"/>
  <c r="AD376" i="8" a="1"/>
  <c r="AD376" i="8"/>
  <c r="AC376" i="8" a="1"/>
  <c r="AC376" i="8"/>
  <c r="M376" i="8"/>
  <c r="O376" i="8"/>
  <c r="Q376" i="8" a="1"/>
  <c r="Q376" i="8"/>
  <c r="S376" i="8" a="1"/>
  <c r="S376" i="8"/>
  <c r="U376" i="8" a="1"/>
  <c r="U376" i="8"/>
  <c r="AE376" i="8" a="1"/>
  <c r="AE376" i="8"/>
  <c r="R376" i="8" a="1"/>
  <c r="R376" i="8"/>
  <c r="T376" i="8" a="1"/>
  <c r="T376" i="8"/>
  <c r="V376" i="8" a="1"/>
  <c r="V376" i="8"/>
  <c r="Y7" i="8" a="1"/>
  <c r="Y7" i="8"/>
  <c r="X7" i="8" a="1"/>
  <c r="X7" i="8"/>
  <c r="Q7" i="8" a="1"/>
  <c r="Q7" i="8"/>
  <c r="AE7" i="8" a="1"/>
  <c r="AE7" i="8"/>
  <c r="M7" i="8"/>
  <c r="AC7" i="8" a="1"/>
  <c r="AC7" i="8"/>
  <c r="O7" i="8"/>
  <c r="AD7" i="8" a="1"/>
  <c r="AD7" i="8"/>
  <c r="AH7" i="8"/>
  <c r="V7" i="8" a="1"/>
  <c r="V7" i="8"/>
  <c r="T7" i="8" a="1"/>
  <c r="T7" i="8"/>
  <c r="U7" i="8" a="1"/>
  <c r="U7" i="8"/>
  <c r="AB7" i="8" a="1"/>
  <c r="AB7" i="8"/>
  <c r="S7" i="8" a="1"/>
  <c r="S7" i="8"/>
  <c r="Z7" i="8" a="1"/>
  <c r="Z7" i="8"/>
  <c r="W7" i="8" a="1"/>
  <c r="W7" i="8"/>
  <c r="AA7" i="8" a="1"/>
  <c r="AA7" i="8"/>
  <c r="R7" i="8" a="1"/>
  <c r="R7" i="8"/>
  <c r="AE200" i="8" a="1"/>
  <c r="AE200" i="8"/>
  <c r="AD200" i="8" a="1"/>
  <c r="AD200" i="8"/>
  <c r="Z200" i="8" a="1"/>
  <c r="Z200" i="8"/>
  <c r="W136" i="8" a="1"/>
  <c r="W136" i="8"/>
  <c r="Y136" i="8" a="1"/>
  <c r="Y136" i="8"/>
  <c r="Q59" i="8" a="1"/>
  <c r="Q59" i="8"/>
  <c r="Z59" i="8" a="1"/>
  <c r="Z59" i="8"/>
  <c r="S59" i="8" a="1"/>
  <c r="S59" i="8"/>
  <c r="O59" i="8"/>
  <c r="V159" i="8" a="1"/>
  <c r="V159" i="8"/>
  <c r="X159" i="8" a="1"/>
  <c r="X159" i="8"/>
  <c r="AE192" i="8" a="1"/>
  <c r="AE192" i="8"/>
  <c r="W192" i="8" a="1"/>
  <c r="W192" i="8"/>
  <c r="S192" i="8" a="1"/>
  <c r="S192" i="8"/>
  <c r="Q192" i="8" a="1"/>
  <c r="Q192" i="8"/>
  <c r="O192" i="8"/>
  <c r="AD192" i="8" a="1"/>
  <c r="AD192" i="8"/>
  <c r="V192" i="8" a="1"/>
  <c r="V192" i="8"/>
  <c r="AB192" i="8" a="1"/>
  <c r="AB192" i="8"/>
  <c r="R234" i="8" a="1"/>
  <c r="R234" i="8"/>
  <c r="Q234" i="8" a="1"/>
  <c r="Q234" i="8"/>
  <c r="S234" i="8" a="1"/>
  <c r="S234" i="8"/>
  <c r="U234" i="8" a="1"/>
  <c r="U234" i="8"/>
  <c r="W234" i="8" a="1"/>
  <c r="W234" i="8"/>
  <c r="AA234" i="8" a="1"/>
  <c r="AA234" i="8"/>
  <c r="AE234" i="8" a="1"/>
  <c r="AE234" i="8"/>
  <c r="M234" i="8"/>
  <c r="O229" i="8"/>
  <c r="S229" i="8" a="1"/>
  <c r="S229" i="8"/>
  <c r="U229" i="8" a="1"/>
  <c r="U229" i="8"/>
  <c r="W229" i="8" a="1"/>
  <c r="W229" i="8"/>
  <c r="Y229" i="8" a="1"/>
  <c r="Y229" i="8"/>
  <c r="AA229" i="8" a="1"/>
  <c r="AA229" i="8"/>
  <c r="Z229" i="8" a="1"/>
  <c r="Z229" i="8"/>
  <c r="AC229" i="8" a="1"/>
  <c r="AC229" i="8"/>
  <c r="AB229" i="8" a="1"/>
  <c r="AB229" i="8"/>
  <c r="AE229" i="8" a="1"/>
  <c r="AE229" i="8"/>
  <c r="AD229" i="8" a="1"/>
  <c r="AD229" i="8"/>
  <c r="M229" i="8"/>
  <c r="Q229" i="8" a="1"/>
  <c r="Q229" i="8"/>
  <c r="R229" i="8" a="1"/>
  <c r="R229" i="8"/>
  <c r="T229" i="8" a="1"/>
  <c r="T229" i="8"/>
  <c r="V229" i="8" a="1"/>
  <c r="V229" i="8"/>
  <c r="X229" i="8" a="1"/>
  <c r="X229" i="8"/>
  <c r="V294" i="8" a="1"/>
  <c r="V294" i="8"/>
  <c r="U294" i="8" a="1"/>
  <c r="U294" i="8"/>
  <c r="X294" i="8" a="1"/>
  <c r="X294" i="8"/>
  <c r="W294" i="8" a="1"/>
  <c r="W294" i="8"/>
  <c r="Z294" i="8" a="1"/>
  <c r="Z294" i="8"/>
  <c r="Y294" i="8" a="1"/>
  <c r="Y294" i="8"/>
  <c r="AB294" i="8" a="1"/>
  <c r="AB294" i="8"/>
  <c r="AD294" i="8" a="1"/>
  <c r="AD294" i="8"/>
  <c r="AC294" i="8" a="1"/>
  <c r="AC294" i="8"/>
  <c r="O294" i="8"/>
  <c r="AE294" i="8" a="1"/>
  <c r="AE294" i="8"/>
  <c r="M294" i="8"/>
  <c r="R294" i="8" a="1"/>
  <c r="R294" i="8"/>
  <c r="Q294" i="8" a="1"/>
  <c r="Q294" i="8"/>
  <c r="T294" i="8" a="1"/>
  <c r="T294" i="8"/>
  <c r="S294" i="8" a="1"/>
  <c r="S294" i="8"/>
  <c r="AA294" i="8" a="1"/>
  <c r="AA294" i="8"/>
  <c r="V164" i="8" a="1"/>
  <c r="V164" i="8"/>
  <c r="X164" i="8" a="1"/>
  <c r="X164" i="8"/>
  <c r="Z164" i="8" a="1"/>
  <c r="Z164" i="8"/>
  <c r="AB164" i="8" a="1"/>
  <c r="AB164" i="8"/>
  <c r="AE164" i="8" a="1"/>
  <c r="AE164" i="8"/>
  <c r="AD164" i="8" a="1"/>
  <c r="AD164" i="8"/>
  <c r="O164" i="8"/>
  <c r="Q164" i="8" a="1"/>
  <c r="Q164" i="8"/>
  <c r="M164" i="8"/>
  <c r="S164" i="8" a="1"/>
  <c r="S164" i="8"/>
  <c r="R164" i="8" a="1"/>
  <c r="R164" i="8"/>
  <c r="U164" i="8" a="1"/>
  <c r="U164" i="8"/>
  <c r="T164" i="8" a="1"/>
  <c r="T164" i="8"/>
  <c r="W164" i="8" a="1"/>
  <c r="W164" i="8"/>
  <c r="Y164" i="8" a="1"/>
  <c r="Y164" i="8"/>
  <c r="AA164" i="8" a="1"/>
  <c r="AA164" i="8"/>
  <c r="AC164" i="8" a="1"/>
  <c r="AC164" i="8"/>
  <c r="Z238" i="8" a="1"/>
  <c r="Z238" i="8"/>
  <c r="Y238" i="8" a="1"/>
  <c r="Y238" i="8"/>
  <c r="AB238" i="8" a="1"/>
  <c r="AB238" i="8"/>
  <c r="AA238" i="8" a="1"/>
  <c r="AA238" i="8"/>
  <c r="AD238" i="8" a="1"/>
  <c r="AD238" i="8"/>
  <c r="AC238" i="8" a="1"/>
  <c r="AC238" i="8"/>
  <c r="M238" i="8"/>
  <c r="AE238" i="8" a="1"/>
  <c r="AE238" i="8"/>
  <c r="O238" i="8"/>
  <c r="R238" i="8" a="1"/>
  <c r="R238" i="8"/>
  <c r="Q238" i="8" a="1"/>
  <c r="Q238" i="8"/>
  <c r="T238" i="8" a="1"/>
  <c r="T238" i="8"/>
  <c r="S238" i="8" a="1"/>
  <c r="S238" i="8"/>
  <c r="V238" i="8" a="1"/>
  <c r="V238" i="8"/>
  <c r="U238" i="8" a="1"/>
  <c r="U238" i="8"/>
  <c r="X238" i="8" a="1"/>
  <c r="X238" i="8"/>
  <c r="W238" i="8" a="1"/>
  <c r="W238" i="8"/>
  <c r="O303" i="8"/>
  <c r="Q303" i="8" a="1"/>
  <c r="Q303" i="8"/>
  <c r="M303" i="8"/>
  <c r="S303" i="8" a="1"/>
  <c r="S303" i="8"/>
  <c r="R303" i="8" a="1"/>
  <c r="R303" i="8"/>
  <c r="U303" i="8" a="1"/>
  <c r="U303" i="8"/>
  <c r="T303" i="8" a="1"/>
  <c r="T303" i="8"/>
  <c r="W303" i="8" a="1"/>
  <c r="W303" i="8"/>
  <c r="V303" i="8" a="1"/>
  <c r="V303" i="8"/>
  <c r="Y303" i="8" a="1"/>
  <c r="Y303" i="8"/>
  <c r="X303" i="8" a="1"/>
  <c r="X303" i="8"/>
  <c r="AA303" i="8" a="1"/>
  <c r="AA303" i="8"/>
  <c r="Z303" i="8" a="1"/>
  <c r="Z303" i="8"/>
  <c r="AC303" i="8" a="1"/>
  <c r="AC303" i="8"/>
  <c r="AB303" i="8" a="1"/>
  <c r="AB303" i="8"/>
  <c r="AE303" i="8" a="1"/>
  <c r="AE303" i="8"/>
  <c r="AD303" i="8" a="1"/>
  <c r="AD303" i="8"/>
  <c r="AE209" i="8" a="1"/>
  <c r="AE209" i="8"/>
  <c r="AD209" i="8" a="1"/>
  <c r="AD209" i="8"/>
  <c r="M209" i="8"/>
  <c r="Q209" i="8" a="1"/>
  <c r="Q209" i="8"/>
  <c r="O209" i="8"/>
  <c r="S209" i="8" a="1"/>
  <c r="S209" i="8"/>
  <c r="R209" i="8" a="1"/>
  <c r="R209" i="8"/>
  <c r="U209" i="8" a="1"/>
  <c r="U209" i="8"/>
  <c r="T209" i="8" a="1"/>
  <c r="T209" i="8"/>
  <c r="W209" i="8" a="1"/>
  <c r="W209" i="8"/>
  <c r="V209" i="8" a="1"/>
  <c r="V209" i="8"/>
  <c r="Y209" i="8" a="1"/>
  <c r="Y209" i="8"/>
  <c r="X209" i="8" a="1"/>
  <c r="X209" i="8"/>
  <c r="AA209" i="8" a="1"/>
  <c r="AA209" i="8"/>
  <c r="Z209" i="8" a="1"/>
  <c r="Z209" i="8"/>
  <c r="AC209" i="8" a="1"/>
  <c r="AC209" i="8"/>
  <c r="AB209" i="8" a="1"/>
  <c r="AB209" i="8"/>
  <c r="V274" i="8" a="1"/>
  <c r="V274" i="8"/>
  <c r="U274" i="8" a="1"/>
  <c r="U274" i="8"/>
  <c r="X274" i="8" a="1"/>
  <c r="X274" i="8"/>
  <c r="W274" i="8" a="1"/>
  <c r="W274" i="8"/>
  <c r="Z274" i="8" a="1"/>
  <c r="Z274" i="8"/>
  <c r="Y274" i="8" a="1"/>
  <c r="Y274" i="8"/>
  <c r="AB274" i="8" a="1"/>
  <c r="AB274" i="8"/>
  <c r="AA274" i="8" a="1"/>
  <c r="AA274" i="8"/>
  <c r="AD274" i="8" a="1"/>
  <c r="AD274" i="8"/>
  <c r="AC274" i="8" a="1"/>
  <c r="AC274" i="8"/>
  <c r="O274" i="8"/>
  <c r="AE274" i="8" a="1"/>
  <c r="AE274" i="8"/>
  <c r="M274" i="8"/>
  <c r="R274" i="8" a="1"/>
  <c r="R274" i="8"/>
  <c r="Q274" i="8" a="1"/>
  <c r="Q274" i="8"/>
  <c r="T274" i="8" a="1"/>
  <c r="T274" i="8"/>
  <c r="S274" i="8" a="1"/>
  <c r="S274" i="8"/>
  <c r="AC301" i="8" a="1"/>
  <c r="AC301" i="8"/>
  <c r="AB301" i="8" a="1"/>
  <c r="AB301" i="8"/>
  <c r="AE301" i="8" a="1"/>
  <c r="AE301" i="8"/>
  <c r="AD301" i="8" a="1"/>
  <c r="AD301" i="8"/>
  <c r="O301" i="8"/>
  <c r="Q301" i="8" a="1"/>
  <c r="Q301" i="8"/>
  <c r="M301" i="8"/>
  <c r="S301" i="8" a="1"/>
  <c r="S301" i="8"/>
  <c r="R301" i="8" a="1"/>
  <c r="R301" i="8"/>
  <c r="U301" i="8" a="1"/>
  <c r="U301" i="8"/>
  <c r="W301" i="8" a="1"/>
  <c r="W301" i="8"/>
  <c r="Y301" i="8" a="1"/>
  <c r="Y301" i="8"/>
  <c r="AA301" i="8" a="1"/>
  <c r="AA301" i="8"/>
  <c r="T301" i="8" a="1"/>
  <c r="T301" i="8"/>
  <c r="V301" i="8" a="1"/>
  <c r="V301" i="8"/>
  <c r="X301" i="8" a="1"/>
  <c r="X301" i="8"/>
  <c r="Z301" i="8" a="1"/>
  <c r="Z301" i="8"/>
  <c r="M207" i="8"/>
  <c r="Q207" i="8" a="1"/>
  <c r="Q207" i="8"/>
  <c r="O207" i="8"/>
  <c r="S207" i="8" a="1"/>
  <c r="S207" i="8"/>
  <c r="R207" i="8" a="1"/>
  <c r="R207" i="8"/>
  <c r="U207" i="8" a="1"/>
  <c r="U207" i="8"/>
  <c r="T207" i="8" a="1"/>
  <c r="T207" i="8"/>
  <c r="W207" i="8" a="1"/>
  <c r="W207" i="8"/>
  <c r="V207" i="8" a="1"/>
  <c r="V207" i="8"/>
  <c r="X207" i="8" a="1"/>
  <c r="X207" i="8"/>
  <c r="Z207" i="8" a="1"/>
  <c r="Z207" i="8"/>
  <c r="AB207" i="8" a="1"/>
  <c r="AB207" i="8"/>
  <c r="AD207" i="8" a="1"/>
  <c r="AD207" i="8"/>
  <c r="Y207" i="8" a="1"/>
  <c r="Y207" i="8"/>
  <c r="AA207" i="8" a="1"/>
  <c r="AA207" i="8"/>
  <c r="AC207" i="8" a="1"/>
  <c r="AC207" i="8"/>
  <c r="AE207" i="8" a="1"/>
  <c r="AE207" i="8"/>
  <c r="AA179" i="8" a="1"/>
  <c r="AA179" i="8"/>
  <c r="S179" i="8" a="1"/>
  <c r="S179" i="8"/>
  <c r="AB179" i="8" a="1"/>
  <c r="AB179" i="8"/>
  <c r="T179" i="8" a="1"/>
  <c r="T179" i="8"/>
  <c r="AC179" i="8" a="1"/>
  <c r="AC179" i="8"/>
  <c r="U179" i="8" a="1"/>
  <c r="U179" i="8"/>
  <c r="AD179" i="8" a="1"/>
  <c r="AD179" i="8"/>
  <c r="V179" i="8" a="1"/>
  <c r="V179" i="8"/>
  <c r="W179" i="8" a="1"/>
  <c r="W179" i="8"/>
  <c r="X179" i="8" a="1"/>
  <c r="X179" i="8"/>
  <c r="Y179" i="8" a="1"/>
  <c r="Y179" i="8"/>
  <c r="Z179" i="8" a="1"/>
  <c r="Z179" i="8"/>
  <c r="AE179" i="8" a="1"/>
  <c r="AE179" i="8"/>
  <c r="M179" i="8"/>
  <c r="O179" i="8"/>
  <c r="Q179" i="8" a="1"/>
  <c r="Q179" i="8"/>
  <c r="R179" i="8" a="1"/>
  <c r="R179" i="8"/>
  <c r="AA251" i="8" a="1"/>
  <c r="AA251" i="8"/>
  <c r="Z251" i="8" a="1"/>
  <c r="Z251" i="8"/>
  <c r="Y251" i="8" a="1"/>
  <c r="Y251" i="8"/>
  <c r="U251" i="8" a="1"/>
  <c r="U251" i="8"/>
  <c r="W251" i="8" a="1"/>
  <c r="W251" i="8"/>
  <c r="Q251" i="8" a="1"/>
  <c r="Q251" i="8"/>
  <c r="AE251" i="8" a="1"/>
  <c r="AE251" i="8"/>
  <c r="M251" i="8"/>
  <c r="S251" i="8" a="1"/>
  <c r="S251" i="8"/>
  <c r="X251" i="8" a="1"/>
  <c r="X251" i="8"/>
  <c r="V251" i="8" a="1"/>
  <c r="V251" i="8"/>
  <c r="AD251" i="8" a="1"/>
  <c r="AD251" i="8"/>
  <c r="O251" i="8"/>
  <c r="R251" i="8" a="1"/>
  <c r="R251" i="8"/>
  <c r="T251" i="8" a="1"/>
  <c r="T251" i="8"/>
  <c r="AB251" i="8" a="1"/>
  <c r="AB251" i="8"/>
  <c r="AC251" i="8" a="1"/>
  <c r="AC251" i="8"/>
  <c r="V13" i="8" a="1"/>
  <c r="V13" i="8"/>
  <c r="AA13" i="8" a="1"/>
  <c r="AA13" i="8"/>
  <c r="Z13" i="8" a="1"/>
  <c r="Z13" i="8"/>
  <c r="U13" i="8" a="1"/>
  <c r="U13" i="8"/>
  <c r="X13" i="8" a="1"/>
  <c r="X13" i="8"/>
  <c r="R13" i="8" a="1"/>
  <c r="R13" i="8"/>
  <c r="W13" i="8" a="1"/>
  <c r="W13" i="8"/>
  <c r="AC13" i="8" a="1"/>
  <c r="AC13" i="8"/>
  <c r="M13" i="8"/>
  <c r="AB13" i="8" a="1"/>
  <c r="AB13" i="8"/>
  <c r="Y13" i="8" a="1"/>
  <c r="Y13" i="8"/>
  <c r="S13" i="8" a="1"/>
  <c r="S13" i="8"/>
  <c r="AE13" i="8" a="1"/>
  <c r="AE13" i="8"/>
  <c r="Q13" i="8" a="1"/>
  <c r="Q13" i="8"/>
  <c r="T13" i="8" a="1"/>
  <c r="T13" i="8"/>
  <c r="AH13" i="8"/>
  <c r="O13" i="8"/>
  <c r="AD13" i="8" a="1"/>
  <c r="AD13" i="8"/>
  <c r="AA52" i="8" a="1"/>
  <c r="AA52" i="8"/>
  <c r="Z52" i="8" a="1"/>
  <c r="Z52" i="8"/>
  <c r="AC52" i="8" a="1"/>
  <c r="AC52" i="8"/>
  <c r="AB52" i="8" a="1"/>
  <c r="AB52" i="8"/>
  <c r="AE52" i="8" a="1"/>
  <c r="AE52" i="8"/>
  <c r="AD52" i="8" a="1"/>
  <c r="AD52" i="8"/>
  <c r="O52" i="8"/>
  <c r="Q52" i="8" a="1"/>
  <c r="Q52" i="8"/>
  <c r="S52" i="8" a="1"/>
  <c r="S52" i="8"/>
  <c r="T52" i="8" a="1"/>
  <c r="T52" i="8"/>
  <c r="W52" i="8" a="1"/>
  <c r="W52" i="8"/>
  <c r="X52" i="8" a="1"/>
  <c r="X52" i="8"/>
  <c r="M52" i="8"/>
  <c r="R52" i="8" a="1"/>
  <c r="R52" i="8"/>
  <c r="U52" i="8" a="1"/>
  <c r="U52" i="8"/>
  <c r="V52" i="8" a="1"/>
  <c r="V52" i="8"/>
  <c r="Y52" i="8" a="1"/>
  <c r="Y52" i="8"/>
  <c r="AE160" i="8" a="1"/>
  <c r="AE160" i="8"/>
  <c r="AD160" i="8" a="1"/>
  <c r="AD160" i="8"/>
  <c r="O160" i="8"/>
  <c r="Q160" i="8" a="1"/>
  <c r="Q160" i="8"/>
  <c r="M160" i="8"/>
  <c r="R160" i="8" a="1"/>
  <c r="R160" i="8"/>
  <c r="T160" i="8" a="1"/>
  <c r="T160" i="8"/>
  <c r="Z160" i="8" a="1"/>
  <c r="Z160" i="8"/>
  <c r="AB160" i="8" a="1"/>
  <c r="AB160" i="8"/>
  <c r="V160" i="8" a="1"/>
  <c r="V160" i="8"/>
  <c r="X160" i="8" a="1"/>
  <c r="X160" i="8"/>
  <c r="U160" i="8" a="1"/>
  <c r="U160" i="8"/>
  <c r="AC160" i="8" a="1"/>
  <c r="AC160" i="8"/>
  <c r="W160" i="8" a="1"/>
  <c r="W160" i="8"/>
  <c r="Y160" i="8" a="1"/>
  <c r="Y160" i="8"/>
  <c r="S160" i="8" a="1"/>
  <c r="S160" i="8"/>
  <c r="AA160" i="8" a="1"/>
  <c r="AA160" i="8"/>
  <c r="Q204" i="8" a="1"/>
  <c r="Q204" i="8"/>
  <c r="O204" i="8"/>
  <c r="M204" i="8"/>
  <c r="U325" i="8" a="1"/>
  <c r="U325" i="8"/>
  <c r="T325" i="8" a="1"/>
  <c r="T325" i="8"/>
  <c r="W325" i="8" a="1"/>
  <c r="W325" i="8"/>
  <c r="V325" i="8" a="1"/>
  <c r="V325" i="8"/>
  <c r="Y325" i="8" a="1"/>
  <c r="Y325" i="8"/>
  <c r="X325" i="8" a="1"/>
  <c r="X325" i="8"/>
  <c r="AA325" i="8" a="1"/>
  <c r="AA325" i="8"/>
  <c r="Z325" i="8" a="1"/>
  <c r="Z325" i="8"/>
  <c r="AC325" i="8" a="1"/>
  <c r="AC325" i="8"/>
  <c r="AB325" i="8" a="1"/>
  <c r="AB325" i="8"/>
  <c r="AE325" i="8" a="1"/>
  <c r="AE325" i="8"/>
  <c r="AD325" i="8" a="1"/>
  <c r="AD325" i="8"/>
  <c r="O325" i="8"/>
  <c r="Q325" i="8" a="1"/>
  <c r="Q325" i="8"/>
  <c r="M325" i="8"/>
  <c r="S325" i="8" a="1"/>
  <c r="S325" i="8"/>
  <c r="R325" i="8" a="1"/>
  <c r="R325" i="8"/>
  <c r="V99" i="8" a="1"/>
  <c r="V99" i="8"/>
  <c r="U99" i="8" a="1"/>
  <c r="U99" i="8"/>
  <c r="X99" i="8" a="1"/>
  <c r="X99" i="8"/>
  <c r="W99" i="8" a="1"/>
  <c r="W99" i="8"/>
  <c r="R99" i="8" a="1"/>
  <c r="R99" i="8"/>
  <c r="T99" i="8" a="1"/>
  <c r="T99" i="8"/>
  <c r="Z99" i="8" a="1"/>
  <c r="Z99" i="8"/>
  <c r="AB99" i="8" a="1"/>
  <c r="AB99" i="8"/>
  <c r="AD99" i="8" a="1"/>
  <c r="AD99" i="8"/>
  <c r="AC99" i="8" a="1"/>
  <c r="AC99" i="8"/>
  <c r="O99" i="8"/>
  <c r="AE99" i="8" a="1"/>
  <c r="AE99" i="8"/>
  <c r="M99" i="8"/>
  <c r="Q99" i="8" a="1"/>
  <c r="Q99" i="8"/>
  <c r="S99" i="8" a="1"/>
  <c r="S99" i="8"/>
  <c r="Y99" i="8" a="1"/>
  <c r="Y99" i="8"/>
  <c r="AA99" i="8" a="1"/>
  <c r="AA99" i="8"/>
  <c r="AD91" i="8" a="1"/>
  <c r="AD91" i="8"/>
  <c r="AC91" i="8" a="1"/>
  <c r="AC91" i="8"/>
  <c r="AB91" i="8" a="1"/>
  <c r="AB91" i="8"/>
  <c r="O91" i="8"/>
  <c r="M91" i="8"/>
  <c r="Q91" i="8" a="1"/>
  <c r="Q91" i="8"/>
  <c r="W91" i="8" a="1"/>
  <c r="W91" i="8"/>
  <c r="Y91" i="8" a="1"/>
  <c r="Y91" i="8"/>
  <c r="X91" i="8" a="1"/>
  <c r="X91" i="8"/>
  <c r="U91" i="8" a="1"/>
  <c r="U91" i="8"/>
  <c r="V91" i="8" a="1"/>
  <c r="V91" i="8"/>
  <c r="AA91" i="8" a="1"/>
  <c r="AA91" i="8"/>
  <c r="AE91" i="8" a="1"/>
  <c r="AE91" i="8"/>
  <c r="R91" i="8" a="1"/>
  <c r="R91" i="8"/>
  <c r="S91" i="8" a="1"/>
  <c r="S91" i="8"/>
  <c r="Z91" i="8" a="1"/>
  <c r="Z91" i="8"/>
  <c r="T91" i="8" a="1"/>
  <c r="T91" i="8"/>
  <c r="W98" i="8" a="1"/>
  <c r="W98" i="8"/>
  <c r="V98" i="8" a="1"/>
  <c r="V98" i="8"/>
  <c r="Y98" i="8" a="1"/>
  <c r="Y98" i="8"/>
  <c r="X98" i="8" a="1"/>
  <c r="X98" i="8"/>
  <c r="AA98" i="8" a="1"/>
  <c r="AA98" i="8"/>
  <c r="Z98" i="8" a="1"/>
  <c r="Z98" i="8"/>
  <c r="AC98" i="8" a="1"/>
  <c r="AC98" i="8"/>
  <c r="AB98" i="8" a="1"/>
  <c r="AB98" i="8"/>
  <c r="AE98" i="8" a="1"/>
  <c r="AE98" i="8"/>
  <c r="AD98" i="8" a="1"/>
  <c r="AD98" i="8"/>
  <c r="O98" i="8"/>
  <c r="Q98" i="8" a="1"/>
  <c r="Q98" i="8"/>
  <c r="M98" i="8"/>
  <c r="S98" i="8" a="1"/>
  <c r="S98" i="8"/>
  <c r="R98" i="8" a="1"/>
  <c r="R98" i="8"/>
  <c r="U98" i="8" a="1"/>
  <c r="U98" i="8"/>
  <c r="T98" i="8" a="1"/>
  <c r="T98" i="8"/>
  <c r="T328" i="8" a="1"/>
  <c r="T328" i="8"/>
  <c r="S328" i="8" a="1"/>
  <c r="S328" i="8"/>
  <c r="V328" i="8" a="1"/>
  <c r="V328" i="8"/>
  <c r="U328" i="8" a="1"/>
  <c r="U328" i="8"/>
  <c r="X328" i="8" a="1"/>
  <c r="X328" i="8"/>
  <c r="W328" i="8" a="1"/>
  <c r="W328" i="8"/>
  <c r="Z328" i="8" a="1"/>
  <c r="Z328" i="8"/>
  <c r="Y328" i="8" a="1"/>
  <c r="Y328" i="8"/>
  <c r="AB328" i="8" a="1"/>
  <c r="AB328" i="8"/>
  <c r="AA328" i="8" a="1"/>
  <c r="AA328" i="8"/>
  <c r="AD328" i="8" a="1"/>
  <c r="AD328" i="8"/>
  <c r="AC328" i="8" a="1"/>
  <c r="AC328" i="8"/>
  <c r="O328" i="8"/>
  <c r="AE328" i="8" a="1"/>
  <c r="AE328" i="8"/>
  <c r="M328" i="8"/>
  <c r="R328" i="8" a="1"/>
  <c r="R328" i="8"/>
  <c r="Q328" i="8" a="1"/>
  <c r="Q328" i="8"/>
  <c r="X248" i="8" a="1"/>
  <c r="X248" i="8"/>
  <c r="W248" i="8" a="1"/>
  <c r="W248" i="8"/>
  <c r="Z248" i="8" a="1"/>
  <c r="Z248" i="8"/>
  <c r="Y248" i="8" a="1"/>
  <c r="Y248" i="8"/>
  <c r="AB248" i="8" a="1"/>
  <c r="AB248" i="8"/>
  <c r="AD248" i="8" a="1"/>
  <c r="AD248" i="8"/>
  <c r="T248" i="8" a="1"/>
  <c r="T248" i="8"/>
  <c r="V248" i="8" a="1"/>
  <c r="V248" i="8"/>
  <c r="M248" i="8"/>
  <c r="AE248" i="8" a="1"/>
  <c r="AE248" i="8"/>
  <c r="O248" i="8"/>
  <c r="R248" i="8" a="1"/>
  <c r="R248" i="8"/>
  <c r="Q248" i="8" a="1"/>
  <c r="Q248" i="8"/>
  <c r="AA248" i="8" a="1"/>
  <c r="AA248" i="8"/>
  <c r="AC248" i="8" a="1"/>
  <c r="AC248" i="8"/>
  <c r="S248" i="8" a="1"/>
  <c r="S248" i="8"/>
  <c r="U248" i="8" a="1"/>
  <c r="U248" i="8"/>
  <c r="AA387" i="8" a="1"/>
  <c r="AA387" i="8"/>
  <c r="Z387" i="8" a="1"/>
  <c r="Z387" i="8"/>
  <c r="AC387" i="8" a="1"/>
  <c r="AC387" i="8"/>
  <c r="AB387" i="8" a="1"/>
  <c r="AB387" i="8"/>
  <c r="W387" i="8" a="1"/>
  <c r="W387" i="8"/>
  <c r="Y387" i="8" a="1"/>
  <c r="Y387" i="8"/>
  <c r="AE387" i="8" a="1"/>
  <c r="AE387" i="8"/>
  <c r="M387" i="8"/>
  <c r="Q387" i="8" a="1"/>
  <c r="Q387" i="8"/>
  <c r="O387" i="8"/>
  <c r="S387" i="8" a="1"/>
  <c r="S387" i="8"/>
  <c r="R387" i="8" a="1"/>
  <c r="R387" i="8"/>
  <c r="U387" i="8" a="1"/>
  <c r="U387" i="8"/>
  <c r="T387" i="8" a="1"/>
  <c r="T387" i="8"/>
  <c r="V387" i="8" a="1"/>
  <c r="V387" i="8"/>
  <c r="X387" i="8" a="1"/>
  <c r="X387" i="8"/>
  <c r="AD387" i="8" a="1"/>
  <c r="AD387" i="8"/>
  <c r="T360" i="8" a="1"/>
  <c r="T360" i="8"/>
  <c r="S360" i="8" a="1"/>
  <c r="S360" i="8"/>
  <c r="V360" i="8" a="1"/>
  <c r="V360" i="8"/>
  <c r="U360" i="8" a="1"/>
  <c r="U360" i="8"/>
  <c r="X360" i="8" a="1"/>
  <c r="X360" i="8"/>
  <c r="W360" i="8" a="1"/>
  <c r="W360" i="8"/>
  <c r="Z360" i="8" a="1"/>
  <c r="Z360" i="8"/>
  <c r="Y360" i="8" a="1"/>
  <c r="Y360" i="8"/>
  <c r="AB360" i="8" a="1"/>
  <c r="AB360" i="8"/>
  <c r="AA360" i="8" a="1"/>
  <c r="AA360" i="8"/>
  <c r="AD360" i="8" a="1"/>
  <c r="AD360" i="8"/>
  <c r="AC360" i="8" a="1"/>
  <c r="AC360" i="8"/>
  <c r="M360" i="8"/>
  <c r="AE360" i="8" a="1"/>
  <c r="AE360" i="8"/>
  <c r="O360" i="8"/>
  <c r="R360" i="8" a="1"/>
  <c r="R360" i="8"/>
  <c r="Q360" i="8" a="1"/>
  <c r="Q360" i="8"/>
  <c r="V210" i="8" a="1"/>
  <c r="V210" i="8"/>
  <c r="U210" i="8" a="1"/>
  <c r="U210" i="8"/>
  <c r="X210" i="8" a="1"/>
  <c r="X210" i="8"/>
  <c r="W210" i="8" a="1"/>
  <c r="W210" i="8"/>
  <c r="Z210" i="8" a="1"/>
  <c r="Z210" i="8"/>
  <c r="Y210" i="8" a="1"/>
  <c r="Y210" i="8"/>
  <c r="AB210" i="8" a="1"/>
  <c r="AB210" i="8"/>
  <c r="AA210" i="8" a="1"/>
  <c r="AA210" i="8"/>
  <c r="AD210" i="8" a="1"/>
  <c r="AD210" i="8"/>
  <c r="AC210" i="8" a="1"/>
  <c r="AC210" i="8"/>
  <c r="M210" i="8"/>
  <c r="AE210" i="8" a="1"/>
  <c r="AE210" i="8"/>
  <c r="O210" i="8"/>
  <c r="R210" i="8" a="1"/>
  <c r="R210" i="8"/>
  <c r="Q210" i="8" a="1"/>
  <c r="Q210" i="8"/>
  <c r="T210" i="8" a="1"/>
  <c r="T210" i="8"/>
  <c r="S210" i="8" a="1"/>
  <c r="S210" i="8"/>
  <c r="AA94" i="8" a="1"/>
  <c r="AA94" i="8"/>
  <c r="Z94" i="8" a="1"/>
  <c r="Z94" i="8"/>
  <c r="AB94" i="8" a="1"/>
  <c r="AB94" i="8"/>
  <c r="AC94" i="8" a="1"/>
  <c r="AC94" i="8"/>
  <c r="AD94" i="8" a="1"/>
  <c r="AD94" i="8"/>
  <c r="AE94" i="8" a="1"/>
  <c r="AE94" i="8"/>
  <c r="O94" i="8"/>
  <c r="Q94" i="8" a="1"/>
  <c r="Q94" i="8"/>
  <c r="M94" i="8"/>
  <c r="R94" i="8" a="1"/>
  <c r="R94" i="8"/>
  <c r="S94" i="8" a="1"/>
  <c r="S94" i="8"/>
  <c r="U94" i="8" a="1"/>
  <c r="U94" i="8"/>
  <c r="T94" i="8" a="1"/>
  <c r="T94" i="8"/>
  <c r="W94" i="8" a="1"/>
  <c r="W94" i="8"/>
  <c r="V94" i="8" a="1"/>
  <c r="V94" i="8"/>
  <c r="X94" i="8" a="1"/>
  <c r="X94" i="8"/>
  <c r="Y94" i="8" a="1"/>
  <c r="Y94" i="8"/>
  <c r="AD214" i="8" a="1"/>
  <c r="AD214" i="8"/>
  <c r="AC214" i="8" a="1"/>
  <c r="AC214" i="8"/>
  <c r="M214" i="8"/>
  <c r="AE214" i="8" a="1"/>
  <c r="AE214" i="8"/>
  <c r="O214" i="8"/>
  <c r="R214" i="8" a="1"/>
  <c r="R214" i="8"/>
  <c r="Q214" i="8" a="1"/>
  <c r="Q214" i="8"/>
  <c r="T214" i="8" a="1"/>
  <c r="T214" i="8"/>
  <c r="S214" i="8" a="1"/>
  <c r="S214" i="8"/>
  <c r="V214" i="8" a="1"/>
  <c r="V214" i="8"/>
  <c r="U214" i="8" a="1"/>
  <c r="U214" i="8"/>
  <c r="X214" i="8" a="1"/>
  <c r="X214" i="8"/>
  <c r="W214" i="8" a="1"/>
  <c r="W214" i="8"/>
  <c r="Z214" i="8" a="1"/>
  <c r="Z214" i="8"/>
  <c r="Y214" i="8" a="1"/>
  <c r="Y214" i="8"/>
  <c r="AB214" i="8" a="1"/>
  <c r="AB214" i="8"/>
  <c r="AA214" i="8" a="1"/>
  <c r="AA214" i="8"/>
  <c r="Z67" i="8" a="1"/>
  <c r="Z67" i="8"/>
  <c r="Y67" i="8" a="1"/>
  <c r="Y67" i="8"/>
  <c r="AA67" i="8" a="1"/>
  <c r="AA67" i="8"/>
  <c r="AB67" i="8" a="1"/>
  <c r="AB67" i="8"/>
  <c r="AC67" i="8" a="1"/>
  <c r="AC67" i="8"/>
  <c r="O67" i="8"/>
  <c r="V67" i="8" a="1"/>
  <c r="V67" i="8"/>
  <c r="X67" i="8" a="1"/>
  <c r="X67" i="8"/>
  <c r="M67" i="8"/>
  <c r="R67" i="8" a="1"/>
  <c r="R67" i="8"/>
  <c r="Q67" i="8" a="1"/>
  <c r="Q67" i="8"/>
  <c r="S67" i="8" a="1"/>
  <c r="S67" i="8"/>
  <c r="T67" i="8" a="1"/>
  <c r="T67" i="8"/>
  <c r="AD67" i="8" a="1"/>
  <c r="AD67" i="8"/>
  <c r="AE67" i="8" a="1"/>
  <c r="AE67" i="8"/>
  <c r="U67" i="8" a="1"/>
  <c r="U67" i="8"/>
  <c r="W67" i="8" a="1"/>
  <c r="W67" i="8"/>
  <c r="W17" i="8" a="1"/>
  <c r="W17" i="8"/>
  <c r="AB17" i="8" a="1"/>
  <c r="AB17" i="8"/>
  <c r="AA17" i="8" a="1"/>
  <c r="AA17" i="8"/>
  <c r="AH17" i="8"/>
  <c r="T17" i="8" a="1"/>
  <c r="T17" i="8"/>
  <c r="AC17" i="8" a="1"/>
  <c r="AC17" i="8"/>
  <c r="AE17" i="8" a="1"/>
  <c r="AE17" i="8"/>
  <c r="M17" i="8"/>
  <c r="V17" i="8" a="1"/>
  <c r="V17" i="8"/>
  <c r="Z17" i="8" a="1"/>
  <c r="Z17" i="8"/>
  <c r="X17" i="8" a="1"/>
  <c r="X17" i="8"/>
  <c r="AD17" i="8" a="1"/>
  <c r="AD17" i="8"/>
  <c r="O17" i="8"/>
  <c r="Y17" i="8" a="1"/>
  <c r="Y17" i="8"/>
  <c r="Q17" i="8" a="1"/>
  <c r="Q17" i="8"/>
  <c r="S17" i="8" a="1"/>
  <c r="S17" i="8"/>
  <c r="R17" i="8" a="1"/>
  <c r="R17" i="8"/>
  <c r="U17" i="8" a="1"/>
  <c r="U17" i="8"/>
  <c r="Z270" i="8" a="1"/>
  <c r="Z270" i="8"/>
  <c r="Y270" i="8" a="1"/>
  <c r="Y270" i="8"/>
  <c r="AB270" i="8" a="1"/>
  <c r="AB270" i="8"/>
  <c r="AA270" i="8" a="1"/>
  <c r="AA270" i="8"/>
  <c r="AD270" i="8" a="1"/>
  <c r="AD270" i="8"/>
  <c r="AC270" i="8" a="1"/>
  <c r="AC270" i="8"/>
  <c r="O270" i="8"/>
  <c r="AE270" i="8" a="1"/>
  <c r="AE270" i="8"/>
  <c r="M270" i="8"/>
  <c r="R270" i="8" a="1"/>
  <c r="R270" i="8"/>
  <c r="Q270" i="8" a="1"/>
  <c r="Q270" i="8"/>
  <c r="T270" i="8" a="1"/>
  <c r="T270" i="8"/>
  <c r="S270" i="8" a="1"/>
  <c r="S270" i="8"/>
  <c r="V270" i="8" a="1"/>
  <c r="V270" i="8"/>
  <c r="U270" i="8" a="1"/>
  <c r="U270" i="8"/>
  <c r="X270" i="8" a="1"/>
  <c r="X270" i="8"/>
  <c r="W270" i="8" a="1"/>
  <c r="W270" i="8"/>
  <c r="O350" i="8"/>
  <c r="R350" i="8" a="1"/>
  <c r="R350" i="8"/>
  <c r="Q350" i="8" a="1"/>
  <c r="Q350" i="8"/>
  <c r="T350" i="8" a="1"/>
  <c r="T350" i="8"/>
  <c r="S350" i="8" a="1"/>
  <c r="S350" i="8"/>
  <c r="V350" i="8" a="1"/>
  <c r="V350" i="8"/>
  <c r="U350" i="8" a="1"/>
  <c r="U350" i="8"/>
  <c r="X350" i="8" a="1"/>
  <c r="X350" i="8"/>
  <c r="W350" i="8" a="1"/>
  <c r="W350" i="8"/>
  <c r="Z350" i="8" a="1"/>
  <c r="Z350" i="8"/>
  <c r="Y350" i="8" a="1"/>
  <c r="Y350" i="8"/>
  <c r="AB350" i="8" a="1"/>
  <c r="AB350" i="8"/>
  <c r="AA350" i="8" a="1"/>
  <c r="AA350" i="8"/>
  <c r="AD350" i="8" a="1"/>
  <c r="AD350" i="8"/>
  <c r="AC350" i="8" a="1"/>
  <c r="AC350" i="8"/>
  <c r="M350" i="8"/>
  <c r="AE350" i="8" a="1"/>
  <c r="AE350" i="8"/>
  <c r="M332" i="8"/>
  <c r="AE332" i="8" a="1"/>
  <c r="AE332" i="8"/>
  <c r="AB332" i="8" a="1"/>
  <c r="AB332" i="8"/>
  <c r="Y332" i="8" a="1"/>
  <c r="Y332" i="8"/>
  <c r="Z83" i="8" a="1"/>
  <c r="Z83" i="8"/>
  <c r="M83" i="8"/>
  <c r="S83" i="8" a="1"/>
  <c r="S83" i="8"/>
  <c r="AE83" i="8" a="1"/>
  <c r="AE83" i="8"/>
  <c r="R83" i="8" a="1"/>
  <c r="R83" i="8"/>
  <c r="V83" i="8" a="1"/>
  <c r="V83" i="8"/>
  <c r="V310" i="8" a="1"/>
  <c r="V310" i="8"/>
  <c r="U310" i="8" a="1"/>
  <c r="U310" i="8"/>
  <c r="X310" i="8" a="1"/>
  <c r="X310" i="8"/>
  <c r="W310" i="8" a="1"/>
  <c r="W310" i="8"/>
  <c r="Z310" i="8" a="1"/>
  <c r="Z310" i="8"/>
  <c r="Y310" i="8" a="1"/>
  <c r="Y310" i="8"/>
  <c r="AB310" i="8" a="1"/>
  <c r="AB310" i="8"/>
  <c r="AA310" i="8" a="1"/>
  <c r="AA310" i="8"/>
  <c r="AD310" i="8" a="1"/>
  <c r="AD310" i="8"/>
  <c r="AC310" i="8" a="1"/>
  <c r="AC310" i="8"/>
  <c r="O310" i="8"/>
  <c r="AE310" i="8" a="1"/>
  <c r="AE310" i="8"/>
  <c r="M310" i="8"/>
  <c r="R310" i="8" a="1"/>
  <c r="R310" i="8"/>
  <c r="Q310" i="8" a="1"/>
  <c r="Q310" i="8"/>
  <c r="T310" i="8" a="1"/>
  <c r="T310" i="8"/>
  <c r="S310" i="8" a="1"/>
  <c r="S310" i="8"/>
  <c r="AC279" i="8" a="1"/>
  <c r="AC279" i="8"/>
  <c r="AB279" i="8" a="1"/>
  <c r="AB279" i="8"/>
  <c r="AE279" i="8" a="1"/>
  <c r="AE279" i="8"/>
  <c r="AD279" i="8" a="1"/>
  <c r="AD279" i="8"/>
  <c r="O279" i="8"/>
  <c r="Q279" i="8" a="1"/>
  <c r="Q279" i="8"/>
  <c r="M279" i="8"/>
  <c r="S279" i="8" a="1"/>
  <c r="S279" i="8"/>
  <c r="R279" i="8" a="1"/>
  <c r="R279" i="8"/>
  <c r="U279" i="8" a="1"/>
  <c r="U279" i="8"/>
  <c r="T279" i="8" a="1"/>
  <c r="T279" i="8"/>
  <c r="W279" i="8" a="1"/>
  <c r="W279" i="8"/>
  <c r="V279" i="8" a="1"/>
  <c r="V279" i="8"/>
  <c r="Y279" i="8" a="1"/>
  <c r="Y279" i="8"/>
  <c r="X279" i="8" a="1"/>
  <c r="X279" i="8"/>
  <c r="AA279" i="8" a="1"/>
  <c r="AA279" i="8"/>
  <c r="Z279" i="8" a="1"/>
  <c r="Z279" i="8"/>
  <c r="AE68" i="8" a="1"/>
  <c r="AE68" i="8"/>
  <c r="AD68" i="8" a="1"/>
  <c r="AD68" i="8"/>
  <c r="O68" i="8"/>
  <c r="Q68" i="8" a="1"/>
  <c r="Q68" i="8"/>
  <c r="M68" i="8"/>
  <c r="R68" i="8" a="1"/>
  <c r="R68" i="8"/>
  <c r="S68" i="8" a="1"/>
  <c r="S68" i="8"/>
  <c r="T68" i="8" a="1"/>
  <c r="T68" i="8"/>
  <c r="U68" i="8" a="1"/>
  <c r="U68" i="8"/>
  <c r="V68" i="8" a="1"/>
  <c r="V68" i="8"/>
  <c r="W68" i="8" a="1"/>
  <c r="W68" i="8"/>
  <c r="Y68" i="8" a="1"/>
  <c r="Y68" i="8"/>
  <c r="X68" i="8" a="1"/>
  <c r="X68" i="8"/>
  <c r="Z68" i="8" a="1"/>
  <c r="Z68" i="8"/>
  <c r="AA68" i="8" a="1"/>
  <c r="AA68" i="8"/>
  <c r="AB68" i="8" a="1"/>
  <c r="AB68" i="8"/>
  <c r="AC68" i="8" a="1"/>
  <c r="AC68" i="8"/>
  <c r="AE82" i="8" a="1"/>
  <c r="AE82" i="8"/>
  <c r="AD82" i="8" a="1"/>
  <c r="AD82" i="8"/>
  <c r="O82" i="8"/>
  <c r="Q82" i="8" a="1"/>
  <c r="Q82" i="8"/>
  <c r="M82" i="8"/>
  <c r="S82" i="8" a="1"/>
  <c r="S82" i="8"/>
  <c r="R82" i="8" a="1"/>
  <c r="R82" i="8"/>
  <c r="U82" i="8" a="1"/>
  <c r="U82" i="8"/>
  <c r="T82" i="8" a="1"/>
  <c r="T82" i="8"/>
  <c r="W82" i="8" a="1"/>
  <c r="W82" i="8"/>
  <c r="V82" i="8" a="1"/>
  <c r="V82" i="8"/>
  <c r="Y82" i="8" a="1"/>
  <c r="Y82" i="8"/>
  <c r="X82" i="8" a="1"/>
  <c r="X82" i="8"/>
  <c r="AA82" i="8" a="1"/>
  <c r="AA82" i="8"/>
  <c r="Z82" i="8" a="1"/>
  <c r="Z82" i="8"/>
  <c r="AC82" i="8" a="1"/>
  <c r="AC82" i="8"/>
  <c r="AB82" i="8" a="1"/>
  <c r="AB82" i="8"/>
  <c r="AD330" i="8" a="1"/>
  <c r="AD330" i="8"/>
  <c r="AC330" i="8" a="1"/>
  <c r="AC330" i="8"/>
  <c r="O330" i="8"/>
  <c r="AE330" i="8" a="1"/>
  <c r="AE330" i="8"/>
  <c r="M330" i="8"/>
  <c r="R330" i="8" a="1"/>
  <c r="R330" i="8"/>
  <c r="Q330" i="8" a="1"/>
  <c r="Q330" i="8"/>
  <c r="T330" i="8" a="1"/>
  <c r="T330" i="8"/>
  <c r="S330" i="8" a="1"/>
  <c r="S330" i="8"/>
  <c r="V330" i="8" a="1"/>
  <c r="V330" i="8"/>
  <c r="U330" i="8" a="1"/>
  <c r="U330" i="8"/>
  <c r="X330" i="8" a="1"/>
  <c r="X330" i="8"/>
  <c r="W330" i="8" a="1"/>
  <c r="W330" i="8"/>
  <c r="Z330" i="8" a="1"/>
  <c r="Z330" i="8"/>
  <c r="Y330" i="8" a="1"/>
  <c r="Y330" i="8"/>
  <c r="AB330" i="8" a="1"/>
  <c r="AB330" i="8"/>
  <c r="AA330" i="8" a="1"/>
  <c r="AA330" i="8"/>
  <c r="Z62" i="8" a="1"/>
  <c r="Z62" i="8"/>
  <c r="Y62" i="8" a="1"/>
  <c r="Y62" i="8"/>
  <c r="AB62" i="8" a="1"/>
  <c r="AB62" i="8"/>
  <c r="AA62" i="8" a="1"/>
  <c r="AA62" i="8"/>
  <c r="AD62" i="8" a="1"/>
  <c r="AD62" i="8"/>
  <c r="AC62" i="8" a="1"/>
  <c r="AC62" i="8"/>
  <c r="O62" i="8"/>
  <c r="AE62" i="8" a="1"/>
  <c r="AE62" i="8"/>
  <c r="M62" i="8"/>
  <c r="R62" i="8" a="1"/>
  <c r="R62" i="8"/>
  <c r="Q62" i="8" a="1"/>
  <c r="Q62" i="8"/>
  <c r="T62" i="8" a="1"/>
  <c r="T62" i="8"/>
  <c r="S62" i="8" a="1"/>
  <c r="S62" i="8"/>
  <c r="V62" i="8" a="1"/>
  <c r="V62" i="8"/>
  <c r="U62" i="8" a="1"/>
  <c r="U62" i="8"/>
  <c r="X62" i="8" a="1"/>
  <c r="X62" i="8"/>
  <c r="W62" i="8" a="1"/>
  <c r="W62" i="8"/>
  <c r="T159" i="8" a="1"/>
  <c r="T159" i="8"/>
  <c r="AB159" i="8" a="1"/>
  <c r="AB159" i="8"/>
  <c r="AD159" i="8" a="1"/>
  <c r="AD159" i="8"/>
  <c r="O159" i="8"/>
  <c r="M159" i="8"/>
  <c r="Q159" i="8" a="1"/>
  <c r="Q159" i="8"/>
  <c r="AA159" i="8" a="1"/>
  <c r="AA159" i="8"/>
  <c r="AC159" i="8" a="1"/>
  <c r="AC159" i="8"/>
  <c r="AE159" i="8" a="1"/>
  <c r="AE159" i="8"/>
  <c r="R159" i="8" a="1"/>
  <c r="R159" i="8"/>
  <c r="AC185" i="8" a="1"/>
  <c r="AC185" i="8"/>
  <c r="U185" i="8" a="1"/>
  <c r="U185" i="8"/>
  <c r="AD185" i="8" a="1"/>
  <c r="AD185" i="8"/>
  <c r="V185" i="8" a="1"/>
  <c r="V185" i="8"/>
  <c r="AE185" i="8" a="1"/>
  <c r="AE185" i="8"/>
  <c r="W185" i="8" a="1"/>
  <c r="W185" i="8"/>
  <c r="M185" i="8"/>
  <c r="X185" i="8" a="1"/>
  <c r="X185" i="8"/>
  <c r="O185" i="8"/>
  <c r="Y185" i="8" a="1"/>
  <c r="Y185" i="8"/>
  <c r="Q185" i="8" a="1"/>
  <c r="Q185" i="8"/>
  <c r="Z185" i="8" a="1"/>
  <c r="Z185" i="8"/>
  <c r="R185" i="8" a="1"/>
  <c r="R185" i="8"/>
  <c r="AA185" i="8" a="1"/>
  <c r="AA185" i="8"/>
  <c r="S185" i="8" a="1"/>
  <c r="S185" i="8"/>
  <c r="AB185" i="8" a="1"/>
  <c r="AB185" i="8"/>
  <c r="T185" i="8" a="1"/>
  <c r="T185" i="8"/>
  <c r="AE205" i="8" a="1"/>
  <c r="AE205" i="8"/>
  <c r="AD205" i="8" a="1"/>
  <c r="AD205" i="8"/>
  <c r="M205" i="8"/>
  <c r="Q205" i="8" a="1"/>
  <c r="Q205" i="8"/>
  <c r="O205" i="8"/>
  <c r="S205" i="8" a="1"/>
  <c r="S205" i="8"/>
  <c r="R205" i="8" a="1"/>
  <c r="R205" i="8"/>
  <c r="U205" i="8" a="1"/>
  <c r="U205" i="8"/>
  <c r="T205" i="8" a="1"/>
  <c r="T205" i="8"/>
  <c r="W205" i="8" a="1"/>
  <c r="W205" i="8"/>
  <c r="V205" i="8" a="1"/>
  <c r="V205" i="8"/>
  <c r="Y205" i="8" a="1"/>
  <c r="Y205" i="8"/>
  <c r="X205" i="8" a="1"/>
  <c r="X205" i="8"/>
  <c r="AA205" i="8" a="1"/>
  <c r="AA205" i="8"/>
  <c r="Z205" i="8" a="1"/>
  <c r="Z205" i="8"/>
  <c r="AC205" i="8" a="1"/>
  <c r="AC205" i="8"/>
  <c r="AB205" i="8" a="1"/>
  <c r="AB205" i="8"/>
  <c r="AB21" i="8" a="1"/>
  <c r="AB21" i="8"/>
  <c r="AE21" i="8" a="1"/>
  <c r="AE21" i="8"/>
  <c r="Z260" i="8" a="1"/>
  <c r="Z260" i="8"/>
  <c r="Y260" i="8" a="1"/>
  <c r="Y260" i="8"/>
  <c r="AB260" i="8" a="1"/>
  <c r="AB260" i="8"/>
  <c r="AA260" i="8" a="1"/>
  <c r="AA260" i="8"/>
  <c r="V260" i="8" a="1"/>
  <c r="V260" i="8"/>
  <c r="X260" i="8" a="1"/>
  <c r="X260" i="8"/>
  <c r="AD260" i="8" a="1"/>
  <c r="AD260" i="8"/>
  <c r="O260" i="8"/>
  <c r="M260" i="8"/>
  <c r="R260" i="8" a="1"/>
  <c r="R260" i="8"/>
  <c r="Q260" i="8" a="1"/>
  <c r="Q260" i="8"/>
  <c r="T260" i="8" a="1"/>
  <c r="T260" i="8"/>
  <c r="S260" i="8" a="1"/>
  <c r="S260" i="8"/>
  <c r="U260" i="8" a="1"/>
  <c r="U260" i="8"/>
  <c r="W260" i="8" a="1"/>
  <c r="W260" i="8"/>
  <c r="AC260" i="8" a="1"/>
  <c r="AC260" i="8"/>
  <c r="AE260" i="8" a="1"/>
  <c r="AE260" i="8"/>
  <c r="W176" i="8" a="1"/>
  <c r="W176" i="8"/>
  <c r="V176" i="8" a="1"/>
  <c r="V176" i="8"/>
  <c r="Y176" i="8" a="1"/>
  <c r="Y176" i="8"/>
  <c r="X176" i="8" a="1"/>
  <c r="X176" i="8"/>
  <c r="AA176" i="8" a="1"/>
  <c r="AA176" i="8"/>
  <c r="Z176" i="8" a="1"/>
  <c r="Z176" i="8"/>
  <c r="AC176" i="8" a="1"/>
  <c r="AC176" i="8"/>
  <c r="AB176" i="8" a="1"/>
  <c r="AB176" i="8"/>
  <c r="AE176" i="8" a="1"/>
  <c r="AE176" i="8"/>
  <c r="AD176" i="8" a="1"/>
  <c r="AD176" i="8"/>
  <c r="O176" i="8"/>
  <c r="Q176" i="8" a="1"/>
  <c r="Q176" i="8"/>
  <c r="M176" i="8"/>
  <c r="S176" i="8" a="1"/>
  <c r="S176" i="8"/>
  <c r="R176" i="8" a="1"/>
  <c r="R176" i="8"/>
  <c r="U176" i="8" a="1"/>
  <c r="U176" i="8"/>
  <c r="T176" i="8" a="1"/>
  <c r="T176" i="8"/>
  <c r="O195" i="8"/>
  <c r="S195" i="8" a="1"/>
  <c r="S195" i="8"/>
  <c r="R195" i="8" a="1"/>
  <c r="R195" i="8"/>
  <c r="U195" i="8" a="1"/>
  <c r="U195" i="8"/>
  <c r="T195" i="8" a="1"/>
  <c r="T195" i="8"/>
  <c r="AD195" i="8" a="1"/>
  <c r="AD195" i="8"/>
  <c r="Q195" i="8" a="1"/>
  <c r="Q195" i="8"/>
  <c r="V195" i="8" a="1"/>
  <c r="V195" i="8"/>
  <c r="X195" i="8" a="1"/>
  <c r="X195" i="8"/>
  <c r="AA195" i="8" a="1"/>
  <c r="AA195" i="8"/>
  <c r="Z195" i="8" a="1"/>
  <c r="Z195" i="8"/>
  <c r="AC195" i="8" a="1"/>
  <c r="AC195" i="8"/>
  <c r="AB195" i="8" a="1"/>
  <c r="AB195" i="8"/>
  <c r="AE195" i="8" a="1"/>
  <c r="AE195" i="8"/>
  <c r="M195" i="8"/>
  <c r="W195" i="8" a="1"/>
  <c r="W195" i="8"/>
  <c r="Y195" i="8" a="1"/>
  <c r="Y195" i="8"/>
  <c r="O21" i="8"/>
  <c r="AC21" i="8" a="1"/>
  <c r="AC21" i="8"/>
  <c r="Y21" i="8" a="1"/>
  <c r="Y21" i="8"/>
  <c r="AA21" i="8" a="1"/>
  <c r="AA21" i="8"/>
  <c r="S21" i="8" a="1"/>
  <c r="S21" i="8"/>
  <c r="AD21" i="8" a="1"/>
  <c r="AD21" i="8"/>
  <c r="W21" i="8" a="1"/>
  <c r="W21" i="8"/>
  <c r="X21" i="8" a="1"/>
  <c r="X21" i="8"/>
  <c r="T21" i="8" a="1"/>
  <c r="T21" i="8"/>
  <c r="AH21" i="8"/>
  <c r="M318" i="8"/>
  <c r="R318" i="8" a="1"/>
  <c r="R318" i="8"/>
  <c r="Q318" i="8" a="1"/>
  <c r="Q318" i="8"/>
  <c r="T318" i="8" a="1"/>
  <c r="T318" i="8"/>
  <c r="S318" i="8" a="1"/>
  <c r="S318" i="8"/>
  <c r="V318" i="8" a="1"/>
  <c r="V318" i="8"/>
  <c r="U318" i="8" a="1"/>
  <c r="U318" i="8"/>
  <c r="X318" i="8" a="1"/>
  <c r="X318" i="8"/>
  <c r="W318" i="8" a="1"/>
  <c r="W318" i="8"/>
  <c r="Z318" i="8" a="1"/>
  <c r="Z318" i="8"/>
  <c r="Y318" i="8" a="1"/>
  <c r="Y318" i="8"/>
  <c r="AB318" i="8" a="1"/>
  <c r="AB318" i="8"/>
  <c r="AA318" i="8" a="1"/>
  <c r="AA318" i="8"/>
  <c r="AD318" i="8" a="1"/>
  <c r="AD318" i="8"/>
  <c r="AC318" i="8" a="1"/>
  <c r="AC318" i="8"/>
  <c r="O318" i="8"/>
  <c r="AE318" i="8" a="1"/>
  <c r="AE318" i="8"/>
  <c r="O268" i="8"/>
  <c r="S268" i="8" a="1"/>
  <c r="S268" i="8"/>
  <c r="V268" i="8" a="1"/>
  <c r="V268" i="8"/>
  <c r="U268" i="8" a="1"/>
  <c r="U268" i="8"/>
  <c r="W268" i="8" a="1"/>
  <c r="W268" i="8"/>
  <c r="AA268" i="8" a="1"/>
  <c r="AA268" i="8"/>
  <c r="Z268" i="8" a="1"/>
  <c r="Z268" i="8"/>
  <c r="Y268" i="8" a="1"/>
  <c r="Y268" i="8"/>
  <c r="AE268" i="8" a="1"/>
  <c r="AE268" i="8"/>
  <c r="T268" i="8" a="1"/>
  <c r="T268" i="8"/>
  <c r="AD268" i="8" a="1"/>
  <c r="AD268" i="8"/>
  <c r="AC268" i="8" a="1"/>
  <c r="AC268" i="8"/>
  <c r="X268" i="8" a="1"/>
  <c r="X268" i="8"/>
  <c r="AB268" i="8" a="1"/>
  <c r="AB268" i="8"/>
  <c r="M268" i="8"/>
  <c r="R268" i="8" a="1"/>
  <c r="R268" i="8"/>
  <c r="Q268" i="8" a="1"/>
  <c r="Q268" i="8"/>
  <c r="AE48" i="8" a="1"/>
  <c r="AE48" i="8"/>
  <c r="AB48" i="8" a="1"/>
  <c r="AB48" i="8"/>
  <c r="O48" i="8"/>
  <c r="AD48" i="8" a="1"/>
  <c r="AD48" i="8"/>
  <c r="AA48" i="8" a="1"/>
  <c r="AA48" i="8"/>
  <c r="AC48" i="8" a="1"/>
  <c r="AC48" i="8"/>
  <c r="M48" i="8"/>
  <c r="Q48" i="8" a="1"/>
  <c r="Q48" i="8"/>
  <c r="R48" i="8" a="1"/>
  <c r="R48" i="8"/>
  <c r="V48" i="8" a="1"/>
  <c r="V48" i="8"/>
  <c r="U48" i="8" a="1"/>
  <c r="U48" i="8"/>
  <c r="Y48" i="8" a="1"/>
  <c r="Y48" i="8"/>
  <c r="W48" i="8" a="1"/>
  <c r="W48" i="8"/>
  <c r="X48" i="8" a="1"/>
  <c r="X48" i="8"/>
  <c r="Z48" i="8" a="1"/>
  <c r="Z48" i="8"/>
  <c r="S48" i="8" a="1"/>
  <c r="S48" i="8"/>
  <c r="T48" i="8" a="1"/>
  <c r="T48" i="8"/>
  <c r="W59" i="8" a="1"/>
  <c r="W59" i="8"/>
  <c r="AD59" i="8" a="1"/>
  <c r="AD59" i="8"/>
  <c r="Y59" i="8" a="1"/>
  <c r="Y59" i="8"/>
  <c r="AC59" i="8" a="1"/>
  <c r="AC59" i="8"/>
  <c r="R59" i="8" a="1"/>
  <c r="R59" i="8"/>
  <c r="Z21" i="8" a="1"/>
  <c r="Z21" i="8"/>
  <c r="R21" i="8" a="1"/>
  <c r="R21" i="8"/>
  <c r="Q21" i="8" a="1"/>
  <c r="Q21" i="8"/>
  <c r="U21" i="8" a="1"/>
  <c r="U21" i="8"/>
  <c r="O87" i="8"/>
  <c r="Q87" i="8" a="1"/>
  <c r="Q87" i="8"/>
  <c r="M87" i="8"/>
  <c r="S87" i="8" a="1"/>
  <c r="S87" i="8"/>
  <c r="R87" i="8" a="1"/>
  <c r="R87" i="8"/>
  <c r="V87" i="8" a="1"/>
  <c r="V87" i="8"/>
  <c r="T87" i="8" a="1"/>
  <c r="T87" i="8"/>
  <c r="X87" i="8" a="1"/>
  <c r="X87" i="8"/>
  <c r="U87" i="8" a="1"/>
  <c r="U87" i="8"/>
  <c r="Z87" i="8" a="1"/>
  <c r="Z87" i="8"/>
  <c r="AB87" i="8" a="1"/>
  <c r="AB87" i="8"/>
  <c r="AD87" i="8" a="1"/>
  <c r="AD87" i="8"/>
  <c r="AE87" i="8" a="1"/>
  <c r="AE87" i="8"/>
  <c r="W87" i="8" a="1"/>
  <c r="W87" i="8"/>
  <c r="Y87" i="8" a="1"/>
  <c r="Y87" i="8"/>
  <c r="AA87" i="8" a="1"/>
  <c r="AA87" i="8"/>
  <c r="AC87" i="8" a="1"/>
  <c r="AC87" i="8"/>
  <c r="V232" i="8" a="1"/>
  <c r="V232" i="8"/>
  <c r="U232" i="8" a="1"/>
  <c r="U232" i="8"/>
  <c r="X232" i="8" a="1"/>
  <c r="X232" i="8"/>
  <c r="W232" i="8" a="1"/>
  <c r="W232" i="8"/>
  <c r="R232" i="8" a="1"/>
  <c r="R232" i="8"/>
  <c r="T232" i="8" a="1"/>
  <c r="T232" i="8"/>
  <c r="Z232" i="8" a="1"/>
  <c r="Z232" i="8"/>
  <c r="AB232" i="8" a="1"/>
  <c r="AB232" i="8"/>
  <c r="AD232" i="8" a="1"/>
  <c r="AD232" i="8"/>
  <c r="AC232" i="8" a="1"/>
  <c r="AC232" i="8"/>
  <c r="M232" i="8"/>
  <c r="AE232" i="8" a="1"/>
  <c r="AE232" i="8"/>
  <c r="O232" i="8"/>
  <c r="Q232" i="8" a="1"/>
  <c r="Q232" i="8"/>
  <c r="S232" i="8" a="1"/>
  <c r="S232" i="8"/>
  <c r="Y232" i="8" a="1"/>
  <c r="Y232" i="8"/>
  <c r="AA232" i="8" a="1"/>
  <c r="AA232" i="8"/>
  <c r="AC293" i="8" a="1"/>
  <c r="AC293" i="8"/>
  <c r="AB293" i="8" a="1"/>
  <c r="AB293" i="8"/>
  <c r="AE293" i="8" a="1"/>
  <c r="AE293" i="8"/>
  <c r="AD293" i="8" a="1"/>
  <c r="AD293" i="8"/>
  <c r="O293" i="8"/>
  <c r="Q293" i="8" a="1"/>
  <c r="Q293" i="8"/>
  <c r="M293" i="8"/>
  <c r="S293" i="8" a="1"/>
  <c r="S293" i="8"/>
  <c r="R293" i="8" a="1"/>
  <c r="R293" i="8"/>
  <c r="U293" i="8" a="1"/>
  <c r="U293" i="8"/>
  <c r="T293" i="8" a="1"/>
  <c r="T293" i="8"/>
  <c r="W293" i="8" a="1"/>
  <c r="W293" i="8"/>
  <c r="V293" i="8" a="1"/>
  <c r="V293" i="8"/>
  <c r="Y293" i="8" a="1"/>
  <c r="Y293" i="8"/>
  <c r="X293" i="8" a="1"/>
  <c r="X293" i="8"/>
  <c r="AA293" i="8" a="1"/>
  <c r="AA293" i="8"/>
  <c r="Z293" i="8" a="1"/>
  <c r="Z293" i="8"/>
  <c r="Z40" i="8" a="1"/>
  <c r="Z40" i="8"/>
  <c r="AA40" i="8" a="1"/>
  <c r="AA40" i="8"/>
  <c r="AD40" i="8" a="1"/>
  <c r="AD40" i="8"/>
  <c r="X40" i="8" a="1"/>
  <c r="X40" i="8"/>
  <c r="W40" i="8" a="1"/>
  <c r="W40" i="8"/>
  <c r="S40" i="8" a="1"/>
  <c r="S40" i="8"/>
  <c r="V40" i="8" a="1"/>
  <c r="V40" i="8"/>
  <c r="AE40" i="8" a="1"/>
  <c r="AE40" i="8"/>
  <c r="Y40" i="8" a="1"/>
  <c r="Y40" i="8"/>
  <c r="T40" i="8" a="1"/>
  <c r="T40" i="8"/>
  <c r="Q40" i="8" a="1"/>
  <c r="Q40" i="8"/>
  <c r="AB40" i="8" a="1"/>
  <c r="AB40" i="8"/>
  <c r="AC40" i="8" a="1"/>
  <c r="AC40" i="8"/>
  <c r="U40" i="8" a="1"/>
  <c r="U40" i="8"/>
  <c r="O40" i="8"/>
  <c r="M40" i="8"/>
  <c r="R40" i="8" a="1"/>
  <c r="R40" i="8"/>
  <c r="AH40" i="8"/>
  <c r="Z378" i="8" a="1"/>
  <c r="Z378" i="8"/>
  <c r="AB378" i="8" a="1"/>
  <c r="AB378" i="8"/>
  <c r="AD378" i="8" a="1"/>
  <c r="AD378" i="8"/>
  <c r="AC378" i="8" a="1"/>
  <c r="AC378" i="8"/>
  <c r="M378" i="8"/>
  <c r="AE378" i="8" a="1"/>
  <c r="AE378" i="8"/>
  <c r="O378" i="8"/>
  <c r="Y378" i="8" a="1"/>
  <c r="Y378" i="8"/>
  <c r="S378" i="8" a="1"/>
  <c r="S378" i="8"/>
  <c r="Q378" i="8" a="1"/>
  <c r="Q378" i="8"/>
  <c r="AA378" i="8" a="1"/>
  <c r="AA378" i="8"/>
  <c r="V378" i="8" a="1"/>
  <c r="V378" i="8"/>
  <c r="U378" i="8" a="1"/>
  <c r="U378" i="8"/>
  <c r="X378" i="8" a="1"/>
  <c r="X378" i="8"/>
  <c r="W378" i="8" a="1"/>
  <c r="W378" i="8"/>
  <c r="R378" i="8" a="1"/>
  <c r="R378" i="8"/>
  <c r="T378" i="8" a="1"/>
  <c r="T378" i="8"/>
  <c r="M57" i="8"/>
  <c r="S57" i="8" a="1"/>
  <c r="S57" i="8"/>
  <c r="R57" i="8" a="1"/>
  <c r="R57" i="8"/>
  <c r="U57" i="8" a="1"/>
  <c r="U57" i="8"/>
  <c r="T57" i="8" a="1"/>
  <c r="T57" i="8"/>
  <c r="W57" i="8" a="1"/>
  <c r="W57" i="8"/>
  <c r="V57" i="8" a="1"/>
  <c r="V57" i="8"/>
  <c r="Y57" i="8" a="1"/>
  <c r="Y57" i="8"/>
  <c r="X57" i="8" a="1"/>
  <c r="X57" i="8"/>
  <c r="AA57" i="8" a="1"/>
  <c r="AA57" i="8"/>
  <c r="Z57" i="8" a="1"/>
  <c r="Z57" i="8"/>
  <c r="AC57" i="8" a="1"/>
  <c r="AC57" i="8"/>
  <c r="AB57" i="8" a="1"/>
  <c r="AB57" i="8"/>
  <c r="AE57" i="8" a="1"/>
  <c r="AE57" i="8"/>
  <c r="AD57" i="8" a="1"/>
  <c r="AD57" i="8"/>
  <c r="O57" i="8"/>
  <c r="Q57" i="8" a="1"/>
  <c r="Q57" i="8"/>
  <c r="S203" i="8" a="1"/>
  <c r="S203" i="8"/>
  <c r="AC203" i="8" a="1"/>
  <c r="AC203" i="8"/>
  <c r="AB203" i="8" a="1"/>
  <c r="AB203" i="8"/>
  <c r="AE203" i="8" a="1"/>
  <c r="AE203" i="8"/>
  <c r="AA203" i="8" a="1"/>
  <c r="AA203" i="8"/>
  <c r="M203" i="8"/>
  <c r="Q203" i="8" a="1"/>
  <c r="Q203" i="8"/>
  <c r="O203" i="8"/>
  <c r="V203" i="8" a="1"/>
  <c r="V203" i="8"/>
  <c r="R203" i="8" a="1"/>
  <c r="R203" i="8"/>
  <c r="U203" i="8" a="1"/>
  <c r="U203" i="8"/>
  <c r="T203" i="8" a="1"/>
  <c r="T203" i="8"/>
  <c r="AD203" i="8" a="1"/>
  <c r="AD203" i="8"/>
  <c r="Z203" i="8" a="1"/>
  <c r="Z203" i="8"/>
  <c r="Y203" i="8" a="1"/>
  <c r="Y203" i="8"/>
  <c r="X203" i="8" a="1"/>
  <c r="X203" i="8"/>
  <c r="W203" i="8" a="1"/>
  <c r="W203" i="8"/>
  <c r="O398" i="8"/>
  <c r="R398" i="8" a="1"/>
  <c r="R398" i="8"/>
  <c r="Q398" i="8" a="1"/>
  <c r="Q398" i="8"/>
  <c r="W398" i="8" a="1"/>
  <c r="W398" i="8"/>
  <c r="S398" i="8" a="1"/>
  <c r="S398" i="8"/>
  <c r="V398" i="8" a="1"/>
  <c r="V398" i="8"/>
  <c r="U398" i="8" a="1"/>
  <c r="U398" i="8"/>
  <c r="AE398" i="8" a="1"/>
  <c r="AE398" i="8"/>
  <c r="AA398" i="8" a="1"/>
  <c r="AA398" i="8"/>
  <c r="Z398" i="8" a="1"/>
  <c r="Z398" i="8"/>
  <c r="Y398" i="8" a="1"/>
  <c r="Y398" i="8"/>
  <c r="X398" i="8" a="1"/>
  <c r="X398" i="8"/>
  <c r="T398" i="8" a="1"/>
  <c r="T398" i="8"/>
  <c r="AD398" i="8" a="1"/>
  <c r="AD398" i="8"/>
  <c r="AC398" i="8" a="1"/>
  <c r="AC398" i="8"/>
  <c r="M398" i="8"/>
  <c r="AB398" i="8" a="1"/>
  <c r="AB398" i="8"/>
  <c r="AB77" i="8" a="1"/>
  <c r="AB77" i="8"/>
  <c r="Y77" i="8" a="1"/>
  <c r="Y77" i="8"/>
  <c r="AC77" i="8" a="1"/>
  <c r="AC77" i="8"/>
  <c r="AA77" i="8" a="1"/>
  <c r="AA77" i="8"/>
  <c r="X77" i="8" a="1"/>
  <c r="X77" i="8"/>
  <c r="Z77" i="8" a="1"/>
  <c r="Z77" i="8"/>
  <c r="AE77" i="8" a="1"/>
  <c r="AE77" i="8"/>
  <c r="O77" i="8"/>
  <c r="M77" i="8"/>
  <c r="S77" i="8" a="1"/>
  <c r="S77" i="8"/>
  <c r="Q77" i="8" a="1"/>
  <c r="Q77" i="8"/>
  <c r="V77" i="8" a="1"/>
  <c r="V77" i="8"/>
  <c r="T77" i="8" a="1"/>
  <c r="T77" i="8"/>
  <c r="U77" i="8" a="1"/>
  <c r="U77" i="8"/>
  <c r="W77" i="8" a="1"/>
  <c r="W77" i="8"/>
  <c r="AD77" i="8" a="1"/>
  <c r="AD77" i="8"/>
  <c r="R77" i="8" a="1"/>
  <c r="R77" i="8"/>
  <c r="AD75" i="8" a="1"/>
  <c r="AD75" i="8"/>
  <c r="AC75" i="8" a="1"/>
  <c r="AC75" i="8"/>
  <c r="O75" i="8"/>
  <c r="AE75" i="8" a="1"/>
  <c r="AE75" i="8"/>
  <c r="M75" i="8"/>
  <c r="R75" i="8" a="1"/>
  <c r="R75" i="8"/>
  <c r="Q75" i="8" a="1"/>
  <c r="Q75" i="8"/>
  <c r="S75" i="8" a="1"/>
  <c r="S75" i="8"/>
  <c r="T75" i="8" a="1"/>
  <c r="T75" i="8"/>
  <c r="U75" i="8" a="1"/>
  <c r="U75" i="8"/>
  <c r="X75" i="8" a="1"/>
  <c r="X75" i="8"/>
  <c r="Y75" i="8" a="1"/>
  <c r="Y75" i="8"/>
  <c r="AB75" i="8" a="1"/>
  <c r="AB75" i="8"/>
  <c r="V75" i="8" a="1"/>
  <c r="V75" i="8"/>
  <c r="W75" i="8" a="1"/>
  <c r="W75" i="8"/>
  <c r="Z75" i="8" a="1"/>
  <c r="Z75" i="8"/>
  <c r="AA75" i="8" a="1"/>
  <c r="AA75" i="8"/>
  <c r="AE65" i="8" a="1"/>
  <c r="AE65" i="8"/>
  <c r="AD65" i="8" a="1"/>
  <c r="AD65" i="8"/>
  <c r="O65" i="8"/>
  <c r="R65" i="8" a="1"/>
  <c r="R65" i="8"/>
  <c r="M65" i="8"/>
  <c r="S65" i="8" a="1"/>
  <c r="S65" i="8"/>
  <c r="Q65" i="8" a="1"/>
  <c r="Q65" i="8"/>
  <c r="V65" i="8" a="1"/>
  <c r="V65" i="8"/>
  <c r="T65" i="8" a="1"/>
  <c r="T65" i="8"/>
  <c r="W65" i="8" a="1"/>
  <c r="W65" i="8"/>
  <c r="Z65" i="8" a="1"/>
  <c r="Z65" i="8"/>
  <c r="AA65" i="8" a="1"/>
  <c r="AA65" i="8"/>
  <c r="AC65" i="8" a="1"/>
  <c r="AC65" i="8"/>
  <c r="U65" i="8" a="1"/>
  <c r="U65" i="8"/>
  <c r="X65" i="8" a="1"/>
  <c r="X65" i="8"/>
  <c r="Y65" i="8" a="1"/>
  <c r="Y65" i="8"/>
  <c r="AB65" i="8" a="1"/>
  <c r="AB65" i="8"/>
  <c r="Q277" i="8" a="1"/>
  <c r="Q277" i="8"/>
  <c r="U277" i="8" a="1"/>
  <c r="U277" i="8"/>
  <c r="W277" i="8" a="1"/>
  <c r="W277" i="8"/>
  <c r="Y277" i="8" a="1"/>
  <c r="Y277" i="8"/>
  <c r="X277" i="8" a="1"/>
  <c r="X277" i="8"/>
  <c r="AA277" i="8" a="1"/>
  <c r="AA277" i="8"/>
  <c r="Z277" i="8" a="1"/>
  <c r="Z277" i="8"/>
  <c r="AC277" i="8" a="1"/>
  <c r="AC277" i="8"/>
  <c r="AB277" i="8" a="1"/>
  <c r="AB277" i="8"/>
  <c r="AE277" i="8" a="1"/>
  <c r="AE277" i="8"/>
  <c r="AD277" i="8" a="1"/>
  <c r="AD277" i="8"/>
  <c r="O277" i="8"/>
  <c r="M277" i="8"/>
  <c r="S277" i="8" a="1"/>
  <c r="S277" i="8"/>
  <c r="R277" i="8" a="1"/>
  <c r="R277" i="8"/>
  <c r="T277" i="8" a="1"/>
  <c r="T277" i="8"/>
  <c r="V277" i="8" a="1"/>
  <c r="V277" i="8"/>
  <c r="M298" i="8"/>
  <c r="R298" i="8" a="1"/>
  <c r="R298" i="8"/>
  <c r="Q298" i="8" a="1"/>
  <c r="Q298" i="8"/>
  <c r="T298" i="8" a="1"/>
  <c r="T298" i="8"/>
  <c r="S298" i="8" a="1"/>
  <c r="S298" i="8"/>
  <c r="V298" i="8" a="1"/>
  <c r="V298" i="8"/>
  <c r="U298" i="8" a="1"/>
  <c r="U298" i="8"/>
  <c r="X298" i="8" a="1"/>
  <c r="X298" i="8"/>
  <c r="W298" i="8" a="1"/>
  <c r="W298" i="8"/>
  <c r="Z298" i="8" a="1"/>
  <c r="Z298" i="8"/>
  <c r="Y298" i="8" a="1"/>
  <c r="Y298" i="8"/>
  <c r="AB298" i="8" a="1"/>
  <c r="AB298" i="8"/>
  <c r="AA298" i="8" a="1"/>
  <c r="AA298" i="8"/>
  <c r="AD298" i="8" a="1"/>
  <c r="AD298" i="8"/>
  <c r="AC298" i="8" a="1"/>
  <c r="AC298" i="8"/>
  <c r="O298" i="8"/>
  <c r="AE298" i="8" a="1"/>
  <c r="AE298" i="8"/>
  <c r="V290" i="8" a="1"/>
  <c r="V290" i="8"/>
  <c r="U290" i="8" a="1"/>
  <c r="U290" i="8"/>
  <c r="X290" i="8" a="1"/>
  <c r="X290" i="8"/>
  <c r="W290" i="8" a="1"/>
  <c r="W290" i="8"/>
  <c r="Z290" i="8" a="1"/>
  <c r="Z290" i="8"/>
  <c r="Y290" i="8" a="1"/>
  <c r="Y290" i="8"/>
  <c r="AB290" i="8" a="1"/>
  <c r="AB290" i="8"/>
  <c r="AA290" i="8" a="1"/>
  <c r="AA290" i="8"/>
  <c r="AC290" i="8" a="1"/>
  <c r="AC290" i="8"/>
  <c r="AE290" i="8" a="1"/>
  <c r="AE290" i="8"/>
  <c r="R290" i="8" a="1"/>
  <c r="R290" i="8"/>
  <c r="T290" i="8" a="1"/>
  <c r="T290" i="8"/>
  <c r="AD290" i="8" a="1"/>
  <c r="AD290" i="8"/>
  <c r="O290" i="8"/>
  <c r="M290" i="8"/>
  <c r="Q290" i="8" a="1"/>
  <c r="Q290" i="8"/>
  <c r="S290" i="8" a="1"/>
  <c r="S290" i="8"/>
  <c r="M92" i="8"/>
  <c r="S92" i="8" a="1"/>
  <c r="S92" i="8"/>
  <c r="R92" i="8" a="1"/>
  <c r="R92" i="8"/>
  <c r="T92" i="8" a="1"/>
  <c r="T92" i="8"/>
  <c r="U92" i="8" a="1"/>
  <c r="U92" i="8"/>
  <c r="W92" i="8" a="1"/>
  <c r="W92" i="8"/>
  <c r="V92" i="8" a="1"/>
  <c r="V92" i="8"/>
  <c r="Y92" i="8" a="1"/>
  <c r="Y92" i="8"/>
  <c r="X92" i="8" a="1"/>
  <c r="X92" i="8"/>
  <c r="AA92" i="8" a="1"/>
  <c r="AA92" i="8"/>
  <c r="Z92" i="8" a="1"/>
  <c r="Z92" i="8"/>
  <c r="AC92" i="8" a="1"/>
  <c r="AC92" i="8"/>
  <c r="AB92" i="8" a="1"/>
  <c r="AB92" i="8"/>
  <c r="AE92" i="8" a="1"/>
  <c r="AE92" i="8"/>
  <c r="AD92" i="8" a="1"/>
  <c r="AD92" i="8"/>
  <c r="O92" i="8"/>
  <c r="Q92" i="8" a="1"/>
  <c r="Q92" i="8"/>
  <c r="W359" i="8" a="1"/>
  <c r="W359" i="8"/>
  <c r="V359" i="8" a="1"/>
  <c r="V359" i="8"/>
  <c r="Y359" i="8" a="1"/>
  <c r="Y359" i="8"/>
  <c r="X359" i="8" a="1"/>
  <c r="X359" i="8"/>
  <c r="AA359" i="8" a="1"/>
  <c r="AA359" i="8"/>
  <c r="Z359" i="8" a="1"/>
  <c r="Z359" i="8"/>
  <c r="AC359" i="8" a="1"/>
  <c r="AC359" i="8"/>
  <c r="AB359" i="8" a="1"/>
  <c r="AB359" i="8"/>
  <c r="AE359" i="8" a="1"/>
  <c r="AE359" i="8"/>
  <c r="AD359" i="8" a="1"/>
  <c r="AD359" i="8"/>
  <c r="M359" i="8"/>
  <c r="Q359" i="8" a="1"/>
  <c r="Q359" i="8"/>
  <c r="O359" i="8"/>
  <c r="S359" i="8" a="1"/>
  <c r="S359" i="8"/>
  <c r="R359" i="8" a="1"/>
  <c r="R359" i="8"/>
  <c r="U359" i="8" a="1"/>
  <c r="U359" i="8"/>
  <c r="T359" i="8" a="1"/>
  <c r="T359" i="8"/>
  <c r="R16" i="8" a="1"/>
  <c r="R16" i="8"/>
  <c r="AE16" i="8" a="1"/>
  <c r="AE16" i="8"/>
  <c r="AD16" i="8" a="1"/>
  <c r="AD16" i="8"/>
  <c r="AB16" i="8" a="1"/>
  <c r="AB16" i="8"/>
  <c r="T16" i="8" a="1"/>
  <c r="T16" i="8"/>
  <c r="AH16" i="8"/>
  <c r="O16" i="8"/>
  <c r="Y16" i="8" a="1"/>
  <c r="Y16" i="8"/>
  <c r="S16" i="8" a="1"/>
  <c r="S16" i="8"/>
  <c r="Q16" i="8" a="1"/>
  <c r="Q16" i="8"/>
  <c r="AC16" i="8" a="1"/>
  <c r="AC16" i="8"/>
  <c r="AA16" i="8" a="1"/>
  <c r="AA16" i="8"/>
  <c r="Z16" i="8" a="1"/>
  <c r="Z16" i="8"/>
  <c r="W16" i="8" a="1"/>
  <c r="W16" i="8"/>
  <c r="V16" i="8" a="1"/>
  <c r="V16" i="8"/>
  <c r="M16" i="8"/>
  <c r="U16" i="8" a="1"/>
  <c r="U16" i="8"/>
  <c r="X16" i="8" a="1"/>
  <c r="X16" i="8"/>
  <c r="O254" i="8"/>
  <c r="R254" i="8" a="1"/>
  <c r="R254" i="8"/>
  <c r="Q254" i="8" a="1"/>
  <c r="Q254" i="8"/>
  <c r="T254" i="8" a="1"/>
  <c r="T254" i="8"/>
  <c r="S254" i="8" a="1"/>
  <c r="S254" i="8"/>
  <c r="V254" i="8" a="1"/>
  <c r="V254" i="8"/>
  <c r="U254" i="8" a="1"/>
  <c r="U254" i="8"/>
  <c r="X254" i="8" a="1"/>
  <c r="X254" i="8"/>
  <c r="W254" i="8" a="1"/>
  <c r="W254" i="8"/>
  <c r="Z254" i="8" a="1"/>
  <c r="Z254" i="8"/>
  <c r="Y254" i="8" a="1"/>
  <c r="Y254" i="8"/>
  <c r="AB254" i="8" a="1"/>
  <c r="AB254" i="8"/>
  <c r="AA254" i="8" a="1"/>
  <c r="AA254" i="8"/>
  <c r="AD254" i="8" a="1"/>
  <c r="AD254" i="8"/>
  <c r="AC254" i="8" a="1"/>
  <c r="AC254" i="8"/>
  <c r="M254" i="8"/>
  <c r="AE254" i="8" a="1"/>
  <c r="AE254" i="8"/>
  <c r="AA383" i="8" a="1"/>
  <c r="AA383" i="8"/>
  <c r="Z383" i="8" a="1"/>
  <c r="Z383" i="8"/>
  <c r="AC383" i="8" a="1"/>
  <c r="AC383" i="8"/>
  <c r="AB383" i="8" a="1"/>
  <c r="AB383" i="8"/>
  <c r="AE383" i="8" a="1"/>
  <c r="AE383" i="8"/>
  <c r="AD383" i="8" a="1"/>
  <c r="AD383" i="8"/>
  <c r="M383" i="8"/>
  <c r="Q383" i="8" a="1"/>
  <c r="Q383" i="8"/>
  <c r="O383" i="8"/>
  <c r="R383" i="8" a="1"/>
  <c r="R383" i="8"/>
  <c r="T383" i="8" a="1"/>
  <c r="T383" i="8"/>
  <c r="V383" i="8" a="1"/>
  <c r="V383" i="8"/>
  <c r="X383" i="8" a="1"/>
  <c r="X383" i="8"/>
  <c r="S383" i="8" a="1"/>
  <c r="S383" i="8"/>
  <c r="U383" i="8" a="1"/>
  <c r="U383" i="8"/>
  <c r="W383" i="8" a="1"/>
  <c r="W383" i="8"/>
  <c r="Y383" i="8" a="1"/>
  <c r="Y383" i="8"/>
  <c r="AC188" i="8" a="1"/>
  <c r="AC188" i="8"/>
  <c r="U188" i="8" a="1"/>
  <c r="U188" i="8"/>
  <c r="AD188" i="8" a="1"/>
  <c r="AD188" i="8"/>
  <c r="V188" i="8" a="1"/>
  <c r="V188" i="8"/>
  <c r="AE188" i="8" a="1"/>
  <c r="AE188" i="8"/>
  <c r="W188" i="8" a="1"/>
  <c r="W188" i="8"/>
  <c r="M188" i="8"/>
  <c r="X188" i="8" a="1"/>
  <c r="X188" i="8"/>
  <c r="O188" i="8"/>
  <c r="Y188" i="8" a="1"/>
  <c r="Y188" i="8"/>
  <c r="Q188" i="8" a="1"/>
  <c r="Q188" i="8"/>
  <c r="Z188" i="8" a="1"/>
  <c r="Z188" i="8"/>
  <c r="R188" i="8" a="1"/>
  <c r="R188" i="8"/>
  <c r="AA188" i="8" a="1"/>
  <c r="AA188" i="8"/>
  <c r="S188" i="8" a="1"/>
  <c r="S188" i="8"/>
  <c r="AB188" i="8" a="1"/>
  <c r="AB188" i="8"/>
  <c r="T188" i="8" a="1"/>
  <c r="T188" i="8"/>
  <c r="W86" i="8" a="1"/>
  <c r="W86" i="8"/>
  <c r="U86" i="8" a="1"/>
  <c r="U86" i="8"/>
  <c r="Y86" i="8" a="1"/>
  <c r="Y86" i="8"/>
  <c r="V86" i="8" a="1"/>
  <c r="V86" i="8"/>
  <c r="AA86" i="8" a="1"/>
  <c r="AA86" i="8"/>
  <c r="X86" i="8" a="1"/>
  <c r="X86" i="8"/>
  <c r="AC86" i="8" a="1"/>
  <c r="AC86" i="8"/>
  <c r="Z86" i="8" a="1"/>
  <c r="Z86" i="8"/>
  <c r="AE86" i="8" a="1"/>
  <c r="AE86" i="8"/>
  <c r="AB86" i="8" a="1"/>
  <c r="AB86" i="8"/>
  <c r="O86" i="8"/>
  <c r="AD86" i="8" a="1"/>
  <c r="AD86" i="8"/>
  <c r="M86" i="8"/>
  <c r="S86" i="8" a="1"/>
  <c r="S86" i="8"/>
  <c r="Q86" i="8" a="1"/>
  <c r="Q86" i="8"/>
  <c r="T86" i="8" a="1"/>
  <c r="T86" i="8"/>
  <c r="R86" i="8" a="1"/>
  <c r="R86" i="8"/>
  <c r="AD386" i="8" a="1"/>
  <c r="AD386" i="8"/>
  <c r="AA386" i="8" a="1"/>
  <c r="AA386" i="8"/>
  <c r="O386" i="8"/>
  <c r="R386" i="8" a="1"/>
  <c r="R386" i="8"/>
  <c r="Q386" i="8" a="1"/>
  <c r="Q386" i="8"/>
  <c r="S386" i="8" a="1"/>
  <c r="S386" i="8"/>
  <c r="W386" i="8" a="1"/>
  <c r="W386" i="8"/>
  <c r="AC386" i="8" a="1"/>
  <c r="AC386" i="8"/>
  <c r="M386" i="8"/>
  <c r="AE386" i="8" a="1"/>
  <c r="AE386" i="8"/>
  <c r="Y386" i="8" a="1"/>
  <c r="Y386" i="8"/>
  <c r="X386" i="8" a="1"/>
  <c r="X386" i="8"/>
  <c r="AB386" i="8" a="1"/>
  <c r="AB386" i="8"/>
  <c r="U386" i="8" a="1"/>
  <c r="U386" i="8"/>
  <c r="Z386" i="8" a="1"/>
  <c r="Z386" i="8"/>
  <c r="T386" i="8" a="1"/>
  <c r="T386" i="8"/>
  <c r="V386" i="8" a="1"/>
  <c r="V386" i="8"/>
  <c r="AE85" i="8" a="1"/>
  <c r="AE85" i="8"/>
  <c r="AC85" i="8" a="1"/>
  <c r="AC85" i="8"/>
  <c r="O85" i="8"/>
  <c r="R85" i="8" a="1"/>
  <c r="R85" i="8"/>
  <c r="AA85" i="8" a="1"/>
  <c r="AA85" i="8"/>
  <c r="AD85" i="8" a="1"/>
  <c r="AD85" i="8"/>
  <c r="M85" i="8"/>
  <c r="Q85" i="8" a="1"/>
  <c r="Q85" i="8"/>
  <c r="S85" i="8" a="1"/>
  <c r="S85" i="8"/>
  <c r="W85" i="8" a="1"/>
  <c r="W85" i="8"/>
  <c r="U85" i="8" a="1"/>
  <c r="U85" i="8"/>
  <c r="Z85" i="8" a="1"/>
  <c r="Z85" i="8"/>
  <c r="X85" i="8" a="1"/>
  <c r="X85" i="8"/>
  <c r="Y85" i="8" a="1"/>
  <c r="Y85" i="8"/>
  <c r="AB85" i="8" a="1"/>
  <c r="AB85" i="8"/>
  <c r="T85" i="8" a="1"/>
  <c r="T85" i="8"/>
  <c r="V85" i="8" a="1"/>
  <c r="V85" i="8"/>
  <c r="U385" i="8" a="1"/>
  <c r="U385" i="8"/>
  <c r="T385" i="8" a="1"/>
  <c r="T385" i="8"/>
  <c r="W385" i="8" a="1"/>
  <c r="W385" i="8"/>
  <c r="V385" i="8" a="1"/>
  <c r="V385" i="8"/>
  <c r="Q385" i="8" a="1"/>
  <c r="Q385" i="8"/>
  <c r="S385" i="8" a="1"/>
  <c r="S385" i="8"/>
  <c r="Y385" i="8" a="1"/>
  <c r="Y385" i="8"/>
  <c r="AA385" i="8" a="1"/>
  <c r="AA385" i="8"/>
  <c r="AC385" i="8" a="1"/>
  <c r="AC385" i="8"/>
  <c r="AB385" i="8" a="1"/>
  <c r="AB385" i="8"/>
  <c r="AE385" i="8" a="1"/>
  <c r="AE385" i="8"/>
  <c r="AD385" i="8" a="1"/>
  <c r="AD385" i="8"/>
  <c r="M385" i="8"/>
  <c r="O385" i="8"/>
  <c r="R385" i="8" a="1"/>
  <c r="R385" i="8"/>
  <c r="X385" i="8" a="1"/>
  <c r="X385" i="8"/>
  <c r="Z385" i="8" a="1"/>
  <c r="Z385" i="8"/>
  <c r="W58" i="8" a="1"/>
  <c r="W58" i="8"/>
  <c r="Z58" i="8" a="1"/>
  <c r="Z58" i="8"/>
  <c r="Y58" i="8" a="1"/>
  <c r="Y58" i="8"/>
  <c r="AB58" i="8" a="1"/>
  <c r="AB58" i="8"/>
  <c r="AA58" i="8" a="1"/>
  <c r="AA58" i="8"/>
  <c r="AD58" i="8" a="1"/>
  <c r="AD58" i="8"/>
  <c r="AC58" i="8" a="1"/>
  <c r="AC58" i="8"/>
  <c r="O58" i="8"/>
  <c r="AE58" i="8" a="1"/>
  <c r="AE58" i="8"/>
  <c r="M58" i="8"/>
  <c r="R58" i="8" a="1"/>
  <c r="R58" i="8"/>
  <c r="Q58" i="8" a="1"/>
  <c r="Q58" i="8"/>
  <c r="T58" i="8" a="1"/>
  <c r="T58" i="8"/>
  <c r="S58" i="8" a="1"/>
  <c r="S58" i="8"/>
  <c r="V58" i="8" a="1"/>
  <c r="V58" i="8"/>
  <c r="U58" i="8" a="1"/>
  <c r="U58" i="8"/>
  <c r="X58" i="8" a="1"/>
  <c r="X58" i="8"/>
  <c r="Y247" i="8" a="1"/>
  <c r="Y247" i="8"/>
  <c r="X247" i="8" a="1"/>
  <c r="X247" i="8"/>
  <c r="AA247" i="8" a="1"/>
  <c r="AA247" i="8"/>
  <c r="Z247" i="8" a="1"/>
  <c r="Z247" i="8"/>
  <c r="AC247" i="8" a="1"/>
  <c r="AC247" i="8"/>
  <c r="AB247" i="8" a="1"/>
  <c r="AB247" i="8"/>
  <c r="AE247" i="8" a="1"/>
  <c r="AE247" i="8"/>
  <c r="AD247" i="8" a="1"/>
  <c r="AD247" i="8"/>
  <c r="M247" i="8"/>
  <c r="Q247" i="8" a="1"/>
  <c r="Q247" i="8"/>
  <c r="O247" i="8"/>
  <c r="S247" i="8" a="1"/>
  <c r="S247" i="8"/>
  <c r="R247" i="8" a="1"/>
  <c r="R247" i="8"/>
  <c r="U247" i="8" a="1"/>
  <c r="U247" i="8"/>
  <c r="T247" i="8" a="1"/>
  <c r="T247" i="8"/>
  <c r="W247" i="8" a="1"/>
  <c r="W247" i="8"/>
  <c r="V247" i="8" a="1"/>
  <c r="V247" i="8"/>
  <c r="U231" i="8" a="1"/>
  <c r="U231" i="8"/>
  <c r="T231" i="8" a="1"/>
  <c r="T231" i="8"/>
  <c r="W231" i="8" a="1"/>
  <c r="W231" i="8"/>
  <c r="V231" i="8" a="1"/>
  <c r="V231" i="8"/>
  <c r="Y231" i="8" a="1"/>
  <c r="Y231" i="8"/>
  <c r="X231" i="8" a="1"/>
  <c r="X231" i="8"/>
  <c r="AA231" i="8" a="1"/>
  <c r="AA231" i="8"/>
  <c r="Z231" i="8" a="1"/>
  <c r="Z231" i="8"/>
  <c r="AC231" i="8" a="1"/>
  <c r="AC231" i="8"/>
  <c r="AB231" i="8" a="1"/>
  <c r="AB231" i="8"/>
  <c r="AE231" i="8" a="1"/>
  <c r="AE231" i="8"/>
  <c r="AD231" i="8" a="1"/>
  <c r="AD231" i="8"/>
  <c r="M231" i="8"/>
  <c r="Q231" i="8" a="1"/>
  <c r="Q231" i="8"/>
  <c r="O231" i="8"/>
  <c r="S231" i="8" a="1"/>
  <c r="S231" i="8"/>
  <c r="R231" i="8" a="1"/>
  <c r="R231" i="8"/>
  <c r="Q28" i="8" a="1"/>
  <c r="Q28" i="8"/>
  <c r="AE28" i="8" a="1"/>
  <c r="AE28" i="8"/>
  <c r="AA28" i="8" a="1"/>
  <c r="AA28" i="8"/>
  <c r="U28" i="8" a="1"/>
  <c r="U28" i="8"/>
  <c r="T28" i="8" a="1"/>
  <c r="T28" i="8"/>
  <c r="S28" i="8" a="1"/>
  <c r="S28" i="8"/>
  <c r="AH28" i="8"/>
  <c r="AC28" i="8" a="1"/>
  <c r="AC28" i="8"/>
  <c r="O28" i="8"/>
  <c r="W28" i="8" a="1"/>
  <c r="W28" i="8"/>
  <c r="Y28" i="8" a="1"/>
  <c r="Y28" i="8"/>
  <c r="V28" i="8" a="1"/>
  <c r="V28" i="8"/>
  <c r="X28" i="8" a="1"/>
  <c r="X28" i="8"/>
  <c r="M28" i="8"/>
  <c r="Z28" i="8" a="1"/>
  <c r="Z28" i="8"/>
  <c r="AB28" i="8" a="1"/>
  <c r="AB28" i="8"/>
  <c r="R28" i="8" a="1"/>
  <c r="R28" i="8"/>
  <c r="AD28" i="8" a="1"/>
  <c r="AD28" i="8"/>
  <c r="AE63" i="8" a="1"/>
  <c r="AE63" i="8"/>
  <c r="AC63" i="8" a="1"/>
  <c r="AC63" i="8"/>
  <c r="AD63" i="8" a="1"/>
  <c r="AD63" i="8"/>
  <c r="O63" i="8"/>
  <c r="M63" i="8"/>
  <c r="S63" i="8" a="1"/>
  <c r="S63" i="8"/>
  <c r="R63" i="8" a="1"/>
  <c r="R63" i="8"/>
  <c r="T63" i="8" a="1"/>
  <c r="T63" i="8"/>
  <c r="X63" i="8" a="1"/>
  <c r="X63" i="8"/>
  <c r="W63" i="8" a="1"/>
  <c r="W63" i="8"/>
  <c r="U63" i="8" a="1"/>
  <c r="U63" i="8"/>
  <c r="AB63" i="8" a="1"/>
  <c r="AB63" i="8"/>
  <c r="Q63" i="8" a="1"/>
  <c r="Q63" i="8"/>
  <c r="AA63" i="8" a="1"/>
  <c r="AA63" i="8"/>
  <c r="Y63" i="8" a="1"/>
  <c r="Y63" i="8"/>
  <c r="V63" i="8" a="1"/>
  <c r="V63" i="8"/>
  <c r="Z63" i="8" a="1"/>
  <c r="Z63" i="8"/>
  <c r="Z137" i="8" a="1"/>
  <c r="Z137" i="8"/>
  <c r="Y137" i="8" a="1"/>
  <c r="Y137" i="8"/>
  <c r="AB137" i="8" a="1"/>
  <c r="AB137" i="8"/>
  <c r="AA137" i="8" a="1"/>
  <c r="AA137" i="8"/>
  <c r="AD137" i="8" a="1"/>
  <c r="AD137" i="8"/>
  <c r="AC137" i="8" a="1"/>
  <c r="AC137" i="8"/>
  <c r="O137" i="8"/>
  <c r="AE137" i="8" a="1"/>
  <c r="AE137" i="8"/>
  <c r="M137" i="8"/>
  <c r="R137" i="8" a="1"/>
  <c r="R137" i="8"/>
  <c r="Q137" i="8" a="1"/>
  <c r="Q137" i="8"/>
  <c r="T137" i="8" a="1"/>
  <c r="T137" i="8"/>
  <c r="S137" i="8" a="1"/>
  <c r="S137" i="8"/>
  <c r="V137" i="8" a="1"/>
  <c r="V137" i="8"/>
  <c r="U137" i="8" a="1"/>
  <c r="U137" i="8"/>
  <c r="X137" i="8" a="1"/>
  <c r="X137" i="8"/>
  <c r="W137" i="8" a="1"/>
  <c r="W137" i="8"/>
  <c r="Z33" i="8" a="1"/>
  <c r="Z33" i="8"/>
  <c r="Q33" i="8" a="1"/>
  <c r="Q33" i="8"/>
  <c r="X33" i="8" a="1"/>
  <c r="X33" i="8"/>
  <c r="AH33" i="8"/>
  <c r="W33" i="8" a="1"/>
  <c r="W33" i="8"/>
  <c r="O33" i="8"/>
  <c r="V33" i="8" a="1"/>
  <c r="V33" i="8"/>
  <c r="AC33" i="8" a="1"/>
  <c r="AC33" i="8"/>
  <c r="M33" i="8"/>
  <c r="T33" i="8" a="1"/>
  <c r="T33" i="8"/>
  <c r="AA33" i="8" a="1"/>
  <c r="AA33" i="8"/>
  <c r="AE33" i="8" a="1"/>
  <c r="AE33" i="8"/>
  <c r="U33" i="8" a="1"/>
  <c r="U33" i="8"/>
  <c r="AB33" i="8" a="1"/>
  <c r="AB33" i="8"/>
  <c r="R33" i="8" a="1"/>
  <c r="R33" i="8"/>
  <c r="Y33" i="8" a="1"/>
  <c r="Y33" i="8"/>
  <c r="AD33" i="8" a="1"/>
  <c r="AD33" i="8"/>
  <c r="S33" i="8" a="1"/>
  <c r="S33" i="8"/>
  <c r="M157" i="8"/>
  <c r="R157" i="8" a="1"/>
  <c r="R157" i="8"/>
  <c r="AC157" i="8" a="1"/>
  <c r="AC157" i="8"/>
  <c r="O157" i="8"/>
  <c r="AE157" i="8" a="1"/>
  <c r="AE157" i="8"/>
  <c r="V157" i="8" a="1"/>
  <c r="V157" i="8"/>
  <c r="Q157" i="8" a="1"/>
  <c r="Q157" i="8"/>
  <c r="T157" i="8" a="1"/>
  <c r="T157" i="8"/>
  <c r="S157" i="8" a="1"/>
  <c r="S157" i="8"/>
  <c r="Z157" i="8" a="1"/>
  <c r="Z157" i="8"/>
  <c r="AD157" i="8" a="1"/>
  <c r="AD157" i="8"/>
  <c r="U157" i="8" a="1"/>
  <c r="U157" i="8"/>
  <c r="X157" i="8" a="1"/>
  <c r="X157" i="8"/>
  <c r="W157" i="8" a="1"/>
  <c r="W157" i="8"/>
  <c r="Y157" i="8" a="1"/>
  <c r="Y157" i="8"/>
  <c r="AB157" i="8" a="1"/>
  <c r="AB157" i="8"/>
  <c r="AA157" i="8" a="1"/>
  <c r="AA157" i="8"/>
  <c r="R27" i="8" a="1"/>
  <c r="R27" i="8"/>
  <c r="O27" i="8"/>
  <c r="Z27" i="8" a="1"/>
  <c r="Z27" i="8"/>
  <c r="AB27" i="8" a="1"/>
  <c r="AB27" i="8"/>
  <c r="V27" i="8" a="1"/>
  <c r="V27" i="8"/>
  <c r="U27" i="8" a="1"/>
  <c r="U27" i="8"/>
  <c r="M27" i="8"/>
  <c r="Q27" i="8" a="1"/>
  <c r="Q27" i="8"/>
  <c r="AE27" i="8" a="1"/>
  <c r="AE27" i="8"/>
  <c r="X27" i="8" a="1"/>
  <c r="X27" i="8"/>
  <c r="AA27" i="8" a="1"/>
  <c r="AA27" i="8"/>
  <c r="T27" i="8" a="1"/>
  <c r="T27" i="8"/>
  <c r="S27" i="8" a="1"/>
  <c r="S27" i="8"/>
  <c r="AH27" i="8"/>
  <c r="AD27" i="8" a="1"/>
  <c r="AD27" i="8"/>
  <c r="AC27" i="8" a="1"/>
  <c r="AC27" i="8"/>
  <c r="W27" i="8" a="1"/>
  <c r="W27" i="8"/>
  <c r="Y27" i="8" a="1"/>
  <c r="Y27" i="8"/>
  <c r="W41" i="8" a="1"/>
  <c r="W41" i="8"/>
  <c r="Y41" i="8" a="1"/>
  <c r="Y41" i="8"/>
  <c r="V41" i="8" a="1"/>
  <c r="V41" i="8"/>
  <c r="S41" i="8" a="1"/>
  <c r="S41" i="8"/>
  <c r="AC41" i="8" a="1"/>
  <c r="AC41" i="8"/>
  <c r="Z41" i="8" a="1"/>
  <c r="Z41" i="8"/>
  <c r="AE41" i="8" a="1"/>
  <c r="AE41" i="8"/>
  <c r="X41" i="8" a="1"/>
  <c r="X41" i="8"/>
  <c r="AB41" i="8" a="1"/>
  <c r="AB41" i="8"/>
  <c r="O41" i="8"/>
  <c r="R41" i="8" a="1"/>
  <c r="R41" i="8"/>
  <c r="AD41" i="8" a="1"/>
  <c r="AD41" i="8"/>
  <c r="M41" i="8"/>
  <c r="T41" i="8" a="1"/>
  <c r="T41" i="8"/>
  <c r="Q41" i="8" a="1"/>
  <c r="Q41" i="8"/>
  <c r="AA41" i="8" a="1"/>
  <c r="AA41" i="8"/>
  <c r="AH41" i="8"/>
  <c r="U41" i="8" a="1"/>
  <c r="U41" i="8"/>
  <c r="U329" i="8" a="1"/>
  <c r="U329" i="8"/>
  <c r="T329" i="8" a="1"/>
  <c r="T329" i="8"/>
  <c r="W329" i="8" a="1"/>
  <c r="W329" i="8"/>
  <c r="V329" i="8" a="1"/>
  <c r="V329" i="8"/>
  <c r="Y329" i="8" a="1"/>
  <c r="Y329" i="8"/>
  <c r="X329" i="8" a="1"/>
  <c r="X329" i="8"/>
  <c r="AA329" i="8" a="1"/>
  <c r="AA329" i="8"/>
  <c r="Z329" i="8" a="1"/>
  <c r="Z329" i="8"/>
  <c r="AC329" i="8" a="1"/>
  <c r="AC329" i="8"/>
  <c r="AB329" i="8" a="1"/>
  <c r="AB329" i="8"/>
  <c r="AE329" i="8" a="1"/>
  <c r="AE329" i="8"/>
  <c r="AD329" i="8" a="1"/>
  <c r="AD329" i="8"/>
  <c r="O329" i="8"/>
  <c r="Q329" i="8" a="1"/>
  <c r="Q329" i="8"/>
  <c r="M329" i="8"/>
  <c r="S329" i="8" a="1"/>
  <c r="S329" i="8"/>
  <c r="R329" i="8" a="1"/>
  <c r="R329" i="8"/>
  <c r="T264" i="8" a="1"/>
  <c r="T264" i="8"/>
  <c r="S264" i="8" a="1"/>
  <c r="S264" i="8"/>
  <c r="V264" i="8" a="1"/>
  <c r="V264" i="8"/>
  <c r="U264" i="8" a="1"/>
  <c r="U264" i="8"/>
  <c r="X264" i="8" a="1"/>
  <c r="X264" i="8"/>
  <c r="W264" i="8" a="1"/>
  <c r="W264" i="8"/>
  <c r="Z264" i="8" a="1"/>
  <c r="Z264" i="8"/>
  <c r="Y264" i="8" a="1"/>
  <c r="Y264" i="8"/>
  <c r="AB264" i="8" a="1"/>
  <c r="AB264" i="8"/>
  <c r="AA264" i="8" a="1"/>
  <c r="AA264" i="8"/>
  <c r="AD264" i="8" a="1"/>
  <c r="AD264" i="8"/>
  <c r="AC264" i="8" a="1"/>
  <c r="AC264" i="8"/>
  <c r="O264" i="8"/>
  <c r="AE264" i="8" a="1"/>
  <c r="AE264" i="8"/>
  <c r="M264" i="8"/>
  <c r="R264" i="8" a="1"/>
  <c r="R264" i="8"/>
  <c r="Q264" i="8" a="1"/>
  <c r="Q264" i="8"/>
  <c r="V374" i="8" a="1"/>
  <c r="V374" i="8"/>
  <c r="U374" i="8" a="1"/>
  <c r="U374" i="8"/>
  <c r="X374" i="8" a="1"/>
  <c r="X374" i="8"/>
  <c r="W374" i="8" a="1"/>
  <c r="W374" i="8"/>
  <c r="Z374" i="8" a="1"/>
  <c r="Z374" i="8"/>
  <c r="Y374" i="8" a="1"/>
  <c r="Y374" i="8"/>
  <c r="AB374" i="8" a="1"/>
  <c r="AB374" i="8"/>
  <c r="AA374" i="8" a="1"/>
  <c r="AA374" i="8"/>
  <c r="AD374" i="8" a="1"/>
  <c r="AD374" i="8"/>
  <c r="AC374" i="8" a="1"/>
  <c r="AC374" i="8"/>
  <c r="M374" i="8"/>
  <c r="AE374" i="8" a="1"/>
  <c r="AE374" i="8"/>
  <c r="O374" i="8"/>
  <c r="R374" i="8" a="1"/>
  <c r="R374" i="8"/>
  <c r="Q374" i="8" a="1"/>
  <c r="Q374" i="8"/>
  <c r="T374" i="8" a="1"/>
  <c r="T374" i="8"/>
  <c r="S374" i="8" a="1"/>
  <c r="S374" i="8"/>
  <c r="AE122" i="8" a="1"/>
  <c r="AE122" i="8"/>
  <c r="AD122" i="8" a="1"/>
  <c r="AD122" i="8"/>
  <c r="O122" i="8"/>
  <c r="Q122" i="8" a="1"/>
  <c r="Q122" i="8"/>
  <c r="M122" i="8"/>
  <c r="S122" i="8" a="1"/>
  <c r="S122" i="8"/>
  <c r="R122" i="8" a="1"/>
  <c r="R122" i="8"/>
  <c r="U122" i="8" a="1"/>
  <c r="U122" i="8"/>
  <c r="T122" i="8" a="1"/>
  <c r="T122" i="8"/>
  <c r="W122" i="8" a="1"/>
  <c r="W122" i="8"/>
  <c r="V122" i="8" a="1"/>
  <c r="V122" i="8"/>
  <c r="Y122" i="8" a="1"/>
  <c r="Y122" i="8"/>
  <c r="X122" i="8" a="1"/>
  <c r="X122" i="8"/>
  <c r="AA122" i="8" a="1"/>
  <c r="AA122" i="8"/>
  <c r="Z122" i="8" a="1"/>
  <c r="Z122" i="8"/>
  <c r="AC122" i="8" a="1"/>
  <c r="AC122" i="8"/>
  <c r="AB122" i="8" a="1"/>
  <c r="AB122" i="8"/>
  <c r="O380" i="8"/>
  <c r="R380" i="8" a="1"/>
  <c r="R380" i="8"/>
  <c r="Q380" i="8" a="1"/>
  <c r="Q380" i="8"/>
  <c r="W380" i="8" a="1"/>
  <c r="W380" i="8"/>
  <c r="S380" i="8" a="1"/>
  <c r="S380" i="8"/>
  <c r="AC380" i="8" a="1"/>
  <c r="AC380" i="8"/>
  <c r="AB380" i="8" a="1"/>
  <c r="AB380" i="8"/>
  <c r="U380" i="8" a="1"/>
  <c r="U380" i="8"/>
  <c r="AA380" i="8" a="1"/>
  <c r="AA380" i="8"/>
  <c r="Z380" i="8" a="1"/>
  <c r="Z380" i="8"/>
  <c r="Y380" i="8" a="1"/>
  <c r="Y380" i="8"/>
  <c r="X380" i="8" a="1"/>
  <c r="X380" i="8"/>
  <c r="T380" i="8" a="1"/>
  <c r="T380" i="8"/>
  <c r="AD380" i="8" a="1"/>
  <c r="AD380" i="8"/>
  <c r="M380" i="8"/>
  <c r="V380" i="8" a="1"/>
  <c r="V380" i="8"/>
  <c r="AE380" i="8" a="1"/>
  <c r="AE380" i="8"/>
  <c r="AE112" i="8" a="1"/>
  <c r="AE112" i="8"/>
  <c r="S112" i="8" a="1"/>
  <c r="S112" i="8"/>
  <c r="R112" i="8" a="1"/>
  <c r="R112" i="8"/>
  <c r="Q112" i="8" a="1"/>
  <c r="Q112" i="8"/>
  <c r="M112" i="8"/>
  <c r="W112" i="8" a="1"/>
  <c r="W112" i="8"/>
  <c r="V112" i="8" a="1"/>
  <c r="V112" i="8"/>
  <c r="U112" i="8" a="1"/>
  <c r="U112" i="8"/>
  <c r="T112" i="8" a="1"/>
  <c r="T112" i="8"/>
  <c r="AA112" i="8" a="1"/>
  <c r="AA112" i="8"/>
  <c r="Z112" i="8" a="1"/>
  <c r="Z112" i="8"/>
  <c r="Y112" i="8" a="1"/>
  <c r="Y112" i="8"/>
  <c r="X112" i="8" a="1"/>
  <c r="X112" i="8"/>
  <c r="O112" i="8"/>
  <c r="AD112" i="8" a="1"/>
  <c r="AD112" i="8"/>
  <c r="AC112" i="8" a="1"/>
  <c r="AC112" i="8"/>
  <c r="AB112" i="8" a="1"/>
  <c r="AB112" i="8"/>
  <c r="O381" i="8"/>
  <c r="S381" i="8" a="1"/>
  <c r="S381" i="8"/>
  <c r="R381" i="8" a="1"/>
  <c r="R381" i="8"/>
  <c r="X381" i="8" a="1"/>
  <c r="X381" i="8"/>
  <c r="T381" i="8" a="1"/>
  <c r="T381" i="8"/>
  <c r="W381" i="8" a="1"/>
  <c r="W381" i="8"/>
  <c r="V381" i="8" a="1"/>
  <c r="V381" i="8"/>
  <c r="Q381" i="8" a="1"/>
  <c r="Q381" i="8"/>
  <c r="AB381" i="8" a="1"/>
  <c r="AB381" i="8"/>
  <c r="AA381" i="8" a="1"/>
  <c r="AA381" i="8"/>
  <c r="Z381" i="8" a="1"/>
  <c r="Z381" i="8"/>
  <c r="Y381" i="8" a="1"/>
  <c r="Y381" i="8"/>
  <c r="U381" i="8" a="1"/>
  <c r="U381" i="8"/>
  <c r="AE381" i="8" a="1"/>
  <c r="AE381" i="8"/>
  <c r="AD381" i="8" a="1"/>
  <c r="AD381" i="8"/>
  <c r="M381" i="8"/>
  <c r="AC381" i="8" a="1"/>
  <c r="AC381" i="8"/>
  <c r="Z60" i="8" a="1"/>
  <c r="Z60" i="8"/>
  <c r="Y60" i="8" a="1"/>
  <c r="Y60" i="8"/>
  <c r="AB60" i="8" a="1"/>
  <c r="AB60" i="8"/>
  <c r="AA60" i="8" a="1"/>
  <c r="AA60" i="8"/>
  <c r="AD60" i="8" a="1"/>
  <c r="AD60" i="8"/>
  <c r="AC60" i="8" a="1"/>
  <c r="AC60" i="8"/>
  <c r="O60" i="8"/>
  <c r="AE60" i="8" a="1"/>
  <c r="AE60" i="8"/>
  <c r="M60" i="8"/>
  <c r="R60" i="8" a="1"/>
  <c r="R60" i="8"/>
  <c r="Q60" i="8" a="1"/>
  <c r="Q60" i="8"/>
  <c r="T60" i="8" a="1"/>
  <c r="T60" i="8"/>
  <c r="S60" i="8" a="1"/>
  <c r="S60" i="8"/>
  <c r="V60" i="8" a="1"/>
  <c r="V60" i="8"/>
  <c r="U60" i="8" a="1"/>
  <c r="U60" i="8"/>
  <c r="X60" i="8" a="1"/>
  <c r="X60" i="8"/>
  <c r="W60" i="8" a="1"/>
  <c r="W60" i="8"/>
  <c r="AD314" i="8" a="1"/>
  <c r="AD314" i="8"/>
  <c r="AC314" i="8" a="1"/>
  <c r="AC314" i="8"/>
  <c r="O314" i="8"/>
  <c r="AE314" i="8" a="1"/>
  <c r="AE314" i="8"/>
  <c r="M314" i="8"/>
  <c r="R314" i="8" a="1"/>
  <c r="R314" i="8"/>
  <c r="Q314" i="8" a="1"/>
  <c r="Q314" i="8"/>
  <c r="T314" i="8" a="1"/>
  <c r="T314" i="8"/>
  <c r="S314" i="8" a="1"/>
  <c r="S314" i="8"/>
  <c r="U314" i="8" a="1"/>
  <c r="U314" i="8"/>
  <c r="W314" i="8" a="1"/>
  <c r="W314" i="8"/>
  <c r="Y314" i="8" a="1"/>
  <c r="Y314" i="8"/>
  <c r="AA314" i="8" a="1"/>
  <c r="AA314" i="8"/>
  <c r="V314" i="8" a="1"/>
  <c r="V314" i="8"/>
  <c r="X314" i="8" a="1"/>
  <c r="X314" i="8"/>
  <c r="Z314" i="8" a="1"/>
  <c r="Z314" i="8"/>
  <c r="AB314" i="8" a="1"/>
  <c r="AB314" i="8"/>
  <c r="O249" i="8"/>
  <c r="S249" i="8" a="1"/>
  <c r="S249" i="8"/>
  <c r="R249" i="8" a="1"/>
  <c r="R249" i="8"/>
  <c r="U249" i="8" a="1"/>
  <c r="U249" i="8"/>
  <c r="T249" i="8" a="1"/>
  <c r="T249" i="8"/>
  <c r="W249" i="8" a="1"/>
  <c r="W249" i="8"/>
  <c r="V249" i="8" a="1"/>
  <c r="V249" i="8"/>
  <c r="Y249" i="8" a="1"/>
  <c r="Y249" i="8"/>
  <c r="X249" i="8" a="1"/>
  <c r="X249" i="8"/>
  <c r="AA249" i="8" a="1"/>
  <c r="AA249" i="8"/>
  <c r="AC249" i="8" a="1"/>
  <c r="AC249" i="8"/>
  <c r="AE249" i="8" a="1"/>
  <c r="AE249" i="8"/>
  <c r="M249" i="8"/>
  <c r="Z249" i="8" a="1"/>
  <c r="Z249" i="8"/>
  <c r="AB249" i="8" a="1"/>
  <c r="AB249" i="8"/>
  <c r="AD249" i="8" a="1"/>
  <c r="AD249" i="8"/>
  <c r="Q249" i="8" a="1"/>
  <c r="Q249" i="8"/>
  <c r="AC343" i="8" a="1"/>
  <c r="AC343" i="8"/>
  <c r="W343" i="8" a="1"/>
  <c r="W343" i="8"/>
  <c r="T343" i="8" a="1"/>
  <c r="T343" i="8"/>
  <c r="AD343" i="8" a="1"/>
  <c r="AD343" i="8"/>
  <c r="M343" i="8"/>
  <c r="AE343" i="8" a="1"/>
  <c r="AE343" i="8"/>
  <c r="X343" i="8" a="1"/>
  <c r="X343" i="8"/>
  <c r="U343" i="8" a="1"/>
  <c r="U343" i="8"/>
  <c r="AA343" i="8" a="1"/>
  <c r="AA343" i="8"/>
  <c r="Y343" i="8" a="1"/>
  <c r="Y343" i="8"/>
  <c r="O343" i="8"/>
  <c r="Z343" i="8" a="1"/>
  <c r="Z343" i="8"/>
  <c r="AB343" i="8" a="1"/>
  <c r="AB343" i="8"/>
  <c r="V343" i="8" a="1"/>
  <c r="V343" i="8"/>
  <c r="Q343" i="8" a="1"/>
  <c r="Q343" i="8"/>
  <c r="S343" i="8" a="1"/>
  <c r="S343" i="8"/>
  <c r="R343" i="8" a="1"/>
  <c r="R343" i="8"/>
  <c r="M107" i="8"/>
  <c r="R107" i="8" a="1"/>
  <c r="R107" i="8"/>
  <c r="Q107" i="8" a="1"/>
  <c r="Q107" i="8"/>
  <c r="S107" i="8" a="1"/>
  <c r="S107" i="8"/>
  <c r="T107" i="8" a="1"/>
  <c r="T107" i="8"/>
  <c r="V107" i="8" a="1"/>
  <c r="V107" i="8"/>
  <c r="U107" i="8" a="1"/>
  <c r="U107" i="8"/>
  <c r="W107" i="8" a="1"/>
  <c r="W107" i="8"/>
  <c r="X107" i="8" a="1"/>
  <c r="X107" i="8"/>
  <c r="Y107" i="8" a="1"/>
  <c r="Y107" i="8"/>
  <c r="Z107" i="8" a="1"/>
  <c r="Z107" i="8"/>
  <c r="AB107" i="8" a="1"/>
  <c r="AB107" i="8"/>
  <c r="AA107" i="8" a="1"/>
  <c r="AA107" i="8"/>
  <c r="AD107" i="8" a="1"/>
  <c r="AD107" i="8"/>
  <c r="AC107" i="8" a="1"/>
  <c r="AC107" i="8"/>
  <c r="O107" i="8"/>
  <c r="AE107" i="8" a="1"/>
  <c r="AE107" i="8"/>
  <c r="Z334" i="8" a="1"/>
  <c r="Z334" i="8"/>
  <c r="Y334" i="8" a="1"/>
  <c r="Y334" i="8"/>
  <c r="AB334" i="8" a="1"/>
  <c r="AB334" i="8"/>
  <c r="AA334" i="8" a="1"/>
  <c r="AA334" i="8"/>
  <c r="AD334" i="8" a="1"/>
  <c r="AD334" i="8"/>
  <c r="AC334" i="8" a="1"/>
  <c r="AC334" i="8"/>
  <c r="O334" i="8"/>
  <c r="AE334" i="8" a="1"/>
  <c r="AE334" i="8"/>
  <c r="M334" i="8"/>
  <c r="R334" i="8" a="1"/>
  <c r="R334" i="8"/>
  <c r="Q334" i="8" a="1"/>
  <c r="Q334" i="8"/>
  <c r="T334" i="8" a="1"/>
  <c r="T334" i="8"/>
  <c r="S334" i="8" a="1"/>
  <c r="S334" i="8"/>
  <c r="V334" i="8" a="1"/>
  <c r="V334" i="8"/>
  <c r="U334" i="8" a="1"/>
  <c r="U334" i="8"/>
  <c r="X334" i="8" a="1"/>
  <c r="X334" i="8"/>
  <c r="W334" i="8" a="1"/>
  <c r="W334" i="8"/>
  <c r="O388" i="8"/>
  <c r="R388" i="8" a="1"/>
  <c r="R388" i="8"/>
  <c r="Q388" i="8" a="1"/>
  <c r="Q388" i="8"/>
  <c r="T388" i="8" a="1"/>
  <c r="T388" i="8"/>
  <c r="S388" i="8" a="1"/>
  <c r="S388" i="8"/>
  <c r="U388" i="8" a="1"/>
  <c r="U388" i="8"/>
  <c r="W388" i="8" a="1"/>
  <c r="W388" i="8"/>
  <c r="AC388" i="8" a="1"/>
  <c r="AC388" i="8"/>
  <c r="AE388" i="8" a="1"/>
  <c r="AE388" i="8"/>
  <c r="Z388" i="8" a="1"/>
  <c r="Z388" i="8"/>
  <c r="Y388" i="8" a="1"/>
  <c r="Y388" i="8"/>
  <c r="AB388" i="8" a="1"/>
  <c r="AB388" i="8"/>
  <c r="AA388" i="8" a="1"/>
  <c r="AA388" i="8"/>
  <c r="V388" i="8" a="1"/>
  <c r="V388" i="8"/>
  <c r="X388" i="8" a="1"/>
  <c r="X388" i="8"/>
  <c r="AD388" i="8" a="1"/>
  <c r="AD388" i="8"/>
  <c r="M388" i="8"/>
  <c r="Y275" i="8" a="1"/>
  <c r="Y275" i="8"/>
  <c r="X275" i="8" a="1"/>
  <c r="X275" i="8"/>
  <c r="AA275" i="8" a="1"/>
  <c r="AA275" i="8"/>
  <c r="Z275" i="8" a="1"/>
  <c r="Z275" i="8"/>
  <c r="AC275" i="8" a="1"/>
  <c r="AC275" i="8"/>
  <c r="AE275" i="8" a="1"/>
  <c r="AE275" i="8"/>
  <c r="U275" i="8" a="1"/>
  <c r="U275" i="8"/>
  <c r="W275" i="8" a="1"/>
  <c r="W275" i="8"/>
  <c r="O275" i="8"/>
  <c r="Q275" i="8" a="1"/>
  <c r="Q275" i="8"/>
  <c r="M275" i="8"/>
  <c r="S275" i="8" a="1"/>
  <c r="S275" i="8"/>
  <c r="R275" i="8" a="1"/>
  <c r="R275" i="8"/>
  <c r="AB275" i="8" a="1"/>
  <c r="AB275" i="8"/>
  <c r="AD275" i="8" a="1"/>
  <c r="AD275" i="8"/>
  <c r="T275" i="8" a="1"/>
  <c r="T275" i="8"/>
  <c r="V275" i="8" a="1"/>
  <c r="V275" i="8"/>
  <c r="AC269" i="8" a="1"/>
  <c r="AC269" i="8"/>
  <c r="AB269" i="8" a="1"/>
  <c r="AB269" i="8"/>
  <c r="AE269" i="8" a="1"/>
  <c r="AE269" i="8"/>
  <c r="AD269" i="8" a="1"/>
  <c r="AD269" i="8"/>
  <c r="O269" i="8"/>
  <c r="Q269" i="8" a="1"/>
  <c r="Q269" i="8"/>
  <c r="M269" i="8"/>
  <c r="S269" i="8" a="1"/>
  <c r="S269" i="8"/>
  <c r="R269" i="8" a="1"/>
  <c r="R269" i="8"/>
  <c r="U269" i="8" a="1"/>
  <c r="U269" i="8"/>
  <c r="T269" i="8" a="1"/>
  <c r="T269" i="8"/>
  <c r="W269" i="8" a="1"/>
  <c r="W269" i="8"/>
  <c r="V269" i="8" a="1"/>
  <c r="V269" i="8"/>
  <c r="Y269" i="8" a="1"/>
  <c r="Y269" i="8"/>
  <c r="X269" i="8" a="1"/>
  <c r="X269" i="8"/>
  <c r="AA269" i="8" a="1"/>
  <c r="AA269" i="8"/>
  <c r="Z269" i="8" a="1"/>
  <c r="Z269" i="8"/>
  <c r="AD258" i="8" a="1"/>
  <c r="AD258" i="8"/>
  <c r="AC258" i="8" a="1"/>
  <c r="AC258" i="8"/>
  <c r="O258" i="8"/>
  <c r="AE258" i="8" a="1"/>
  <c r="AE258" i="8"/>
  <c r="M258" i="8"/>
  <c r="R258" i="8" a="1"/>
  <c r="R258" i="8"/>
  <c r="Q258" i="8" a="1"/>
  <c r="Q258" i="8"/>
  <c r="T258" i="8" a="1"/>
  <c r="T258" i="8"/>
  <c r="S258" i="8" a="1"/>
  <c r="S258" i="8"/>
  <c r="V258" i="8" a="1"/>
  <c r="V258" i="8"/>
  <c r="U258" i="8" a="1"/>
  <c r="U258" i="8"/>
  <c r="X258" i="8" a="1"/>
  <c r="X258" i="8"/>
  <c r="W258" i="8" a="1"/>
  <c r="W258" i="8"/>
  <c r="Z258" i="8" a="1"/>
  <c r="Z258" i="8"/>
  <c r="Y258" i="8" a="1"/>
  <c r="Y258" i="8"/>
  <c r="AB258" i="8" a="1"/>
  <c r="AB258" i="8"/>
  <c r="AA258" i="8" a="1"/>
  <c r="AA258" i="8"/>
  <c r="O222" i="8"/>
  <c r="V222" i="8" a="1"/>
  <c r="V222" i="8"/>
  <c r="U222" i="8" a="1"/>
  <c r="U222" i="8"/>
  <c r="T222" i="8" a="1"/>
  <c r="T222" i="8"/>
  <c r="S222" i="8" a="1"/>
  <c r="S222" i="8"/>
  <c r="Z222" i="8" a="1"/>
  <c r="Z222" i="8"/>
  <c r="Y222" i="8" a="1"/>
  <c r="Y222" i="8"/>
  <c r="X222" i="8" a="1"/>
  <c r="X222" i="8"/>
  <c r="W222" i="8" a="1"/>
  <c r="W222" i="8"/>
  <c r="M222" i="8"/>
  <c r="AC222" i="8" a="1"/>
  <c r="AC222" i="8"/>
  <c r="AB222" i="8" a="1"/>
  <c r="AB222" i="8"/>
  <c r="AA222" i="8" a="1"/>
  <c r="AA222" i="8"/>
  <c r="AD222" i="8" a="1"/>
  <c r="AD222" i="8"/>
  <c r="R222" i="8" a="1"/>
  <c r="R222" i="8"/>
  <c r="Q222" i="8" a="1"/>
  <c r="Q222" i="8"/>
  <c r="AE222" i="8" a="1"/>
  <c r="AE222" i="8"/>
  <c r="AD278" i="8" a="1"/>
  <c r="AD278" i="8"/>
  <c r="AC278" i="8" a="1"/>
  <c r="AC278" i="8"/>
  <c r="O278" i="8"/>
  <c r="AE278" i="8" a="1"/>
  <c r="AE278" i="8"/>
  <c r="M278" i="8"/>
  <c r="R278" i="8" a="1"/>
  <c r="R278" i="8"/>
  <c r="Q278" i="8" a="1"/>
  <c r="Q278" i="8"/>
  <c r="T278" i="8" a="1"/>
  <c r="T278" i="8"/>
  <c r="S278" i="8" a="1"/>
  <c r="S278" i="8"/>
  <c r="V278" i="8" a="1"/>
  <c r="V278" i="8"/>
  <c r="U278" i="8" a="1"/>
  <c r="U278" i="8"/>
  <c r="X278" i="8" a="1"/>
  <c r="X278" i="8"/>
  <c r="W278" i="8" a="1"/>
  <c r="W278" i="8"/>
  <c r="Z278" i="8" a="1"/>
  <c r="Z278" i="8"/>
  <c r="Y278" i="8" a="1"/>
  <c r="Y278" i="8"/>
  <c r="AB278" i="8" a="1"/>
  <c r="AB278" i="8"/>
  <c r="AA278" i="8" a="1"/>
  <c r="AA278" i="8"/>
  <c r="T30" i="8" a="1"/>
  <c r="T30" i="8"/>
  <c r="Y30" i="8" a="1"/>
  <c r="Y30" i="8"/>
  <c r="AC30" i="8" a="1"/>
  <c r="AC30" i="8"/>
  <c r="S30" i="8" a="1"/>
  <c r="S30" i="8"/>
  <c r="AA30" i="8" a="1"/>
  <c r="AA30" i="8"/>
  <c r="U30" i="8" a="1"/>
  <c r="U30" i="8"/>
  <c r="R30" i="8" a="1"/>
  <c r="R30" i="8"/>
  <c r="AE30" i="8" a="1"/>
  <c r="AE30" i="8"/>
  <c r="AB30" i="8" a="1"/>
  <c r="AB30" i="8"/>
  <c r="Z30" i="8" a="1"/>
  <c r="Z30" i="8"/>
  <c r="AH30" i="8"/>
  <c r="X30" i="8" a="1"/>
  <c r="X30" i="8"/>
  <c r="O30" i="8"/>
  <c r="Q30" i="8" a="1"/>
  <c r="Q30" i="8"/>
  <c r="AD30" i="8" a="1"/>
  <c r="AD30" i="8"/>
  <c r="W30" i="8" a="1"/>
  <c r="W30" i="8"/>
  <c r="V30" i="8" a="1"/>
  <c r="V30" i="8"/>
  <c r="M30" i="8"/>
  <c r="M284" i="8"/>
  <c r="R284" i="8" a="1"/>
  <c r="R284" i="8"/>
  <c r="Q284" i="8" a="1"/>
  <c r="Q284" i="8"/>
  <c r="S284" i="8" a="1"/>
  <c r="S284" i="8"/>
  <c r="W284" i="8" a="1"/>
  <c r="W284" i="8"/>
  <c r="AC284" i="8" a="1"/>
  <c r="AC284" i="8"/>
  <c r="O284" i="8"/>
  <c r="U284" i="8" a="1"/>
  <c r="U284" i="8"/>
  <c r="AE284" i="8" a="1"/>
  <c r="AE284" i="8"/>
  <c r="Z284" i="8" a="1"/>
  <c r="Z284" i="8"/>
  <c r="Y284" i="8" a="1"/>
  <c r="Y284" i="8"/>
  <c r="T284" i="8" a="1"/>
  <c r="T284" i="8"/>
  <c r="X284" i="8" a="1"/>
  <c r="X284" i="8"/>
  <c r="AD284" i="8" a="1"/>
  <c r="AD284" i="8"/>
  <c r="AB284" i="8" a="1"/>
  <c r="AB284" i="8"/>
  <c r="V284" i="8" a="1"/>
  <c r="V284" i="8"/>
  <c r="AA284" i="8" a="1"/>
  <c r="AA284" i="8"/>
  <c r="M64" i="8"/>
  <c r="S64" i="8" a="1"/>
  <c r="S64" i="8"/>
  <c r="Q64" i="8" a="1"/>
  <c r="Q64" i="8"/>
  <c r="T64" i="8" a="1"/>
  <c r="T64" i="8"/>
  <c r="R64" i="8" a="1"/>
  <c r="R64" i="8"/>
  <c r="U64" i="8" a="1"/>
  <c r="U64" i="8"/>
  <c r="W64" i="8" a="1"/>
  <c r="W64" i="8"/>
  <c r="AC64" i="8" a="1"/>
  <c r="AC64" i="8"/>
  <c r="AD64" i="8" a="1"/>
  <c r="AD64" i="8"/>
  <c r="Z64" i="8" a="1"/>
  <c r="Z64" i="8"/>
  <c r="X64" i="8" a="1"/>
  <c r="X64" i="8"/>
  <c r="AB64" i="8" a="1"/>
  <c r="AB64" i="8"/>
  <c r="AA64" i="8" a="1"/>
  <c r="AA64" i="8"/>
  <c r="V64" i="8" a="1"/>
  <c r="V64" i="8"/>
  <c r="Y64" i="8" a="1"/>
  <c r="Y64" i="8"/>
  <c r="AE64" i="8" a="1"/>
  <c r="AE64" i="8"/>
  <c r="O64" i="8"/>
  <c r="Y291" i="8" a="1"/>
  <c r="Y291" i="8"/>
  <c r="X291" i="8" a="1"/>
  <c r="X291" i="8"/>
  <c r="AA291" i="8" a="1"/>
  <c r="AA291" i="8"/>
  <c r="Z291" i="8" a="1"/>
  <c r="Z291" i="8"/>
  <c r="U291" i="8" a="1"/>
  <c r="U291" i="8"/>
  <c r="W291" i="8" a="1"/>
  <c r="W291" i="8"/>
  <c r="AC291" i="8" a="1"/>
  <c r="AC291" i="8"/>
  <c r="AE291" i="8" a="1"/>
  <c r="AE291" i="8"/>
  <c r="O291" i="8"/>
  <c r="M291" i="8"/>
  <c r="R291" i="8" a="1"/>
  <c r="R291" i="8"/>
  <c r="V291" i="8" a="1"/>
  <c r="V291" i="8"/>
  <c r="AD291" i="8" a="1"/>
  <c r="AD291" i="8"/>
  <c r="Q291" i="8" a="1"/>
  <c r="Q291" i="8"/>
  <c r="S291" i="8" a="1"/>
  <c r="S291" i="8"/>
  <c r="T291" i="8" a="1"/>
  <c r="T291" i="8"/>
  <c r="AB291" i="8" a="1"/>
  <c r="AB291" i="8"/>
  <c r="U321" i="8" a="1"/>
  <c r="U321" i="8"/>
  <c r="T321" i="8" a="1"/>
  <c r="T321" i="8"/>
  <c r="W321" i="8" a="1"/>
  <c r="W321" i="8"/>
  <c r="V321" i="8" a="1"/>
  <c r="V321" i="8"/>
  <c r="X321" i="8" a="1"/>
  <c r="X321" i="8"/>
  <c r="Z321" i="8" a="1"/>
  <c r="Z321" i="8"/>
  <c r="Q321" i="8" a="1"/>
  <c r="Q321" i="8"/>
  <c r="S321" i="8" a="1"/>
  <c r="S321" i="8"/>
  <c r="AC321" i="8" a="1"/>
  <c r="AC321" i="8"/>
  <c r="AB321" i="8" a="1"/>
  <c r="AB321" i="8"/>
  <c r="AE321" i="8" a="1"/>
  <c r="AE321" i="8"/>
  <c r="AD321" i="8" a="1"/>
  <c r="AD321" i="8"/>
  <c r="Y321" i="8" a="1"/>
  <c r="Y321" i="8"/>
  <c r="AA321" i="8" a="1"/>
  <c r="AA321" i="8"/>
  <c r="O321" i="8"/>
  <c r="M321" i="8"/>
  <c r="R321" i="8" a="1"/>
  <c r="R321" i="8"/>
  <c r="W227" i="8" a="1"/>
  <c r="W227" i="8"/>
  <c r="V227" i="8" a="1"/>
  <c r="V227" i="8"/>
  <c r="Y227" i="8" a="1"/>
  <c r="Y227" i="8"/>
  <c r="X227" i="8" a="1"/>
  <c r="X227" i="8"/>
  <c r="S227" i="8" a="1"/>
  <c r="S227" i="8"/>
  <c r="U227" i="8" a="1"/>
  <c r="U227" i="8"/>
  <c r="AA227" i="8" a="1"/>
  <c r="AA227" i="8"/>
  <c r="AC227" i="8" a="1"/>
  <c r="AC227" i="8"/>
  <c r="AE227" i="8" a="1"/>
  <c r="AE227" i="8"/>
  <c r="AD227" i="8" a="1"/>
  <c r="AD227" i="8"/>
  <c r="M227" i="8"/>
  <c r="Q227" i="8" a="1"/>
  <c r="Q227" i="8"/>
  <c r="O227" i="8"/>
  <c r="R227" i="8" a="1"/>
  <c r="R227" i="8"/>
  <c r="T227" i="8" a="1"/>
  <c r="T227" i="8"/>
  <c r="Z227" i="8" a="1"/>
  <c r="Z227" i="8"/>
  <c r="AB227" i="8" a="1"/>
  <c r="AB227" i="8"/>
  <c r="Y120" i="8" a="1"/>
  <c r="Y120" i="8"/>
  <c r="X120" i="8" a="1"/>
  <c r="X120" i="8"/>
  <c r="AA120" i="8" a="1"/>
  <c r="AA120" i="8"/>
  <c r="Z120" i="8" a="1"/>
  <c r="Z120" i="8"/>
  <c r="U120" i="8" a="1"/>
  <c r="U120" i="8"/>
  <c r="W120" i="8" a="1"/>
  <c r="W120" i="8"/>
  <c r="AC120" i="8" a="1"/>
  <c r="AC120" i="8"/>
  <c r="AE120" i="8" a="1"/>
  <c r="AE120" i="8"/>
  <c r="O120" i="8"/>
  <c r="Q120" i="8" a="1"/>
  <c r="Q120" i="8"/>
  <c r="M120" i="8"/>
  <c r="S120" i="8" a="1"/>
  <c r="S120" i="8"/>
  <c r="R120" i="8" a="1"/>
  <c r="R120" i="8"/>
  <c r="T120" i="8" a="1"/>
  <c r="T120" i="8"/>
  <c r="V120" i="8" a="1"/>
  <c r="V120" i="8"/>
  <c r="AB120" i="8" a="1"/>
  <c r="AB120" i="8"/>
  <c r="AD120" i="8" a="1"/>
  <c r="AD120" i="8"/>
  <c r="W154" i="8" a="1"/>
  <c r="W154" i="8"/>
  <c r="V154" i="8" a="1"/>
  <c r="V154" i="8"/>
  <c r="Y154" i="8" a="1"/>
  <c r="Y154" i="8"/>
  <c r="X154" i="8" a="1"/>
  <c r="X154" i="8"/>
  <c r="AA154" i="8" a="1"/>
  <c r="AA154" i="8"/>
  <c r="Z154" i="8" a="1"/>
  <c r="Z154" i="8"/>
  <c r="AC154" i="8" a="1"/>
  <c r="AC154" i="8"/>
  <c r="AB154" i="8" a="1"/>
  <c r="AB154" i="8"/>
  <c r="AE154" i="8" a="1"/>
  <c r="AE154" i="8"/>
  <c r="AD154" i="8" a="1"/>
  <c r="AD154" i="8"/>
  <c r="O154" i="8"/>
  <c r="Q154" i="8" a="1"/>
  <c r="Q154" i="8"/>
  <c r="M154" i="8"/>
  <c r="S154" i="8" a="1"/>
  <c r="S154" i="8"/>
  <c r="R154" i="8" a="1"/>
  <c r="R154" i="8"/>
  <c r="U154" i="8" a="1"/>
  <c r="U154" i="8"/>
  <c r="T154" i="8" a="1"/>
  <c r="T154" i="8"/>
  <c r="T5" i="8" a="1"/>
  <c r="T5" i="8"/>
  <c r="S5" i="8" a="1"/>
  <c r="S5" i="8"/>
  <c r="M5" i="8"/>
  <c r="R5" i="8" a="1"/>
  <c r="R5" i="8"/>
  <c r="O5" i="8"/>
  <c r="Y5" i="8" a="1"/>
  <c r="Y5" i="8"/>
  <c r="U5" i="8" a="1"/>
  <c r="U5" i="8"/>
  <c r="Q5" i="8" a="1"/>
  <c r="Q5" i="8"/>
  <c r="AD5" i="8" a="1"/>
  <c r="AD5" i="8"/>
  <c r="Z5" i="8" a="1"/>
  <c r="Z5" i="8"/>
  <c r="AB5" i="8" a="1"/>
  <c r="AB5" i="8"/>
  <c r="X5" i="8" a="1"/>
  <c r="X5" i="8"/>
  <c r="AA5" i="8" a="1"/>
  <c r="AA5" i="8"/>
  <c r="W5" i="8" a="1"/>
  <c r="W5" i="8"/>
  <c r="V5" i="8" a="1"/>
  <c r="V5" i="8"/>
  <c r="AH5" i="8"/>
  <c r="AE5" i="8" a="1"/>
  <c r="AE5" i="8"/>
  <c r="AC5" i="8" a="1"/>
  <c r="AC5" i="8"/>
  <c r="W69" i="8" a="1"/>
  <c r="W69" i="8"/>
  <c r="V69" i="8" a="1"/>
  <c r="V69" i="8"/>
  <c r="Z69" i="8" a="1"/>
  <c r="Z69" i="8"/>
  <c r="X69" i="8" a="1"/>
  <c r="X69" i="8"/>
  <c r="S69" i="8" a="1"/>
  <c r="S69" i="8"/>
  <c r="U69" i="8" a="1"/>
  <c r="U69" i="8"/>
  <c r="AB69" i="8" a="1"/>
  <c r="AB69" i="8"/>
  <c r="AC69" i="8" a="1"/>
  <c r="AC69" i="8"/>
  <c r="AE69" i="8" a="1"/>
  <c r="AE69" i="8"/>
  <c r="AD69" i="8" a="1"/>
  <c r="AD69" i="8"/>
  <c r="O69" i="8"/>
  <c r="R69" i="8" a="1"/>
  <c r="R69" i="8"/>
  <c r="M69" i="8"/>
  <c r="Q69" i="8" a="1"/>
  <c r="Q69" i="8"/>
  <c r="T69" i="8" a="1"/>
  <c r="T69" i="8"/>
  <c r="Y69" i="8" a="1"/>
  <c r="Y69" i="8"/>
  <c r="AA69" i="8" a="1"/>
  <c r="AA69" i="8"/>
  <c r="AA197" i="8" a="1"/>
  <c r="AA197" i="8"/>
  <c r="Z197" i="8" a="1"/>
  <c r="Z197" i="8"/>
  <c r="AC197" i="8" a="1"/>
  <c r="AC197" i="8"/>
  <c r="AB197" i="8" a="1"/>
  <c r="AB197" i="8"/>
  <c r="AE197" i="8" a="1"/>
  <c r="AE197" i="8"/>
  <c r="AD197" i="8" a="1"/>
  <c r="AD197" i="8"/>
  <c r="M197" i="8"/>
  <c r="Q197" i="8" a="1"/>
  <c r="Q197" i="8"/>
  <c r="O197" i="8"/>
  <c r="S197" i="8" a="1"/>
  <c r="S197" i="8"/>
  <c r="R197" i="8" a="1"/>
  <c r="R197" i="8"/>
  <c r="U197" i="8" a="1"/>
  <c r="U197" i="8"/>
  <c r="T197" i="8" a="1"/>
  <c r="T197" i="8"/>
  <c r="W197" i="8" a="1"/>
  <c r="W197" i="8"/>
  <c r="V197" i="8" a="1"/>
  <c r="V197" i="8"/>
  <c r="Y197" i="8" a="1"/>
  <c r="Y197" i="8"/>
  <c r="X197" i="8" a="1"/>
  <c r="X197" i="8"/>
  <c r="V262" i="8" a="1"/>
  <c r="V262" i="8"/>
  <c r="U262" i="8" a="1"/>
  <c r="U262" i="8"/>
  <c r="X262" i="8" a="1"/>
  <c r="X262" i="8"/>
  <c r="W262" i="8" a="1"/>
  <c r="W262" i="8"/>
  <c r="Z262" i="8" a="1"/>
  <c r="Z262" i="8"/>
  <c r="Y262" i="8" a="1"/>
  <c r="Y262" i="8"/>
  <c r="AB262" i="8" a="1"/>
  <c r="AB262" i="8"/>
  <c r="AA262" i="8" a="1"/>
  <c r="AA262" i="8"/>
  <c r="AD262" i="8" a="1"/>
  <c r="AD262" i="8"/>
  <c r="AC262" i="8" a="1"/>
  <c r="AC262" i="8"/>
  <c r="O262" i="8"/>
  <c r="AE262" i="8" a="1"/>
  <c r="AE262" i="8"/>
  <c r="M262" i="8"/>
  <c r="R262" i="8" a="1"/>
  <c r="R262" i="8"/>
  <c r="Q262" i="8" a="1"/>
  <c r="Q262" i="8"/>
  <c r="T262" i="8" a="1"/>
  <c r="T262" i="8"/>
  <c r="S262" i="8" a="1"/>
  <c r="S262" i="8"/>
  <c r="V390" i="8" a="1"/>
  <c r="V390" i="8"/>
  <c r="U390" i="8" a="1"/>
  <c r="U390" i="8"/>
  <c r="AE390" i="8" a="1"/>
  <c r="AE390" i="8"/>
  <c r="AA390" i="8" a="1"/>
  <c r="AA390" i="8"/>
  <c r="Z390" i="8" a="1"/>
  <c r="Z390" i="8"/>
  <c r="Y390" i="8" a="1"/>
  <c r="Y390" i="8"/>
  <c r="X390" i="8" a="1"/>
  <c r="X390" i="8"/>
  <c r="T390" i="8" a="1"/>
  <c r="T390" i="8"/>
  <c r="AD390" i="8" a="1"/>
  <c r="AD390" i="8"/>
  <c r="AC390" i="8" a="1"/>
  <c r="AC390" i="8"/>
  <c r="M390" i="8"/>
  <c r="AB390" i="8" a="1"/>
  <c r="AB390" i="8"/>
  <c r="O390" i="8"/>
  <c r="R390" i="8" a="1"/>
  <c r="R390" i="8"/>
  <c r="Q390" i="8" a="1"/>
  <c r="Q390" i="8"/>
  <c r="W390" i="8" a="1"/>
  <c r="W390" i="8"/>
  <c r="S390" i="8" a="1"/>
  <c r="S390" i="8"/>
  <c r="AA373" i="8" a="1"/>
  <c r="AA373" i="8"/>
  <c r="Z373" i="8" a="1"/>
  <c r="Z373" i="8"/>
  <c r="U373" i="8" a="1"/>
  <c r="U373" i="8"/>
  <c r="Y373" i="8" a="1"/>
  <c r="Y373" i="8"/>
  <c r="AE373" i="8" a="1"/>
  <c r="AE373" i="8"/>
  <c r="AD373" i="8" a="1"/>
  <c r="AD373" i="8"/>
  <c r="AC373" i="8" a="1"/>
  <c r="AC373" i="8"/>
  <c r="M373" i="8"/>
  <c r="O373" i="8"/>
  <c r="S373" i="8" a="1"/>
  <c r="S373" i="8"/>
  <c r="R373" i="8" a="1"/>
  <c r="R373" i="8"/>
  <c r="T373" i="8" a="1"/>
  <c r="T373" i="8"/>
  <c r="X373" i="8" a="1"/>
  <c r="X373" i="8"/>
  <c r="W373" i="8" a="1"/>
  <c r="W373" i="8"/>
  <c r="V373" i="8" a="1"/>
  <c r="V373" i="8"/>
  <c r="AB373" i="8" a="1"/>
  <c r="AB373" i="8"/>
  <c r="Q373" i="8" a="1"/>
  <c r="Q373" i="8"/>
  <c r="AA78" i="8" a="1"/>
  <c r="AA78" i="8"/>
  <c r="Y78" i="8" a="1"/>
  <c r="Y78" i="8"/>
  <c r="AB78" i="8" a="1"/>
  <c r="AB78" i="8"/>
  <c r="Z78" i="8" a="1"/>
  <c r="Z78" i="8"/>
  <c r="AE78" i="8" a="1"/>
  <c r="AE78" i="8"/>
  <c r="AC78" i="8" a="1"/>
  <c r="AC78" i="8"/>
  <c r="O78" i="8"/>
  <c r="AD78" i="8" a="1"/>
  <c r="AD78" i="8"/>
  <c r="M78" i="8"/>
  <c r="S78" i="8" a="1"/>
  <c r="S78" i="8"/>
  <c r="Q78" i="8" a="1"/>
  <c r="Q78" i="8"/>
  <c r="U78" i="8" a="1"/>
  <c r="U78" i="8"/>
  <c r="R78" i="8" a="1"/>
  <c r="R78" i="8"/>
  <c r="W78" i="8" a="1"/>
  <c r="W78" i="8"/>
  <c r="T78" i="8" a="1"/>
  <c r="T78" i="8"/>
  <c r="X78" i="8" a="1"/>
  <c r="X78" i="8"/>
  <c r="V78" i="8" a="1"/>
  <c r="V78" i="8"/>
  <c r="Z206" i="8" a="1"/>
  <c r="Z206" i="8"/>
  <c r="Y206" i="8" a="1"/>
  <c r="Y206" i="8"/>
  <c r="AB206" i="8" a="1"/>
  <c r="AB206" i="8"/>
  <c r="AA206" i="8" a="1"/>
  <c r="AA206" i="8"/>
  <c r="AD206" i="8" a="1"/>
  <c r="AD206" i="8"/>
  <c r="AC206" i="8" a="1"/>
  <c r="AC206" i="8"/>
  <c r="M206" i="8"/>
  <c r="AE206" i="8" a="1"/>
  <c r="AE206" i="8"/>
  <c r="O206" i="8"/>
  <c r="R206" i="8" a="1"/>
  <c r="R206" i="8"/>
  <c r="Q206" i="8" a="1"/>
  <c r="Q206" i="8"/>
  <c r="T206" i="8" a="1"/>
  <c r="T206" i="8"/>
  <c r="S206" i="8" a="1"/>
  <c r="S206" i="8"/>
  <c r="V206" i="8" a="1"/>
  <c r="V206" i="8"/>
  <c r="U206" i="8" a="1"/>
  <c r="U206" i="8"/>
  <c r="X206" i="8" a="1"/>
  <c r="X206" i="8"/>
  <c r="W206" i="8" a="1"/>
  <c r="W206" i="8"/>
  <c r="Y271" i="8" a="1"/>
  <c r="Y271" i="8"/>
  <c r="X271" i="8" a="1"/>
  <c r="X271" i="8"/>
  <c r="AA271" i="8" a="1"/>
  <c r="AA271" i="8"/>
  <c r="Z271" i="8" a="1"/>
  <c r="Z271" i="8"/>
  <c r="AC271" i="8" a="1"/>
  <c r="AC271" i="8"/>
  <c r="AB271" i="8" a="1"/>
  <c r="AB271" i="8"/>
  <c r="AE271" i="8" a="1"/>
  <c r="AE271" i="8"/>
  <c r="AD271" i="8" a="1"/>
  <c r="AD271" i="8"/>
  <c r="O271" i="8"/>
  <c r="Q271" i="8" a="1"/>
  <c r="Q271" i="8"/>
  <c r="M271" i="8"/>
  <c r="S271" i="8" a="1"/>
  <c r="S271" i="8"/>
  <c r="R271" i="8" a="1"/>
  <c r="R271" i="8"/>
  <c r="U271" i="8" a="1"/>
  <c r="U271" i="8"/>
  <c r="T271" i="8" a="1"/>
  <c r="T271" i="8"/>
  <c r="W271" i="8" a="1"/>
  <c r="W271" i="8"/>
  <c r="V271" i="8" a="1"/>
  <c r="V271" i="8"/>
  <c r="AA399" i="8" a="1"/>
  <c r="AA399" i="8"/>
  <c r="Z399" i="8" a="1"/>
  <c r="Z399" i="8"/>
  <c r="AC399" i="8" a="1"/>
  <c r="AC399" i="8"/>
  <c r="AB399" i="8" a="1"/>
  <c r="AB399" i="8"/>
  <c r="AE399" i="8" a="1"/>
  <c r="AE399" i="8"/>
  <c r="AD399" i="8" a="1"/>
  <c r="AD399" i="8"/>
  <c r="M399" i="8"/>
  <c r="Q399" i="8" a="1"/>
  <c r="Q399" i="8"/>
  <c r="O399" i="8"/>
  <c r="S399" i="8" a="1"/>
  <c r="S399" i="8"/>
  <c r="R399" i="8" a="1"/>
  <c r="R399" i="8"/>
  <c r="U399" i="8" a="1"/>
  <c r="U399" i="8"/>
  <c r="T399" i="8" a="1"/>
  <c r="T399" i="8"/>
  <c r="W399" i="8" a="1"/>
  <c r="W399" i="8"/>
  <c r="V399" i="8" a="1"/>
  <c r="V399" i="8"/>
  <c r="Y399" i="8" a="1"/>
  <c r="Y399" i="8"/>
  <c r="X399" i="8" a="1"/>
  <c r="X399" i="8"/>
  <c r="AE49" i="8" a="1"/>
  <c r="AE49" i="8"/>
  <c r="AD49" i="8" a="1"/>
  <c r="AD49" i="8"/>
  <c r="O49" i="8"/>
  <c r="R49" i="8" a="1"/>
  <c r="R49" i="8"/>
  <c r="M49" i="8"/>
  <c r="T49" i="8" a="1"/>
  <c r="T49" i="8"/>
  <c r="Q49" i="8" a="1"/>
  <c r="Q49" i="8"/>
  <c r="U49" i="8" a="1"/>
  <c r="U49" i="8"/>
  <c r="S49" i="8" a="1"/>
  <c r="S49" i="8"/>
  <c r="W49" i="8" a="1"/>
  <c r="W49" i="8"/>
  <c r="V49" i="8" a="1"/>
  <c r="V49" i="8"/>
  <c r="Z49" i="8" a="1"/>
  <c r="Z49" i="8"/>
  <c r="X49" i="8" a="1"/>
  <c r="X49" i="8"/>
  <c r="AA49" i="8" a="1"/>
  <c r="AA49" i="8"/>
  <c r="Y49" i="8" a="1"/>
  <c r="Y49" i="8"/>
  <c r="AC49" i="8" a="1"/>
  <c r="AC49" i="8"/>
  <c r="AB49" i="8" a="1"/>
  <c r="AB49" i="8"/>
  <c r="AE177" i="8" a="1"/>
  <c r="AE177" i="8"/>
  <c r="W177" i="8" a="1"/>
  <c r="W177" i="8"/>
  <c r="O177" i="8"/>
  <c r="X177" i="8" a="1"/>
  <c r="X177" i="8"/>
  <c r="M177" i="8"/>
  <c r="Y177" i="8" a="1"/>
  <c r="Y177" i="8"/>
  <c r="Q177" i="8" a="1"/>
  <c r="Q177" i="8"/>
  <c r="Z177" i="8" a="1"/>
  <c r="Z177" i="8"/>
  <c r="S177" i="8" a="1"/>
  <c r="S177" i="8"/>
  <c r="AA177" i="8" a="1"/>
  <c r="AA177" i="8"/>
  <c r="R177" i="8" a="1"/>
  <c r="R177" i="8"/>
  <c r="AB177" i="8" a="1"/>
  <c r="AB177" i="8"/>
  <c r="T177" i="8" a="1"/>
  <c r="T177" i="8"/>
  <c r="AC177" i="8" a="1"/>
  <c r="AC177" i="8"/>
  <c r="U177" i="8" a="1"/>
  <c r="U177" i="8"/>
  <c r="AD177" i="8" a="1"/>
  <c r="AD177" i="8"/>
  <c r="V177" i="8" a="1"/>
  <c r="V177" i="8"/>
  <c r="AD370" i="8" a="1"/>
  <c r="AD370" i="8"/>
  <c r="U370" i="8" a="1"/>
  <c r="U370" i="8"/>
  <c r="O370" i="8"/>
  <c r="R370" i="8" a="1"/>
  <c r="R370" i="8"/>
  <c r="Q370" i="8" a="1"/>
  <c r="Q370" i="8"/>
  <c r="T370" i="8" a="1"/>
  <c r="T370" i="8"/>
  <c r="S370" i="8" a="1"/>
  <c r="S370" i="8"/>
  <c r="M370" i="8"/>
  <c r="AE370" i="8" a="1"/>
  <c r="AE370" i="8"/>
  <c r="AC370" i="8" a="1"/>
  <c r="AC370" i="8"/>
  <c r="W370" i="8" a="1"/>
  <c r="W370" i="8"/>
  <c r="Z370" i="8" a="1"/>
  <c r="Z370" i="8"/>
  <c r="Y370" i="8" a="1"/>
  <c r="Y370" i="8"/>
  <c r="AB370" i="8" a="1"/>
  <c r="AB370" i="8"/>
  <c r="AA370" i="8" a="1"/>
  <c r="AA370" i="8"/>
  <c r="V370" i="8" a="1"/>
  <c r="V370" i="8"/>
  <c r="X370" i="8" a="1"/>
  <c r="X370" i="8"/>
  <c r="W172" i="8" a="1"/>
  <c r="W172" i="8"/>
  <c r="V172" i="8" a="1"/>
  <c r="V172" i="8"/>
  <c r="Y172" i="8" a="1"/>
  <c r="Y172" i="8"/>
  <c r="X172" i="8" a="1"/>
  <c r="X172" i="8"/>
  <c r="AA172" i="8" a="1"/>
  <c r="AA172" i="8"/>
  <c r="Z172" i="8" a="1"/>
  <c r="Z172" i="8"/>
  <c r="AC172" i="8" a="1"/>
  <c r="AC172" i="8"/>
  <c r="AB172" i="8" a="1"/>
  <c r="AB172" i="8"/>
  <c r="AE172" i="8" a="1"/>
  <c r="AE172" i="8"/>
  <c r="AD172" i="8" a="1"/>
  <c r="AD172" i="8"/>
  <c r="O172" i="8"/>
  <c r="Q172" i="8" a="1"/>
  <c r="Q172" i="8"/>
  <c r="M172" i="8"/>
  <c r="S172" i="8" a="1"/>
  <c r="S172" i="8"/>
  <c r="R172" i="8" a="1"/>
  <c r="R172" i="8"/>
  <c r="U172" i="8" a="1"/>
  <c r="U172" i="8"/>
  <c r="T172" i="8" a="1"/>
  <c r="T172" i="8"/>
  <c r="T24" i="8" a="1"/>
  <c r="T24" i="8"/>
  <c r="R24" i="8" a="1"/>
  <c r="R24" i="8"/>
  <c r="O24" i="8"/>
  <c r="Q24" i="8" a="1"/>
  <c r="Q24" i="8"/>
  <c r="AE24" i="8" a="1"/>
  <c r="AE24" i="8"/>
  <c r="AD24" i="8" a="1"/>
  <c r="AD24" i="8"/>
  <c r="AC24" i="8" a="1"/>
  <c r="AC24" i="8"/>
  <c r="Z24" i="8" a="1"/>
  <c r="Z24" i="8"/>
  <c r="AB24" i="8" a="1"/>
  <c r="AB24" i="8"/>
  <c r="X24" i="8" a="1"/>
  <c r="X24" i="8"/>
  <c r="AA24" i="8" a="1"/>
  <c r="AA24" i="8"/>
  <c r="W24" i="8" a="1"/>
  <c r="W24" i="8"/>
  <c r="Y24" i="8" a="1"/>
  <c r="Y24" i="8"/>
  <c r="V24" i="8" a="1"/>
  <c r="V24" i="8"/>
  <c r="U24" i="8" a="1"/>
  <c r="U24" i="8"/>
  <c r="M24" i="8"/>
  <c r="S24" i="8" a="1"/>
  <c r="S24" i="8"/>
  <c r="AH24" i="8"/>
  <c r="O143" i="8"/>
  <c r="AE143" i="8" a="1"/>
  <c r="AE143" i="8"/>
  <c r="M143" i="8"/>
  <c r="R143" i="8" a="1"/>
  <c r="R143" i="8"/>
  <c r="Q143" i="8" a="1"/>
  <c r="Q143" i="8"/>
  <c r="T143" i="8" a="1"/>
  <c r="T143" i="8"/>
  <c r="S143" i="8" a="1"/>
  <c r="S143" i="8"/>
  <c r="V143" i="8" a="1"/>
  <c r="V143" i="8"/>
  <c r="U143" i="8" a="1"/>
  <c r="U143" i="8"/>
  <c r="X143" i="8" a="1"/>
  <c r="X143" i="8"/>
  <c r="W143" i="8" a="1"/>
  <c r="W143" i="8"/>
  <c r="Z143" i="8" a="1"/>
  <c r="Z143" i="8"/>
  <c r="Y143" i="8" a="1"/>
  <c r="Y143" i="8"/>
  <c r="AB143" i="8" a="1"/>
  <c r="AB143" i="8"/>
  <c r="AA143" i="8" a="1"/>
  <c r="AA143" i="8"/>
  <c r="AD143" i="8" a="1"/>
  <c r="AD143" i="8"/>
  <c r="AC143" i="8" a="1"/>
  <c r="AC143" i="8"/>
  <c r="R8" i="8" a="1"/>
  <c r="R8" i="8"/>
  <c r="T8" i="8" a="1"/>
  <c r="T8" i="8"/>
  <c r="AH8" i="8"/>
  <c r="AB8" i="8" a="1"/>
  <c r="AB8" i="8"/>
  <c r="AD8" i="8" a="1"/>
  <c r="AD8" i="8"/>
  <c r="AC8" i="8" a="1"/>
  <c r="AC8" i="8"/>
  <c r="M8" i="8"/>
  <c r="Y8" i="8" a="1"/>
  <c r="Y8" i="8"/>
  <c r="X8" i="8" a="1"/>
  <c r="X8" i="8"/>
  <c r="AA8" i="8" a="1"/>
  <c r="AA8" i="8"/>
  <c r="Z8" i="8" a="1"/>
  <c r="Z8" i="8"/>
  <c r="S8" i="8" a="1"/>
  <c r="S8" i="8"/>
  <c r="V8" i="8" a="1"/>
  <c r="V8" i="8"/>
  <c r="U8" i="8" a="1"/>
  <c r="U8" i="8"/>
  <c r="W8" i="8" a="1"/>
  <c r="W8" i="8"/>
  <c r="Q8" i="8" a="1"/>
  <c r="Q8" i="8"/>
  <c r="AE8" i="8" a="1"/>
  <c r="AE8" i="8"/>
  <c r="O8" i="8"/>
  <c r="U51" i="8" a="1"/>
  <c r="U51" i="8"/>
  <c r="V51" i="8" a="1"/>
  <c r="V51" i="8"/>
  <c r="W51" i="8" a="1"/>
  <c r="W51" i="8"/>
  <c r="X51" i="8" a="1"/>
  <c r="X51" i="8"/>
  <c r="Y51" i="8" a="1"/>
  <c r="Y51" i="8"/>
  <c r="Z51" i="8" a="1"/>
  <c r="Z51" i="8"/>
  <c r="AB51" i="8" a="1"/>
  <c r="AB51" i="8"/>
  <c r="AA51" i="8" a="1"/>
  <c r="AA51" i="8"/>
  <c r="AD51" i="8" a="1"/>
  <c r="AD51" i="8"/>
  <c r="AC51" i="8" a="1"/>
  <c r="AC51" i="8"/>
  <c r="O51" i="8"/>
  <c r="AE51" i="8" a="1"/>
  <c r="AE51" i="8"/>
  <c r="M51" i="8"/>
  <c r="Q51" i="8" a="1"/>
  <c r="Q51" i="8"/>
  <c r="R51" i="8" a="1"/>
  <c r="R51" i="8"/>
  <c r="S51" i="8" a="1"/>
  <c r="S51" i="8"/>
  <c r="T51" i="8" a="1"/>
  <c r="T51" i="8"/>
  <c r="V372" i="8" a="1"/>
  <c r="V372" i="8"/>
  <c r="U372" i="8" a="1"/>
  <c r="U372" i="8"/>
  <c r="X372" i="8" a="1"/>
  <c r="X372" i="8"/>
  <c r="W372" i="8" a="1"/>
  <c r="W372" i="8"/>
  <c r="Z372" i="8" a="1"/>
  <c r="Z372" i="8"/>
  <c r="Y372" i="8" a="1"/>
  <c r="Y372" i="8"/>
  <c r="AB372" i="8" a="1"/>
  <c r="AB372" i="8"/>
  <c r="AA372" i="8" a="1"/>
  <c r="AA372" i="8"/>
  <c r="AD372" i="8" a="1"/>
  <c r="AD372" i="8"/>
  <c r="AC372" i="8" a="1"/>
  <c r="AC372" i="8"/>
  <c r="M372" i="8"/>
  <c r="AE372" i="8" a="1"/>
  <c r="AE372" i="8"/>
  <c r="O372" i="8"/>
  <c r="R372" i="8" a="1"/>
  <c r="R372" i="8"/>
  <c r="Q372" i="8" a="1"/>
  <c r="Q372" i="8"/>
  <c r="T372" i="8" a="1"/>
  <c r="T372" i="8"/>
  <c r="S372" i="8" a="1"/>
  <c r="S372" i="8"/>
  <c r="AC393" i="8" a="1"/>
  <c r="AC393" i="8"/>
  <c r="Y393" i="8" a="1"/>
  <c r="Y393" i="8"/>
  <c r="X393" i="8" a="1"/>
  <c r="X393" i="8"/>
  <c r="AA393" i="8" a="1"/>
  <c r="AA393" i="8"/>
  <c r="Z393" i="8" a="1"/>
  <c r="Z393" i="8"/>
  <c r="AB393" i="8" a="1"/>
  <c r="AB393" i="8"/>
  <c r="AD393" i="8" a="1"/>
  <c r="AD393" i="8"/>
  <c r="T393" i="8" a="1"/>
  <c r="T393" i="8"/>
  <c r="V393" i="8" a="1"/>
  <c r="V393" i="8"/>
  <c r="M393" i="8"/>
  <c r="Q393" i="8" a="1"/>
  <c r="Q393" i="8"/>
  <c r="O393" i="8"/>
  <c r="S393" i="8" a="1"/>
  <c r="S393" i="8"/>
  <c r="R393" i="8" a="1"/>
  <c r="R393" i="8"/>
  <c r="AE393" i="8" a="1"/>
  <c r="AE393" i="8"/>
  <c r="U393" i="8" a="1"/>
  <c r="U393" i="8"/>
  <c r="W393" i="8" a="1"/>
  <c r="W393" i="8"/>
  <c r="M42" i="8"/>
  <c r="R42" i="8" a="1"/>
  <c r="R42" i="8"/>
  <c r="Q42" i="8" a="1"/>
  <c r="Q42" i="8"/>
  <c r="S42" i="8" a="1"/>
  <c r="S42" i="8"/>
  <c r="T42" i="8" a="1"/>
  <c r="T42" i="8"/>
  <c r="V42" i="8" a="1"/>
  <c r="V42" i="8"/>
  <c r="U42" i="8" a="1"/>
  <c r="U42" i="8"/>
  <c r="W42" i="8" a="1"/>
  <c r="W42" i="8"/>
  <c r="X42" i="8" a="1"/>
  <c r="X42" i="8"/>
  <c r="Y42" i="8" a="1"/>
  <c r="Y42" i="8"/>
  <c r="Z42" i="8" a="1"/>
  <c r="Z42" i="8"/>
  <c r="AB42" i="8" a="1"/>
  <c r="AB42" i="8"/>
  <c r="AA42" i="8" a="1"/>
  <c r="AA42" i="8"/>
  <c r="AD42" i="8" a="1"/>
  <c r="AD42" i="8"/>
  <c r="AC42" i="8" a="1"/>
  <c r="AC42" i="8"/>
  <c r="O42" i="8"/>
  <c r="AE42" i="8" a="1"/>
  <c r="AE42" i="8"/>
  <c r="AA371" i="8" a="1"/>
  <c r="AA371" i="8"/>
  <c r="Z371" i="8" a="1"/>
  <c r="Z371" i="8"/>
  <c r="AC371" i="8" a="1"/>
  <c r="AC371" i="8"/>
  <c r="AB371" i="8" a="1"/>
  <c r="AB371" i="8"/>
  <c r="AE371" i="8" a="1"/>
  <c r="AE371" i="8"/>
  <c r="M371" i="8"/>
  <c r="W371" i="8" a="1"/>
  <c r="W371" i="8"/>
  <c r="Y371" i="8" a="1"/>
  <c r="Y371" i="8"/>
  <c r="O371" i="8"/>
  <c r="S371" i="8" a="1"/>
  <c r="S371" i="8"/>
  <c r="R371" i="8" a="1"/>
  <c r="R371" i="8"/>
  <c r="U371" i="8" a="1"/>
  <c r="U371" i="8"/>
  <c r="T371" i="8" a="1"/>
  <c r="T371" i="8"/>
  <c r="AD371" i="8" a="1"/>
  <c r="AD371" i="8"/>
  <c r="Q371" i="8" a="1"/>
  <c r="Q371" i="8"/>
  <c r="V371" i="8" a="1"/>
  <c r="V371" i="8"/>
  <c r="X371" i="8" a="1"/>
  <c r="X371" i="8"/>
  <c r="X151" i="8" a="1"/>
  <c r="X151" i="8"/>
  <c r="W151" i="8" a="1"/>
  <c r="W151" i="8"/>
  <c r="Z151" i="8" a="1"/>
  <c r="Z151" i="8"/>
  <c r="Y151" i="8" a="1"/>
  <c r="Y151" i="8"/>
  <c r="AB151" i="8" a="1"/>
  <c r="AB151" i="8"/>
  <c r="AA151" i="8" a="1"/>
  <c r="AA151" i="8"/>
  <c r="AD151" i="8" a="1"/>
  <c r="AD151" i="8"/>
  <c r="AC151" i="8" a="1"/>
  <c r="AC151" i="8"/>
  <c r="O151" i="8"/>
  <c r="AE151" i="8" a="1"/>
  <c r="AE151" i="8"/>
  <c r="M151" i="8"/>
  <c r="R151" i="8" a="1"/>
  <c r="R151" i="8"/>
  <c r="Q151" i="8" a="1"/>
  <c r="Q151" i="8"/>
  <c r="T151" i="8" a="1"/>
  <c r="T151" i="8"/>
  <c r="S151" i="8" a="1"/>
  <c r="S151" i="8"/>
  <c r="V151" i="8" a="1"/>
  <c r="V151" i="8"/>
  <c r="U151" i="8" a="1"/>
  <c r="U151" i="8"/>
  <c r="O312" i="8"/>
  <c r="AE312" i="8" a="1"/>
  <c r="AE312" i="8"/>
  <c r="M312" i="8"/>
  <c r="R312" i="8" a="1"/>
  <c r="R312" i="8"/>
  <c r="Q312" i="8" a="1"/>
  <c r="Q312" i="8"/>
  <c r="T312" i="8" a="1"/>
  <c r="T312" i="8"/>
  <c r="S312" i="8" a="1"/>
  <c r="S312" i="8"/>
  <c r="V312" i="8" a="1"/>
  <c r="V312" i="8"/>
  <c r="U312" i="8" a="1"/>
  <c r="U312" i="8"/>
  <c r="X312" i="8" a="1"/>
  <c r="X312" i="8"/>
  <c r="W312" i="8" a="1"/>
  <c r="W312" i="8"/>
  <c r="Z312" i="8" a="1"/>
  <c r="Z312" i="8"/>
  <c r="Y312" i="8" a="1"/>
  <c r="Y312" i="8"/>
  <c r="AB312" i="8" a="1"/>
  <c r="AB312" i="8"/>
  <c r="AA312" i="8" a="1"/>
  <c r="AA312" i="8"/>
  <c r="AD312" i="8" a="1"/>
  <c r="AD312" i="8"/>
  <c r="AC312" i="8" a="1"/>
  <c r="AC312" i="8"/>
  <c r="Y353" i="8" a="1"/>
  <c r="Y353" i="8"/>
  <c r="X353" i="8" a="1"/>
  <c r="X353" i="8"/>
  <c r="AA353" i="8" a="1"/>
  <c r="AA353" i="8"/>
  <c r="Z353" i="8" a="1"/>
  <c r="Z353" i="8"/>
  <c r="AC353" i="8" a="1"/>
  <c r="AC353" i="8"/>
  <c r="AE353" i="8" a="1"/>
  <c r="AE353" i="8"/>
  <c r="U353" i="8" a="1"/>
  <c r="U353" i="8"/>
  <c r="W353" i="8" a="1"/>
  <c r="W353" i="8"/>
  <c r="M353" i="8"/>
  <c r="Q353" i="8" a="1"/>
  <c r="Q353" i="8"/>
  <c r="O353" i="8"/>
  <c r="S353" i="8" a="1"/>
  <c r="S353" i="8"/>
  <c r="R353" i="8" a="1"/>
  <c r="R353" i="8"/>
  <c r="AB353" i="8" a="1"/>
  <c r="AB353" i="8"/>
  <c r="AD353" i="8" a="1"/>
  <c r="AD353" i="8"/>
  <c r="T353" i="8" a="1"/>
  <c r="T353" i="8"/>
  <c r="V353" i="8" a="1"/>
  <c r="V353" i="8"/>
  <c r="Z184" i="8" a="1"/>
  <c r="Z184" i="8"/>
  <c r="R184" i="8" a="1"/>
  <c r="R184" i="8"/>
  <c r="AA184" i="8" a="1"/>
  <c r="AA184" i="8"/>
  <c r="S184" i="8" a="1"/>
  <c r="S184" i="8"/>
  <c r="T184" i="8" a="1"/>
  <c r="T184" i="8"/>
  <c r="U184" i="8" a="1"/>
  <c r="U184" i="8"/>
  <c r="X184" i="8" a="1"/>
  <c r="X184" i="8"/>
  <c r="Y184" i="8" a="1"/>
  <c r="Y184" i="8"/>
  <c r="AD184" i="8" a="1"/>
  <c r="AD184" i="8"/>
  <c r="V184" i="8" a="1"/>
  <c r="V184" i="8"/>
  <c r="AE184" i="8" a="1"/>
  <c r="AE184" i="8"/>
  <c r="W184" i="8" a="1"/>
  <c r="W184" i="8"/>
  <c r="AB184" i="8" a="1"/>
  <c r="AB184" i="8"/>
  <c r="AC184" i="8" a="1"/>
  <c r="AC184" i="8"/>
  <c r="M184" i="8"/>
  <c r="O184" i="8"/>
  <c r="Q184" i="8" a="1"/>
  <c r="Q184" i="8"/>
  <c r="AA170" i="8" a="1"/>
  <c r="AA170" i="8"/>
  <c r="Z170" i="8" a="1"/>
  <c r="Z170" i="8"/>
  <c r="AC170" i="8" a="1"/>
  <c r="AC170" i="8"/>
  <c r="AB170" i="8" a="1"/>
  <c r="AB170" i="8"/>
  <c r="AE170" i="8" a="1"/>
  <c r="AE170" i="8"/>
  <c r="AD170" i="8" a="1"/>
  <c r="AD170" i="8"/>
  <c r="O170" i="8"/>
  <c r="Q170" i="8" a="1"/>
  <c r="Q170" i="8"/>
  <c r="M170" i="8"/>
  <c r="S170" i="8" a="1"/>
  <c r="S170" i="8"/>
  <c r="R170" i="8" a="1"/>
  <c r="R170" i="8"/>
  <c r="U170" i="8" a="1"/>
  <c r="U170" i="8"/>
  <c r="T170" i="8" a="1"/>
  <c r="T170" i="8"/>
  <c r="W170" i="8" a="1"/>
  <c r="W170" i="8"/>
  <c r="V170" i="8" a="1"/>
  <c r="V170" i="8"/>
  <c r="Y170" i="8" a="1"/>
  <c r="Y170" i="8"/>
  <c r="X170" i="8" a="1"/>
  <c r="X170" i="8"/>
  <c r="M148" i="8"/>
  <c r="S148" i="8" a="1"/>
  <c r="S148" i="8"/>
  <c r="R148" i="8" a="1"/>
  <c r="R148" i="8"/>
  <c r="U148" i="8" a="1"/>
  <c r="U148" i="8"/>
  <c r="T148" i="8" a="1"/>
  <c r="T148" i="8"/>
  <c r="W148" i="8" a="1"/>
  <c r="W148" i="8"/>
  <c r="V148" i="8" a="1"/>
  <c r="V148" i="8"/>
  <c r="Y148" i="8" a="1"/>
  <c r="Y148" i="8"/>
  <c r="X148" i="8" a="1"/>
  <c r="X148" i="8"/>
  <c r="AA148" i="8" a="1"/>
  <c r="AA148" i="8"/>
  <c r="AC148" i="8" a="1"/>
  <c r="AC148" i="8"/>
  <c r="AE148" i="8" a="1"/>
  <c r="AE148" i="8"/>
  <c r="O148" i="8"/>
  <c r="Z148" i="8" a="1"/>
  <c r="Z148" i="8"/>
  <c r="AB148" i="8" a="1"/>
  <c r="AB148" i="8"/>
  <c r="AD148" i="8" a="1"/>
  <c r="AD148" i="8"/>
  <c r="Q148" i="8" a="1"/>
  <c r="Q148" i="8"/>
  <c r="T22" i="8" a="1"/>
  <c r="T22" i="8"/>
  <c r="S22" i="8" a="1"/>
  <c r="S22" i="8"/>
  <c r="AH22" i="8"/>
  <c r="R22" i="8" a="1"/>
  <c r="R22" i="8"/>
  <c r="O22" i="8"/>
  <c r="Y22" i="8" a="1"/>
  <c r="Y22" i="8"/>
  <c r="U22" i="8" a="1"/>
  <c r="U22" i="8"/>
  <c r="Q22" i="8" a="1"/>
  <c r="Q22" i="8"/>
  <c r="AD22" i="8" a="1"/>
  <c r="AD22" i="8"/>
  <c r="AB22" i="8" a="1"/>
  <c r="AB22" i="8"/>
  <c r="AA22" i="8" a="1"/>
  <c r="AA22" i="8"/>
  <c r="V22" i="8" a="1"/>
  <c r="V22" i="8"/>
  <c r="AE22" i="8" a="1"/>
  <c r="AE22" i="8"/>
  <c r="Z22" i="8" a="1"/>
  <c r="Z22" i="8"/>
  <c r="X22" i="8" a="1"/>
  <c r="X22" i="8"/>
  <c r="W22" i="8" a="1"/>
  <c r="W22" i="8"/>
  <c r="M22" i="8"/>
  <c r="AC22" i="8" a="1"/>
  <c r="AC22" i="8"/>
  <c r="AA162" i="8" a="1"/>
  <c r="AA162" i="8"/>
  <c r="Z162" i="8" a="1"/>
  <c r="Z162" i="8"/>
  <c r="AC162" i="8" a="1"/>
  <c r="AC162" i="8"/>
  <c r="AB162" i="8" a="1"/>
  <c r="AB162" i="8"/>
  <c r="AE162" i="8" a="1"/>
  <c r="AE162" i="8"/>
  <c r="AD162" i="8" a="1"/>
  <c r="AD162" i="8"/>
  <c r="O162" i="8"/>
  <c r="Q162" i="8" a="1"/>
  <c r="Q162" i="8"/>
  <c r="M162" i="8"/>
  <c r="S162" i="8" a="1"/>
  <c r="S162" i="8"/>
  <c r="R162" i="8" a="1"/>
  <c r="R162" i="8"/>
  <c r="U162" i="8" a="1"/>
  <c r="U162" i="8"/>
  <c r="T162" i="8" a="1"/>
  <c r="T162" i="8"/>
  <c r="W162" i="8" a="1"/>
  <c r="W162" i="8"/>
  <c r="V162" i="8" a="1"/>
  <c r="V162" i="8"/>
  <c r="Y162" i="8" a="1"/>
  <c r="Y162" i="8"/>
  <c r="X162" i="8" a="1"/>
  <c r="X162" i="8"/>
  <c r="AD35" i="8" a="1"/>
  <c r="AD35" i="8"/>
  <c r="AA35" i="8" a="1"/>
  <c r="AA35" i="8"/>
  <c r="W35" i="8" a="1"/>
  <c r="W35" i="8"/>
  <c r="S35" i="8" a="1"/>
  <c r="S35" i="8"/>
  <c r="X35" i="8" a="1"/>
  <c r="X35" i="8"/>
  <c r="U35" i="8" a="1"/>
  <c r="U35" i="8"/>
  <c r="T35" i="8" a="1"/>
  <c r="T35" i="8"/>
  <c r="Q35" i="8" a="1"/>
  <c r="Q35" i="8"/>
  <c r="AE35" i="8" a="1"/>
  <c r="AE35" i="8"/>
  <c r="V35" i="8" a="1"/>
  <c r="V35" i="8"/>
  <c r="R35" i="8" a="1"/>
  <c r="R35" i="8"/>
  <c r="M35" i="8"/>
  <c r="O35" i="8"/>
  <c r="AB35" i="8" a="1"/>
  <c r="AB35" i="8"/>
  <c r="AH35" i="8"/>
  <c r="AC35" i="8" a="1"/>
  <c r="AC35" i="8"/>
  <c r="Z35" i="8" a="1"/>
  <c r="Z35" i="8"/>
  <c r="Y35" i="8" a="1"/>
  <c r="Y35" i="8"/>
  <c r="O259" i="8"/>
  <c r="Q259" i="8" a="1"/>
  <c r="Q259" i="8"/>
  <c r="M259" i="8"/>
  <c r="S259" i="8" a="1"/>
  <c r="S259" i="8"/>
  <c r="R259" i="8" a="1"/>
  <c r="R259" i="8"/>
  <c r="T259" i="8" a="1"/>
  <c r="T259" i="8"/>
  <c r="V259" i="8" a="1"/>
  <c r="V259" i="8"/>
  <c r="AB259" i="8" a="1"/>
  <c r="AB259" i="8"/>
  <c r="AD259" i="8" a="1"/>
  <c r="AD259" i="8"/>
  <c r="Y259" i="8" a="1"/>
  <c r="Y259" i="8"/>
  <c r="X259" i="8" a="1"/>
  <c r="X259" i="8"/>
  <c r="AA259" i="8" a="1"/>
  <c r="AA259" i="8"/>
  <c r="Z259" i="8" a="1"/>
  <c r="Z259" i="8"/>
  <c r="U259" i="8" a="1"/>
  <c r="U259" i="8"/>
  <c r="W259" i="8" a="1"/>
  <c r="W259" i="8"/>
  <c r="AC259" i="8" a="1"/>
  <c r="AC259" i="8"/>
  <c r="AE259" i="8" a="1"/>
  <c r="AE259" i="8"/>
  <c r="O212" i="8"/>
  <c r="R212" i="8" a="1"/>
  <c r="R212" i="8"/>
  <c r="Q212" i="8" a="1"/>
  <c r="Q212" i="8"/>
  <c r="T212" i="8" a="1"/>
  <c r="T212" i="8"/>
  <c r="S212" i="8" a="1"/>
  <c r="S212" i="8"/>
  <c r="V212" i="8" a="1"/>
  <c r="V212" i="8"/>
  <c r="U212" i="8" a="1"/>
  <c r="U212" i="8"/>
  <c r="X212" i="8" a="1"/>
  <c r="X212" i="8"/>
  <c r="W212" i="8" a="1"/>
  <c r="W212" i="8"/>
  <c r="Z212" i="8" a="1"/>
  <c r="Z212" i="8"/>
  <c r="Y212" i="8" a="1"/>
  <c r="Y212" i="8"/>
  <c r="AB212" i="8" a="1"/>
  <c r="AB212" i="8"/>
  <c r="AA212" i="8" a="1"/>
  <c r="AA212" i="8"/>
  <c r="AD212" i="8" a="1"/>
  <c r="AD212" i="8"/>
  <c r="AC212" i="8" a="1"/>
  <c r="AC212" i="8"/>
  <c r="M212" i="8"/>
  <c r="AE212" i="8" a="1"/>
  <c r="AE212" i="8"/>
  <c r="V356" i="8" a="1"/>
  <c r="V356" i="8"/>
  <c r="U356" i="8" a="1"/>
  <c r="U356" i="8"/>
  <c r="X356" i="8" a="1"/>
  <c r="X356" i="8"/>
  <c r="W356" i="8" a="1"/>
  <c r="W356" i="8"/>
  <c r="R356" i="8" a="1"/>
  <c r="R356" i="8"/>
  <c r="T356" i="8" a="1"/>
  <c r="T356" i="8"/>
  <c r="Z356" i="8" a="1"/>
  <c r="Z356" i="8"/>
  <c r="AB356" i="8" a="1"/>
  <c r="AB356" i="8"/>
  <c r="AD356" i="8" a="1"/>
  <c r="AD356" i="8"/>
  <c r="AC356" i="8" a="1"/>
  <c r="AC356" i="8"/>
  <c r="M356" i="8"/>
  <c r="AE356" i="8" a="1"/>
  <c r="AE356" i="8"/>
  <c r="O356" i="8"/>
  <c r="Q356" i="8" a="1"/>
  <c r="Q356" i="8"/>
  <c r="S356" i="8" a="1"/>
  <c r="S356" i="8"/>
  <c r="Y356" i="8" a="1"/>
  <c r="Y356" i="8"/>
  <c r="AA356" i="8" a="1"/>
  <c r="AA356" i="8"/>
  <c r="O72" i="8"/>
  <c r="S72" i="8" a="1"/>
  <c r="S72" i="8"/>
  <c r="AD72" i="8" a="1"/>
  <c r="AD72" i="8"/>
  <c r="X72" i="8" a="1"/>
  <c r="X72" i="8"/>
  <c r="W72" i="8" a="1"/>
  <c r="W72" i="8"/>
  <c r="V72" i="8" a="1"/>
  <c r="V72" i="8"/>
  <c r="Z72" i="8" a="1"/>
  <c r="Z72" i="8"/>
  <c r="R72" i="8" a="1"/>
  <c r="R72" i="8"/>
  <c r="AE72" i="8" a="1"/>
  <c r="AE72" i="8"/>
  <c r="T72" i="8" a="1"/>
  <c r="T72" i="8"/>
  <c r="U72" i="8" a="1"/>
  <c r="U72" i="8"/>
  <c r="AB72" i="8" a="1"/>
  <c r="AB72" i="8"/>
  <c r="AA72" i="8" a="1"/>
  <c r="AA72" i="8"/>
  <c r="Y72" i="8" a="1"/>
  <c r="Y72" i="8"/>
  <c r="AC72" i="8" a="1"/>
  <c r="AC72" i="8"/>
  <c r="Q72" i="8" a="1"/>
  <c r="Q72" i="8"/>
  <c r="M72" i="8"/>
  <c r="AD342" i="8" a="1"/>
  <c r="AD342" i="8"/>
  <c r="AC342" i="8" a="1"/>
  <c r="AC342" i="8"/>
  <c r="M342" i="8"/>
  <c r="AE342" i="8" a="1"/>
  <c r="AE342" i="8"/>
  <c r="O342" i="8"/>
  <c r="R342" i="8" a="1"/>
  <c r="R342" i="8"/>
  <c r="Q342" i="8" a="1"/>
  <c r="Q342" i="8"/>
  <c r="T342" i="8" a="1"/>
  <c r="T342" i="8"/>
  <c r="S342" i="8" a="1"/>
  <c r="S342" i="8"/>
  <c r="V342" i="8" a="1"/>
  <c r="V342" i="8"/>
  <c r="U342" i="8" a="1"/>
  <c r="U342" i="8"/>
  <c r="X342" i="8" a="1"/>
  <c r="X342" i="8"/>
  <c r="W342" i="8" a="1"/>
  <c r="W342" i="8"/>
  <c r="Z342" i="8" a="1"/>
  <c r="Z342" i="8"/>
  <c r="Y342" i="8" a="1"/>
  <c r="Y342" i="8"/>
  <c r="AB342" i="8" a="1"/>
  <c r="AB342" i="8"/>
  <c r="AA342" i="8" a="1"/>
  <c r="AA342" i="8"/>
  <c r="AE235" i="8" a="1"/>
  <c r="AE235" i="8"/>
  <c r="AD235" i="8" a="1"/>
  <c r="AD235" i="8"/>
  <c r="M235" i="8"/>
  <c r="Q235" i="8" a="1"/>
  <c r="Q235" i="8"/>
  <c r="O235" i="8"/>
  <c r="S235" i="8" a="1"/>
  <c r="S235" i="8"/>
  <c r="R235" i="8" a="1"/>
  <c r="R235" i="8"/>
  <c r="U235" i="8" a="1"/>
  <c r="U235" i="8"/>
  <c r="T235" i="8" a="1"/>
  <c r="T235" i="8"/>
  <c r="W235" i="8" a="1"/>
  <c r="W235" i="8"/>
  <c r="V235" i="8" a="1"/>
  <c r="V235" i="8"/>
  <c r="Y235" i="8" a="1"/>
  <c r="Y235" i="8"/>
  <c r="X235" i="8" a="1"/>
  <c r="X235" i="8"/>
  <c r="AA235" i="8" a="1"/>
  <c r="AA235" i="8"/>
  <c r="Z235" i="8" a="1"/>
  <c r="Z235" i="8"/>
  <c r="AC235" i="8" a="1"/>
  <c r="AC235" i="8"/>
  <c r="AB235" i="8" a="1"/>
  <c r="AB235" i="8"/>
  <c r="M351" i="8"/>
  <c r="Q351" i="8" a="1"/>
  <c r="Q351" i="8"/>
  <c r="AE351" i="8" a="1"/>
  <c r="AE351" i="8"/>
  <c r="O351" i="8"/>
  <c r="R351" i="8" a="1"/>
  <c r="R351" i="8"/>
  <c r="U351" i="8" a="1"/>
  <c r="U351" i="8"/>
  <c r="T351" i="8" a="1"/>
  <c r="T351" i="8"/>
  <c r="V351" i="8" a="1"/>
  <c r="V351" i="8"/>
  <c r="Z351" i="8" a="1"/>
  <c r="Z351" i="8"/>
  <c r="Y351" i="8" a="1"/>
  <c r="Y351" i="8"/>
  <c r="X351" i="8" a="1"/>
  <c r="X351" i="8"/>
  <c r="AD351" i="8" a="1"/>
  <c r="AD351" i="8"/>
  <c r="S351" i="8" a="1"/>
  <c r="S351" i="8"/>
  <c r="AC351" i="8" a="1"/>
  <c r="AC351" i="8"/>
  <c r="AB351" i="8" a="1"/>
  <c r="AB351" i="8"/>
  <c r="W351" i="8" a="1"/>
  <c r="W351" i="8"/>
  <c r="AA351" i="8" a="1"/>
  <c r="AA351" i="8"/>
  <c r="M322" i="8"/>
  <c r="R322" i="8" a="1"/>
  <c r="R322" i="8"/>
  <c r="Q322" i="8" a="1"/>
  <c r="Q322" i="8"/>
  <c r="T322" i="8" a="1"/>
  <c r="T322" i="8"/>
  <c r="S322" i="8" a="1"/>
  <c r="S322" i="8"/>
  <c r="V322" i="8" a="1"/>
  <c r="V322" i="8"/>
  <c r="U322" i="8" a="1"/>
  <c r="U322" i="8"/>
  <c r="X322" i="8" a="1"/>
  <c r="X322" i="8"/>
  <c r="W322" i="8" a="1"/>
  <c r="W322" i="8"/>
  <c r="Z322" i="8" a="1"/>
  <c r="Z322" i="8"/>
  <c r="Y322" i="8" a="1"/>
  <c r="Y322" i="8"/>
  <c r="AB322" i="8" a="1"/>
  <c r="AB322" i="8"/>
  <c r="AA322" i="8" a="1"/>
  <c r="AA322" i="8"/>
  <c r="AD322" i="8" a="1"/>
  <c r="AD322" i="8"/>
  <c r="AC322" i="8" a="1"/>
  <c r="AC322" i="8"/>
  <c r="O322" i="8"/>
  <c r="AE322" i="8" a="1"/>
  <c r="AE322" i="8"/>
  <c r="V76" i="8" a="1"/>
  <c r="V76" i="8"/>
  <c r="W76" i="8" a="1"/>
  <c r="W76" i="8"/>
  <c r="Y76" i="8" a="1"/>
  <c r="Y76" i="8"/>
  <c r="X76" i="8" a="1"/>
  <c r="X76" i="8"/>
  <c r="Z76" i="8" a="1"/>
  <c r="Z76" i="8"/>
  <c r="AA76" i="8" a="1"/>
  <c r="AA76" i="8"/>
  <c r="AC76" i="8" a="1"/>
  <c r="AC76" i="8"/>
  <c r="AB76" i="8" a="1"/>
  <c r="AB76" i="8"/>
  <c r="AE76" i="8" a="1"/>
  <c r="AE76" i="8"/>
  <c r="AD76" i="8" a="1"/>
  <c r="AD76" i="8"/>
  <c r="O76" i="8"/>
  <c r="Q76" i="8" a="1"/>
  <c r="Q76" i="8"/>
  <c r="M76" i="8"/>
  <c r="S76" i="8" a="1"/>
  <c r="S76" i="8"/>
  <c r="R76" i="8" a="1"/>
  <c r="R76" i="8"/>
  <c r="U76" i="8" a="1"/>
  <c r="U76" i="8"/>
  <c r="T76" i="8" a="1"/>
  <c r="T76" i="8"/>
  <c r="AC397" i="8" a="1"/>
  <c r="AC397" i="8"/>
  <c r="AB397" i="8" a="1"/>
  <c r="AB397" i="8"/>
  <c r="AE397" i="8" a="1"/>
  <c r="AE397" i="8"/>
  <c r="AD397" i="8" a="1"/>
  <c r="AD397" i="8"/>
  <c r="M397" i="8"/>
  <c r="Q397" i="8" a="1"/>
  <c r="Q397" i="8"/>
  <c r="O397" i="8"/>
  <c r="S397" i="8" a="1"/>
  <c r="S397" i="8"/>
  <c r="R397" i="8" a="1"/>
  <c r="R397" i="8"/>
  <c r="U397" i="8" a="1"/>
  <c r="U397" i="8"/>
  <c r="T397" i="8" a="1"/>
  <c r="T397" i="8"/>
  <c r="W397" i="8" a="1"/>
  <c r="W397" i="8"/>
  <c r="V397" i="8" a="1"/>
  <c r="V397" i="8"/>
  <c r="Y397" i="8" a="1"/>
  <c r="Y397" i="8"/>
  <c r="X397" i="8" a="1"/>
  <c r="X397" i="8"/>
  <c r="AA397" i="8" a="1"/>
  <c r="AA397" i="8"/>
  <c r="Z397" i="8" a="1"/>
  <c r="Z397" i="8"/>
  <c r="AA144" i="8" a="1"/>
  <c r="AA144" i="8"/>
  <c r="Z144" i="8" a="1"/>
  <c r="Z144" i="8"/>
  <c r="AC144" i="8" a="1"/>
  <c r="AC144" i="8"/>
  <c r="AB144" i="8" a="1"/>
  <c r="AB144" i="8"/>
  <c r="AE144" i="8" a="1"/>
  <c r="AE144" i="8"/>
  <c r="AD144" i="8" a="1"/>
  <c r="AD144" i="8"/>
  <c r="O144" i="8"/>
  <c r="Q144" i="8" a="1"/>
  <c r="Q144" i="8"/>
  <c r="M144" i="8"/>
  <c r="S144" i="8" a="1"/>
  <c r="S144" i="8"/>
  <c r="R144" i="8" a="1"/>
  <c r="R144" i="8"/>
  <c r="U144" i="8" a="1"/>
  <c r="U144" i="8"/>
  <c r="T144" i="8" a="1"/>
  <c r="T144" i="8"/>
  <c r="W144" i="8" a="1"/>
  <c r="W144" i="8"/>
  <c r="V144" i="8" a="1"/>
  <c r="V144" i="8"/>
  <c r="Y144" i="8" a="1"/>
  <c r="Y144" i="8"/>
  <c r="X144" i="8" a="1"/>
  <c r="X144" i="8"/>
  <c r="AE43" i="8" a="1"/>
  <c r="AE43" i="8"/>
  <c r="AD43" i="8" a="1"/>
  <c r="AD43" i="8"/>
  <c r="T43" i="8" a="1"/>
  <c r="T43" i="8"/>
  <c r="U43" i="8" a="1"/>
  <c r="U43" i="8"/>
  <c r="M43" i="8"/>
  <c r="R43" i="8" a="1"/>
  <c r="R43" i="8"/>
  <c r="X43" i="8" a="1"/>
  <c r="X43" i="8"/>
  <c r="AA43" i="8" a="1"/>
  <c r="AA43" i="8"/>
  <c r="Q43" i="8" a="1"/>
  <c r="Q43" i="8"/>
  <c r="V43" i="8" a="1"/>
  <c r="V43" i="8"/>
  <c r="W43" i="8" a="1"/>
  <c r="W43" i="8"/>
  <c r="AB43" i="8" a="1"/>
  <c r="AB43" i="8"/>
  <c r="AC43" i="8" a="1"/>
  <c r="AC43" i="8"/>
  <c r="S43" i="8" a="1"/>
  <c r="S43" i="8"/>
  <c r="Y43" i="8" a="1"/>
  <c r="Y43" i="8"/>
  <c r="Z43" i="8" a="1"/>
  <c r="Z43" i="8"/>
  <c r="O43" i="8"/>
  <c r="M74" i="8"/>
  <c r="S74" i="8" a="1"/>
  <c r="S74" i="8"/>
  <c r="R74" i="8" a="1"/>
  <c r="R74" i="8"/>
  <c r="T74" i="8" a="1"/>
  <c r="T74" i="8"/>
  <c r="U74" i="8" a="1"/>
  <c r="U74" i="8"/>
  <c r="V74" i="8" a="1"/>
  <c r="V74" i="8"/>
  <c r="W74" i="8" a="1"/>
  <c r="W74" i="8"/>
  <c r="X74" i="8" a="1"/>
  <c r="X74" i="8"/>
  <c r="Y74" i="8" a="1"/>
  <c r="Y74" i="8"/>
  <c r="AA74" i="8" a="1"/>
  <c r="AA74" i="8"/>
  <c r="Z74" i="8" a="1"/>
  <c r="Z74" i="8"/>
  <c r="AB74" i="8" a="1"/>
  <c r="AB74" i="8"/>
  <c r="AC74" i="8" a="1"/>
  <c r="AC74" i="8"/>
  <c r="AE74" i="8" a="1"/>
  <c r="AE74" i="8"/>
  <c r="AD74" i="8" a="1"/>
  <c r="AD74" i="8"/>
  <c r="O74" i="8"/>
  <c r="Q74" i="8" a="1"/>
  <c r="Q74" i="8"/>
  <c r="Y309" i="8" a="1"/>
  <c r="Y309" i="8"/>
  <c r="X309" i="8" a="1"/>
  <c r="X309" i="8"/>
  <c r="AA309" i="8" a="1"/>
  <c r="AA309" i="8"/>
  <c r="Z309" i="8" a="1"/>
  <c r="Z309" i="8"/>
  <c r="AC309" i="8" a="1"/>
  <c r="AC309" i="8"/>
  <c r="AB309" i="8" a="1"/>
  <c r="AB309" i="8"/>
  <c r="AE309" i="8" a="1"/>
  <c r="AE309" i="8"/>
  <c r="AD309" i="8" a="1"/>
  <c r="AD309" i="8"/>
  <c r="O309" i="8"/>
  <c r="Q309" i="8" a="1"/>
  <c r="Q309" i="8"/>
  <c r="M309" i="8"/>
  <c r="S309" i="8" a="1"/>
  <c r="S309" i="8"/>
  <c r="R309" i="8" a="1"/>
  <c r="R309" i="8"/>
  <c r="U309" i="8" a="1"/>
  <c r="U309" i="8"/>
  <c r="T309" i="8" a="1"/>
  <c r="T309" i="8"/>
  <c r="W309" i="8" a="1"/>
  <c r="W309" i="8"/>
  <c r="V309" i="8" a="1"/>
  <c r="V309" i="8"/>
  <c r="X344" i="8" a="1"/>
  <c r="X344" i="8"/>
  <c r="W344" i="8" a="1"/>
  <c r="W344" i="8"/>
  <c r="Z344" i="8" a="1"/>
  <c r="Z344" i="8"/>
  <c r="Y344" i="8" a="1"/>
  <c r="Y344" i="8"/>
  <c r="AB344" i="8" a="1"/>
  <c r="AB344" i="8"/>
  <c r="AA344" i="8" a="1"/>
  <c r="AA344" i="8"/>
  <c r="AD344" i="8" a="1"/>
  <c r="AD344" i="8"/>
  <c r="AC344" i="8" a="1"/>
  <c r="AC344" i="8"/>
  <c r="M344" i="8"/>
  <c r="AE344" i="8" a="1"/>
  <c r="AE344" i="8"/>
  <c r="O344" i="8"/>
  <c r="R344" i="8" a="1"/>
  <c r="R344" i="8"/>
  <c r="Q344" i="8" a="1"/>
  <c r="Q344" i="8"/>
  <c r="T344" i="8" a="1"/>
  <c r="T344" i="8"/>
  <c r="S344" i="8" a="1"/>
  <c r="S344" i="8"/>
  <c r="V344" i="8" a="1"/>
  <c r="V344" i="8"/>
  <c r="U344" i="8" a="1"/>
  <c r="U344" i="8"/>
  <c r="AD173" i="8" a="1"/>
  <c r="AD173" i="8"/>
  <c r="AC173" i="8" a="1"/>
  <c r="AC173" i="8"/>
  <c r="O173" i="8"/>
  <c r="AE173" i="8" a="1"/>
  <c r="AE173" i="8"/>
  <c r="M173" i="8"/>
  <c r="R173" i="8" a="1"/>
  <c r="R173" i="8"/>
  <c r="Q173" i="8" a="1"/>
  <c r="Q173" i="8"/>
  <c r="T173" i="8" a="1"/>
  <c r="T173" i="8"/>
  <c r="S173" i="8" a="1"/>
  <c r="S173" i="8"/>
  <c r="V173" i="8" a="1"/>
  <c r="V173" i="8"/>
  <c r="U173" i="8" a="1"/>
  <c r="U173" i="8"/>
  <c r="X173" i="8" a="1"/>
  <c r="X173" i="8"/>
  <c r="W173" i="8" a="1"/>
  <c r="W173" i="8"/>
  <c r="Z173" i="8" a="1"/>
  <c r="Z173" i="8"/>
  <c r="Y173" i="8" a="1"/>
  <c r="Y173" i="8"/>
  <c r="AB173" i="8" a="1"/>
  <c r="AB173" i="8"/>
  <c r="AA173" i="8" a="1"/>
  <c r="AA173" i="8"/>
  <c r="O366" i="8"/>
  <c r="R366" i="8" a="1"/>
  <c r="R366" i="8"/>
  <c r="Q366" i="8" a="1"/>
  <c r="Q366" i="8"/>
  <c r="T366" i="8" a="1"/>
  <c r="T366" i="8"/>
  <c r="S366" i="8" a="1"/>
  <c r="S366" i="8"/>
  <c r="V366" i="8" a="1"/>
  <c r="V366" i="8"/>
  <c r="U366" i="8" a="1"/>
  <c r="U366" i="8"/>
  <c r="X366" i="8" a="1"/>
  <c r="X366" i="8"/>
  <c r="W366" i="8" a="1"/>
  <c r="W366" i="8"/>
  <c r="Z366" i="8" a="1"/>
  <c r="Z366" i="8"/>
  <c r="Y366" i="8" a="1"/>
  <c r="Y366" i="8"/>
  <c r="AB366" i="8" a="1"/>
  <c r="AB366" i="8"/>
  <c r="AA366" i="8" a="1"/>
  <c r="AA366" i="8"/>
  <c r="AD366" i="8" a="1"/>
  <c r="AD366" i="8"/>
  <c r="AC366" i="8" a="1"/>
  <c r="AC366" i="8"/>
  <c r="M366" i="8"/>
  <c r="AE366" i="8" a="1"/>
  <c r="AE366" i="8"/>
  <c r="AC261" i="8" a="1"/>
  <c r="AC261" i="8"/>
  <c r="AB261" i="8" a="1"/>
  <c r="AB261" i="8"/>
  <c r="AE261" i="8" a="1"/>
  <c r="AE261" i="8"/>
  <c r="AD261" i="8" a="1"/>
  <c r="AD261" i="8"/>
  <c r="O261" i="8"/>
  <c r="Q261" i="8" a="1"/>
  <c r="Q261" i="8"/>
  <c r="M261" i="8"/>
  <c r="S261" i="8" a="1"/>
  <c r="S261" i="8"/>
  <c r="R261" i="8" a="1"/>
  <c r="R261" i="8"/>
  <c r="U261" i="8" a="1"/>
  <c r="U261" i="8"/>
  <c r="T261" i="8" a="1"/>
  <c r="T261" i="8"/>
  <c r="W261" i="8" a="1"/>
  <c r="W261" i="8"/>
  <c r="V261" i="8" a="1"/>
  <c r="V261" i="8"/>
  <c r="Y261" i="8" a="1"/>
  <c r="Y261" i="8"/>
  <c r="X261" i="8" a="1"/>
  <c r="X261" i="8"/>
  <c r="AA261" i="8" a="1"/>
  <c r="AA261" i="8"/>
  <c r="Z261" i="8" a="1"/>
  <c r="Z261" i="8"/>
  <c r="T167" i="8" a="1"/>
  <c r="T167" i="8"/>
  <c r="S167" i="8" a="1"/>
  <c r="S167" i="8"/>
  <c r="V167" i="8" a="1"/>
  <c r="V167" i="8"/>
  <c r="U167" i="8" a="1"/>
  <c r="U167" i="8"/>
  <c r="X167" i="8" a="1"/>
  <c r="X167" i="8"/>
  <c r="W167" i="8" a="1"/>
  <c r="W167" i="8"/>
  <c r="Z167" i="8" a="1"/>
  <c r="Z167" i="8"/>
  <c r="Y167" i="8" a="1"/>
  <c r="Y167" i="8"/>
  <c r="AB167" i="8" a="1"/>
  <c r="AB167" i="8"/>
  <c r="AA167" i="8" a="1"/>
  <c r="AA167" i="8"/>
  <c r="AD167" i="8" a="1"/>
  <c r="AD167" i="8"/>
  <c r="AC167" i="8" a="1"/>
  <c r="AC167" i="8"/>
  <c r="O167" i="8"/>
  <c r="AE167" i="8" a="1"/>
  <c r="AE167" i="8"/>
  <c r="M167" i="8"/>
  <c r="R167" i="8" a="1"/>
  <c r="R167" i="8"/>
  <c r="Q167" i="8" a="1"/>
  <c r="Q167" i="8"/>
  <c r="AE54" i="8" a="1"/>
  <c r="AE54" i="8"/>
  <c r="AD54" i="8" a="1"/>
  <c r="AD54" i="8"/>
  <c r="O54" i="8"/>
  <c r="Q54" i="8" a="1"/>
  <c r="Q54" i="8"/>
  <c r="M54" i="8"/>
  <c r="S54" i="8" a="1"/>
  <c r="S54" i="8"/>
  <c r="R54" i="8" a="1"/>
  <c r="R54" i="8"/>
  <c r="T54" i="8" a="1"/>
  <c r="T54" i="8"/>
  <c r="U54" i="8" a="1"/>
  <c r="U54" i="8"/>
  <c r="W54" i="8" a="1"/>
  <c r="W54" i="8"/>
  <c r="V54" i="8" a="1"/>
  <c r="V54" i="8"/>
  <c r="X54" i="8" a="1"/>
  <c r="X54" i="8"/>
  <c r="Y54" i="8" a="1"/>
  <c r="Y54" i="8"/>
  <c r="Z54" i="8" a="1"/>
  <c r="Z54" i="8"/>
  <c r="AA54" i="8" a="1"/>
  <c r="AA54" i="8"/>
  <c r="AC54" i="8" a="1"/>
  <c r="AC54" i="8"/>
  <c r="AB54" i="8" a="1"/>
  <c r="AB54" i="8"/>
  <c r="AE182" i="8" a="1"/>
  <c r="AE182" i="8"/>
  <c r="W182" i="8" a="1"/>
  <c r="W182" i="8"/>
  <c r="M182" i="8"/>
  <c r="X182" i="8" a="1"/>
  <c r="X182" i="8"/>
  <c r="O182" i="8"/>
  <c r="Y182" i="8" a="1"/>
  <c r="Y182" i="8"/>
  <c r="Q182" i="8" a="1"/>
  <c r="Q182" i="8"/>
  <c r="Z182" i="8" a="1"/>
  <c r="Z182" i="8"/>
  <c r="R182" i="8" a="1"/>
  <c r="R182" i="8"/>
  <c r="AA182" i="8" a="1"/>
  <c r="AA182" i="8"/>
  <c r="S182" i="8" a="1"/>
  <c r="S182" i="8"/>
  <c r="AB182" i="8" a="1"/>
  <c r="AB182" i="8"/>
  <c r="T182" i="8" a="1"/>
  <c r="T182" i="8"/>
  <c r="AC182" i="8" a="1"/>
  <c r="AC182" i="8"/>
  <c r="U182" i="8" a="1"/>
  <c r="U182" i="8"/>
  <c r="AD182" i="8" a="1"/>
  <c r="AD182" i="8"/>
  <c r="V182" i="8" a="1"/>
  <c r="V182" i="8"/>
  <c r="W375" i="8" a="1"/>
  <c r="W375" i="8"/>
  <c r="V375" i="8" a="1"/>
  <c r="V375" i="8"/>
  <c r="Y375" i="8" a="1"/>
  <c r="Y375" i="8"/>
  <c r="X375" i="8" a="1"/>
  <c r="X375" i="8"/>
  <c r="AA375" i="8" a="1"/>
  <c r="AA375" i="8"/>
  <c r="Z375" i="8" a="1"/>
  <c r="Z375" i="8"/>
  <c r="AC375" i="8" a="1"/>
  <c r="AC375" i="8"/>
  <c r="AB375" i="8" a="1"/>
  <c r="AB375" i="8"/>
  <c r="AD375" i="8" a="1"/>
  <c r="AD375" i="8"/>
  <c r="Q375" i="8" a="1"/>
  <c r="Q375" i="8"/>
  <c r="S375" i="8" a="1"/>
  <c r="S375" i="8"/>
  <c r="U375" i="8" a="1"/>
  <c r="U375" i="8"/>
  <c r="AE375" i="8" a="1"/>
  <c r="AE375" i="8"/>
  <c r="M375" i="8"/>
  <c r="O375" i="8"/>
  <c r="R375" i="8" a="1"/>
  <c r="R375" i="8"/>
  <c r="T375" i="8" a="1"/>
  <c r="T375" i="8"/>
  <c r="Q34" i="8" a="1"/>
  <c r="Q34" i="8"/>
  <c r="U34" i="8" a="1"/>
  <c r="U34" i="8"/>
  <c r="AD34" i="8" a="1"/>
  <c r="AD34" i="8"/>
  <c r="R34" i="8" a="1"/>
  <c r="R34" i="8"/>
  <c r="T34" i="8" a="1"/>
  <c r="T34" i="8"/>
  <c r="Y34" i="8" a="1"/>
  <c r="Y34" i="8"/>
  <c r="AC34" i="8" a="1"/>
  <c r="AC34" i="8"/>
  <c r="S34" i="8" a="1"/>
  <c r="S34" i="8"/>
  <c r="AA34" i="8" a="1"/>
  <c r="AA34" i="8"/>
  <c r="AE34" i="8" a="1"/>
  <c r="AE34" i="8"/>
  <c r="AB34" i="8" a="1"/>
  <c r="AB34" i="8"/>
  <c r="Z34" i="8" a="1"/>
  <c r="Z34" i="8"/>
  <c r="X34" i="8" a="1"/>
  <c r="X34" i="8"/>
  <c r="W34" i="8" a="1"/>
  <c r="W34" i="8"/>
  <c r="V34" i="8" a="1"/>
  <c r="V34" i="8"/>
  <c r="M34" i="8"/>
  <c r="AH34" i="8"/>
  <c r="O34" i="8"/>
  <c r="Z153" i="8" a="1"/>
  <c r="Z153" i="8"/>
  <c r="Y153" i="8" a="1"/>
  <c r="Y153" i="8"/>
  <c r="AB153" i="8" a="1"/>
  <c r="AB153" i="8"/>
  <c r="AA153" i="8" a="1"/>
  <c r="AA153" i="8"/>
  <c r="AD153" i="8" a="1"/>
  <c r="AD153" i="8"/>
  <c r="AC153" i="8" a="1"/>
  <c r="AC153" i="8"/>
  <c r="O153" i="8"/>
  <c r="AE153" i="8" a="1"/>
  <c r="AE153" i="8"/>
  <c r="M153" i="8"/>
  <c r="Q153" i="8" a="1"/>
  <c r="Q153" i="8"/>
  <c r="S153" i="8" a="1"/>
  <c r="S153" i="8"/>
  <c r="U153" i="8" a="1"/>
  <c r="U153" i="8"/>
  <c r="W153" i="8" a="1"/>
  <c r="W153" i="8"/>
  <c r="R153" i="8" a="1"/>
  <c r="R153" i="8"/>
  <c r="T153" i="8" a="1"/>
  <c r="T153" i="8"/>
  <c r="V153" i="8" a="1"/>
  <c r="V153" i="8"/>
  <c r="X153" i="8" a="1"/>
  <c r="X153" i="8"/>
  <c r="Q346" i="8" a="1"/>
  <c r="Q346" i="8"/>
  <c r="S346" i="8" a="1"/>
  <c r="S346" i="8"/>
  <c r="V346" i="8" a="1"/>
  <c r="V346" i="8"/>
  <c r="U346" i="8" a="1"/>
  <c r="U346" i="8"/>
  <c r="X346" i="8" a="1"/>
  <c r="X346" i="8"/>
  <c r="W346" i="8" a="1"/>
  <c r="W346" i="8"/>
  <c r="Z346" i="8" a="1"/>
  <c r="Z346" i="8"/>
  <c r="AB346" i="8" a="1"/>
  <c r="AB346" i="8"/>
  <c r="R346" i="8" a="1"/>
  <c r="R346" i="8"/>
  <c r="AD346" i="8" a="1"/>
  <c r="AD346" i="8"/>
  <c r="M346" i="8"/>
  <c r="O346" i="8"/>
  <c r="AA346" i="8" a="1"/>
  <c r="AA346" i="8"/>
  <c r="T346" i="8" a="1"/>
  <c r="T346" i="8"/>
  <c r="AC346" i="8" a="1"/>
  <c r="AC346" i="8"/>
  <c r="AE346" i="8" a="1"/>
  <c r="AE346" i="8"/>
  <c r="Y346" i="8" a="1"/>
  <c r="Y346" i="8"/>
  <c r="W25" i="8" a="1"/>
  <c r="W25" i="8"/>
  <c r="Y25" i="8" a="1"/>
  <c r="Y25" i="8"/>
  <c r="V25" i="8" a="1"/>
  <c r="V25" i="8"/>
  <c r="U25" i="8" a="1"/>
  <c r="U25" i="8"/>
  <c r="M25" i="8"/>
  <c r="Z25" i="8" a="1"/>
  <c r="Z25" i="8"/>
  <c r="AB25" i="8" a="1"/>
  <c r="AB25" i="8"/>
  <c r="X25" i="8" a="1"/>
  <c r="X25" i="8"/>
  <c r="AA25" i="8" a="1"/>
  <c r="AA25" i="8"/>
  <c r="Q25" i="8" a="1"/>
  <c r="Q25" i="8"/>
  <c r="AE25" i="8" a="1"/>
  <c r="AE25" i="8"/>
  <c r="AD25" i="8" a="1"/>
  <c r="AD25" i="8"/>
  <c r="AC25" i="8" a="1"/>
  <c r="AC25" i="8"/>
  <c r="T25" i="8" a="1"/>
  <c r="T25" i="8"/>
  <c r="S25" i="8" a="1"/>
  <c r="S25" i="8"/>
  <c r="AH25" i="8"/>
  <c r="R25" i="8" a="1"/>
  <c r="R25" i="8"/>
  <c r="O25" i="8"/>
  <c r="M124" i="8"/>
  <c r="AC124" i="8" a="1"/>
  <c r="AC124" i="8"/>
  <c r="AB124" i="8" a="1"/>
  <c r="AB124" i="8"/>
  <c r="Z124" i="8" a="1"/>
  <c r="Z124" i="8"/>
  <c r="V124" i="8" a="1"/>
  <c r="V124" i="8"/>
  <c r="O124" i="8"/>
  <c r="Q124" i="8" a="1"/>
  <c r="Q124" i="8"/>
  <c r="S124" i="8" a="1"/>
  <c r="S124" i="8"/>
  <c r="AD124" i="8" a="1"/>
  <c r="AD124" i="8"/>
  <c r="AA124" i="8" a="1"/>
  <c r="AA124" i="8"/>
  <c r="U124" i="8" a="1"/>
  <c r="U124" i="8"/>
  <c r="T124" i="8" a="1"/>
  <c r="T124" i="8"/>
  <c r="W124" i="8" a="1"/>
  <c r="W124" i="8"/>
  <c r="AE124" i="8" a="1"/>
  <c r="AE124" i="8"/>
  <c r="Y124" i="8" a="1"/>
  <c r="Y124" i="8"/>
  <c r="X124" i="8" a="1"/>
  <c r="X124" i="8"/>
  <c r="R124" i="8" a="1"/>
  <c r="R124" i="8"/>
  <c r="T95" i="8" a="1"/>
  <c r="T95" i="8"/>
  <c r="S95" i="8" a="1"/>
  <c r="S95" i="8"/>
  <c r="U95" i="8" a="1"/>
  <c r="U95" i="8"/>
  <c r="V95" i="8" a="1"/>
  <c r="V95" i="8"/>
  <c r="X95" i="8" a="1"/>
  <c r="X95" i="8"/>
  <c r="W95" i="8" a="1"/>
  <c r="W95" i="8"/>
  <c r="Z95" i="8" a="1"/>
  <c r="Z95" i="8"/>
  <c r="Y95" i="8" a="1"/>
  <c r="Y95" i="8"/>
  <c r="AB95" i="8" a="1"/>
  <c r="AB95" i="8"/>
  <c r="AA95" i="8" a="1"/>
  <c r="AA95" i="8"/>
  <c r="AD95" i="8" a="1"/>
  <c r="AD95" i="8"/>
  <c r="AC95" i="8" a="1"/>
  <c r="AC95" i="8"/>
  <c r="O95" i="8"/>
  <c r="AE95" i="8" a="1"/>
  <c r="AE95" i="8"/>
  <c r="M95" i="8"/>
  <c r="R95" i="8" a="1"/>
  <c r="R95" i="8"/>
  <c r="Q95" i="8" a="1"/>
  <c r="Q95" i="8"/>
  <c r="V240" i="8" a="1"/>
  <c r="V240" i="8"/>
  <c r="U240" i="8" a="1"/>
  <c r="U240" i="8"/>
  <c r="X240" i="8" a="1"/>
  <c r="X240" i="8"/>
  <c r="W240" i="8" a="1"/>
  <c r="W240" i="8"/>
  <c r="Z240" i="8" a="1"/>
  <c r="Z240" i="8"/>
  <c r="Y240" i="8" a="1"/>
  <c r="Y240" i="8"/>
  <c r="AB240" i="8" a="1"/>
  <c r="AB240" i="8"/>
  <c r="AA240" i="8" a="1"/>
  <c r="AA240" i="8"/>
  <c r="AD240" i="8" a="1"/>
  <c r="AD240" i="8"/>
  <c r="AC240" i="8" a="1"/>
  <c r="AC240" i="8"/>
  <c r="M240" i="8"/>
  <c r="AE240" i="8" a="1"/>
  <c r="AE240" i="8"/>
  <c r="O240" i="8"/>
  <c r="R240" i="8" a="1"/>
  <c r="R240" i="8"/>
  <c r="Q240" i="8" a="1"/>
  <c r="Q240" i="8"/>
  <c r="T240" i="8" a="1"/>
  <c r="T240" i="8"/>
  <c r="S240" i="8" a="1"/>
  <c r="S240" i="8"/>
  <c r="Z276" i="8" a="1"/>
  <c r="Z276" i="8"/>
  <c r="Y276" i="8" a="1"/>
  <c r="Y276" i="8"/>
  <c r="AB276" i="8" a="1"/>
  <c r="AB276" i="8"/>
  <c r="AA276" i="8" a="1"/>
  <c r="AA276" i="8"/>
  <c r="AD276" i="8" a="1"/>
  <c r="AD276" i="8"/>
  <c r="AC276" i="8" a="1"/>
  <c r="AC276" i="8"/>
  <c r="O276" i="8"/>
  <c r="AE276" i="8" a="1"/>
  <c r="AE276" i="8"/>
  <c r="M276" i="8"/>
  <c r="R276" i="8" a="1"/>
  <c r="R276" i="8"/>
  <c r="Q276" i="8" a="1"/>
  <c r="Q276" i="8"/>
  <c r="T276" i="8" a="1"/>
  <c r="T276" i="8"/>
  <c r="S276" i="8" a="1"/>
  <c r="S276" i="8"/>
  <c r="V276" i="8" a="1"/>
  <c r="V276" i="8"/>
  <c r="U276" i="8" a="1"/>
  <c r="U276" i="8"/>
  <c r="X276" i="8" a="1"/>
  <c r="X276" i="8"/>
  <c r="W276" i="8" a="1"/>
  <c r="W276" i="8"/>
  <c r="U136" i="8" a="1"/>
  <c r="U136" i="8"/>
  <c r="AB136" i="8" a="1"/>
  <c r="AB136" i="8"/>
  <c r="AD136" i="8" a="1"/>
  <c r="AD136" i="8"/>
  <c r="Q136" i="8" a="1"/>
  <c r="Q136" i="8"/>
  <c r="S136" i="8" a="1"/>
  <c r="S136" i="8"/>
  <c r="AC136" i="8" a="1"/>
  <c r="AC136" i="8"/>
  <c r="AE136" i="8" a="1"/>
  <c r="AE136" i="8"/>
  <c r="O136" i="8"/>
  <c r="M136" i="8"/>
  <c r="R136" i="8" a="1"/>
  <c r="R136" i="8"/>
  <c r="X200" i="8" a="1"/>
  <c r="X200" i="8"/>
  <c r="Y200" i="8" a="1"/>
  <c r="Y200" i="8"/>
  <c r="AC200" i="8" a="1"/>
  <c r="AC200" i="8"/>
  <c r="AB200" i="8" a="1"/>
  <c r="AB200" i="8"/>
  <c r="V200" i="8" a="1"/>
  <c r="V200" i="8"/>
  <c r="AA200" i="8" a="1"/>
  <c r="AA200" i="8"/>
  <c r="S200" i="8" a="1"/>
  <c r="S200" i="8"/>
  <c r="R200" i="8" a="1"/>
  <c r="R200" i="8"/>
  <c r="T200" i="8" a="1"/>
  <c r="T200" i="8"/>
  <c r="T392" i="8" a="1"/>
  <c r="T392" i="8"/>
  <c r="S392" i="8" a="1"/>
  <c r="S392" i="8"/>
  <c r="V392" i="8" a="1"/>
  <c r="V392" i="8"/>
  <c r="U392" i="8" a="1"/>
  <c r="U392" i="8"/>
  <c r="X392" i="8" a="1"/>
  <c r="X392" i="8"/>
  <c r="W392" i="8" a="1"/>
  <c r="W392" i="8"/>
  <c r="Z392" i="8" a="1"/>
  <c r="Z392" i="8"/>
  <c r="Y392" i="8" a="1"/>
  <c r="Y392" i="8"/>
  <c r="AB392" i="8" a="1"/>
  <c r="AB392" i="8"/>
  <c r="AA392" i="8" a="1"/>
  <c r="AA392" i="8"/>
  <c r="AD392" i="8" a="1"/>
  <c r="AD392" i="8"/>
  <c r="AC392" i="8" a="1"/>
  <c r="AC392" i="8"/>
  <c r="M392" i="8"/>
  <c r="AE392" i="8" a="1"/>
  <c r="AE392" i="8"/>
  <c r="O392" i="8"/>
  <c r="R392" i="8" a="1"/>
  <c r="R392" i="8"/>
  <c r="Q392" i="8" a="1"/>
  <c r="Q392" i="8"/>
  <c r="AD163" i="8" a="1"/>
  <c r="AD163" i="8"/>
  <c r="AC163" i="8" a="1"/>
  <c r="AC163" i="8"/>
  <c r="O163" i="8"/>
  <c r="AE163" i="8" a="1"/>
  <c r="AE163" i="8"/>
  <c r="Z163" i="8" a="1"/>
  <c r="Z163" i="8"/>
  <c r="AB163" i="8" a="1"/>
  <c r="AB163" i="8"/>
  <c r="M163" i="8"/>
  <c r="Q163" i="8" a="1"/>
  <c r="Q163" i="8"/>
  <c r="S163" i="8" a="1"/>
  <c r="S163" i="8"/>
  <c r="V163" i="8" a="1"/>
  <c r="V163" i="8"/>
  <c r="U163" i="8" a="1"/>
  <c r="U163" i="8"/>
  <c r="X163" i="8" a="1"/>
  <c r="X163" i="8"/>
  <c r="W163" i="8" a="1"/>
  <c r="W163" i="8"/>
  <c r="Y163" i="8" a="1"/>
  <c r="Y163" i="8"/>
  <c r="AA163" i="8" a="1"/>
  <c r="AA163" i="8"/>
  <c r="R163" i="8" a="1"/>
  <c r="R163" i="8"/>
  <c r="T163" i="8" a="1"/>
  <c r="T163" i="8"/>
  <c r="M130" i="8"/>
  <c r="S130" i="8" a="1"/>
  <c r="S130" i="8"/>
  <c r="R130" i="8" a="1"/>
  <c r="R130" i="8"/>
  <c r="U130" i="8" a="1"/>
  <c r="U130" i="8"/>
  <c r="T130" i="8" a="1"/>
  <c r="T130" i="8"/>
  <c r="W130" i="8" a="1"/>
  <c r="W130" i="8"/>
  <c r="V130" i="8" a="1"/>
  <c r="V130" i="8"/>
  <c r="Y130" i="8" a="1"/>
  <c r="Y130" i="8"/>
  <c r="X130" i="8" a="1"/>
  <c r="X130" i="8"/>
  <c r="AA130" i="8" a="1"/>
  <c r="AA130" i="8"/>
  <c r="Z130" i="8" a="1"/>
  <c r="Z130" i="8"/>
  <c r="AC130" i="8" a="1"/>
  <c r="AC130" i="8"/>
  <c r="AB130" i="8" a="1"/>
  <c r="AB130" i="8"/>
  <c r="AE130" i="8" a="1"/>
  <c r="AE130" i="8"/>
  <c r="AD130" i="8" a="1"/>
  <c r="AD130" i="8"/>
  <c r="O130" i="8"/>
  <c r="Q130" i="8" a="1"/>
  <c r="Q130" i="8"/>
  <c r="AC181" i="8" a="1"/>
  <c r="AC181" i="8"/>
  <c r="U181" i="8" a="1"/>
  <c r="U181" i="8"/>
  <c r="AD181" i="8" a="1"/>
  <c r="AD181" i="8"/>
  <c r="V181" i="8" a="1"/>
  <c r="V181" i="8"/>
  <c r="AE181" i="8" a="1"/>
  <c r="AE181" i="8"/>
  <c r="W181" i="8" a="1"/>
  <c r="W181" i="8"/>
  <c r="M181" i="8"/>
  <c r="X181" i="8" a="1"/>
  <c r="X181" i="8"/>
  <c r="O181" i="8"/>
  <c r="Y181" i="8" a="1"/>
  <c r="Y181" i="8"/>
  <c r="Q181" i="8" a="1"/>
  <c r="Q181" i="8"/>
  <c r="Z181" i="8" a="1"/>
  <c r="Z181" i="8"/>
  <c r="R181" i="8" a="1"/>
  <c r="R181" i="8"/>
  <c r="AA181" i="8" a="1"/>
  <c r="AA181" i="8"/>
  <c r="S181" i="8" a="1"/>
  <c r="S181" i="8"/>
  <c r="AB181" i="8" a="1"/>
  <c r="AB181" i="8"/>
  <c r="T181" i="8" a="1"/>
  <c r="T181" i="8"/>
  <c r="V161" i="8" a="1"/>
  <c r="V161" i="8"/>
  <c r="U161" i="8" a="1"/>
  <c r="U161" i="8"/>
  <c r="X161" i="8" a="1"/>
  <c r="X161" i="8"/>
  <c r="W161" i="8" a="1"/>
  <c r="W161" i="8"/>
  <c r="Z161" i="8" a="1"/>
  <c r="Z161" i="8"/>
  <c r="Y161" i="8" a="1"/>
  <c r="Y161" i="8"/>
  <c r="AB161" i="8" a="1"/>
  <c r="AB161" i="8"/>
  <c r="AA161" i="8" a="1"/>
  <c r="AA161" i="8"/>
  <c r="AD161" i="8" a="1"/>
  <c r="AD161" i="8"/>
  <c r="AC161" i="8" a="1"/>
  <c r="AC161" i="8"/>
  <c r="O161" i="8"/>
  <c r="AE161" i="8" a="1"/>
  <c r="AE161" i="8"/>
  <c r="M161" i="8"/>
  <c r="R161" i="8" a="1"/>
  <c r="R161" i="8"/>
  <c r="Q161" i="8" a="1"/>
  <c r="Q161" i="8"/>
  <c r="T161" i="8" a="1"/>
  <c r="T161" i="8"/>
  <c r="S161" i="8" a="1"/>
  <c r="S161" i="8"/>
  <c r="AA245" i="8" a="1"/>
  <c r="AA245" i="8"/>
  <c r="Z245" i="8" a="1"/>
  <c r="Z245" i="8"/>
  <c r="AC245" i="8" a="1"/>
  <c r="AC245" i="8"/>
  <c r="AB245" i="8" a="1"/>
  <c r="AB245" i="8"/>
  <c r="AE245" i="8" a="1"/>
  <c r="AE245" i="8"/>
  <c r="AD245" i="8" a="1"/>
  <c r="AD245" i="8"/>
  <c r="M245" i="8"/>
  <c r="Q245" i="8" a="1"/>
  <c r="Q245" i="8"/>
  <c r="O245" i="8"/>
  <c r="S245" i="8" a="1"/>
  <c r="S245" i="8"/>
  <c r="R245" i="8" a="1"/>
  <c r="R245" i="8"/>
  <c r="U245" i="8" a="1"/>
  <c r="U245" i="8"/>
  <c r="T245" i="8" a="1"/>
  <c r="T245" i="8"/>
  <c r="W245" i="8" a="1"/>
  <c r="W245" i="8"/>
  <c r="V245" i="8" a="1"/>
  <c r="V245" i="8"/>
  <c r="Y245" i="8" a="1"/>
  <c r="Y245" i="8"/>
  <c r="X245" i="8" a="1"/>
  <c r="X245" i="8"/>
  <c r="W225" i="8" a="1"/>
  <c r="W225" i="8"/>
  <c r="V225" i="8" a="1"/>
  <c r="V225" i="8"/>
  <c r="Y225" i="8" a="1"/>
  <c r="Y225" i="8"/>
  <c r="X225" i="8" a="1"/>
  <c r="X225" i="8"/>
  <c r="AA225" i="8" a="1"/>
  <c r="AA225" i="8"/>
  <c r="Z225" i="8" a="1"/>
  <c r="Z225" i="8"/>
  <c r="AC225" i="8" a="1"/>
  <c r="AC225" i="8"/>
  <c r="AB225" i="8" a="1"/>
  <c r="AB225" i="8"/>
  <c r="AE225" i="8" a="1"/>
  <c r="AE225" i="8"/>
  <c r="AD225" i="8" a="1"/>
  <c r="AD225" i="8"/>
  <c r="M225" i="8"/>
  <c r="Q225" i="8" a="1"/>
  <c r="Q225" i="8"/>
  <c r="O225" i="8"/>
  <c r="S225" i="8" a="1"/>
  <c r="S225" i="8"/>
  <c r="R225" i="8" a="1"/>
  <c r="R225" i="8"/>
  <c r="U225" i="8" a="1"/>
  <c r="U225" i="8"/>
  <c r="T225" i="8" a="1"/>
  <c r="T225" i="8"/>
  <c r="AE140" i="8" a="1"/>
  <c r="AE140" i="8"/>
  <c r="AD140" i="8" a="1"/>
  <c r="AD140" i="8"/>
  <c r="O140" i="8"/>
  <c r="Q140" i="8" a="1"/>
  <c r="Q140" i="8"/>
  <c r="M140" i="8"/>
  <c r="S140" i="8" a="1"/>
  <c r="S140" i="8"/>
  <c r="R140" i="8" a="1"/>
  <c r="R140" i="8"/>
  <c r="U140" i="8" a="1"/>
  <c r="U140" i="8"/>
  <c r="T140" i="8" a="1"/>
  <c r="T140" i="8"/>
  <c r="W140" i="8" a="1"/>
  <c r="W140" i="8"/>
  <c r="V140" i="8" a="1"/>
  <c r="V140" i="8"/>
  <c r="Y140" i="8" a="1"/>
  <c r="Y140" i="8"/>
  <c r="X140" i="8" a="1"/>
  <c r="X140" i="8"/>
  <c r="AA140" i="8" a="1"/>
  <c r="AA140" i="8"/>
  <c r="Z140" i="8" a="1"/>
  <c r="Z140" i="8"/>
  <c r="AC140" i="8" a="1"/>
  <c r="AC140" i="8"/>
  <c r="AB140" i="8" a="1"/>
  <c r="AB140" i="8"/>
  <c r="AD308" i="8" a="1"/>
  <c r="AD308" i="8"/>
  <c r="AC308" i="8" a="1"/>
  <c r="AC308" i="8"/>
  <c r="O308" i="8"/>
  <c r="AE308" i="8" a="1"/>
  <c r="AE308" i="8"/>
  <c r="M308" i="8"/>
  <c r="R308" i="8" a="1"/>
  <c r="R308" i="8"/>
  <c r="Q308" i="8" a="1"/>
  <c r="Q308" i="8"/>
  <c r="T308" i="8" a="1"/>
  <c r="T308" i="8"/>
  <c r="S308" i="8" a="1"/>
  <c r="S308" i="8"/>
  <c r="V308" i="8" a="1"/>
  <c r="V308" i="8"/>
  <c r="U308" i="8" a="1"/>
  <c r="U308" i="8"/>
  <c r="X308" i="8" a="1"/>
  <c r="X308" i="8"/>
  <c r="W308" i="8" a="1"/>
  <c r="W308" i="8"/>
  <c r="Z308" i="8" a="1"/>
  <c r="Z308" i="8"/>
  <c r="Y308" i="8" a="1"/>
  <c r="Y308" i="8"/>
  <c r="AB308" i="8" a="1"/>
  <c r="AB308" i="8"/>
  <c r="AA308" i="8" a="1"/>
  <c r="AA308" i="8"/>
  <c r="O289" i="8"/>
  <c r="Q289" i="8" a="1"/>
  <c r="Q289" i="8"/>
  <c r="M289" i="8"/>
  <c r="S289" i="8" a="1"/>
  <c r="S289" i="8"/>
  <c r="R289" i="8" a="1"/>
  <c r="R289" i="8"/>
  <c r="T289" i="8" a="1"/>
  <c r="T289" i="8"/>
  <c r="V289" i="8" a="1"/>
  <c r="V289" i="8"/>
  <c r="AB289" i="8" a="1"/>
  <c r="AB289" i="8"/>
  <c r="AD289" i="8" a="1"/>
  <c r="AD289" i="8"/>
  <c r="Y289" i="8" a="1"/>
  <c r="Y289" i="8"/>
  <c r="X289" i="8" a="1"/>
  <c r="X289" i="8"/>
  <c r="AA289" i="8" a="1"/>
  <c r="AA289" i="8"/>
  <c r="Z289" i="8" a="1"/>
  <c r="Z289" i="8"/>
  <c r="U289" i="8" a="1"/>
  <c r="U289" i="8"/>
  <c r="W289" i="8" a="1"/>
  <c r="W289" i="8"/>
  <c r="AC289" i="8" a="1"/>
  <c r="AC289" i="8"/>
  <c r="AE289" i="8" a="1"/>
  <c r="AE289" i="8"/>
  <c r="AA138" i="8" a="1"/>
  <c r="AA138" i="8"/>
  <c r="Z138" i="8" a="1"/>
  <c r="Z138" i="8"/>
  <c r="AC138" i="8" a="1"/>
  <c r="AC138" i="8"/>
  <c r="AB138" i="8" a="1"/>
  <c r="AB138" i="8"/>
  <c r="AE138" i="8" a="1"/>
  <c r="AE138" i="8"/>
  <c r="AD138" i="8" a="1"/>
  <c r="AD138" i="8"/>
  <c r="O138" i="8"/>
  <c r="Q138" i="8" a="1"/>
  <c r="Q138" i="8"/>
  <c r="M138" i="8"/>
  <c r="S138" i="8" a="1"/>
  <c r="S138" i="8"/>
  <c r="R138" i="8" a="1"/>
  <c r="R138" i="8"/>
  <c r="U138" i="8" a="1"/>
  <c r="U138" i="8"/>
  <c r="T138" i="8" a="1"/>
  <c r="T138" i="8"/>
  <c r="W138" i="8" a="1"/>
  <c r="W138" i="8"/>
  <c r="V138" i="8" a="1"/>
  <c r="V138" i="8"/>
  <c r="Y138" i="8" a="1"/>
  <c r="Y138" i="8"/>
  <c r="X138" i="8" a="1"/>
  <c r="X138" i="8"/>
  <c r="W221" i="8" a="1"/>
  <c r="W221" i="8"/>
  <c r="V221" i="8" a="1"/>
  <c r="V221" i="8"/>
  <c r="Y221" i="8" a="1"/>
  <c r="Y221" i="8"/>
  <c r="X221" i="8" a="1"/>
  <c r="X221" i="8"/>
  <c r="AA221" i="8" a="1"/>
  <c r="AA221" i="8"/>
  <c r="Z221" i="8" a="1"/>
  <c r="Z221" i="8"/>
  <c r="AC221" i="8" a="1"/>
  <c r="AC221" i="8"/>
  <c r="AB221" i="8" a="1"/>
  <c r="AB221" i="8"/>
  <c r="AE221" i="8" a="1"/>
  <c r="AE221" i="8"/>
  <c r="AD221" i="8" a="1"/>
  <c r="AD221" i="8"/>
  <c r="M221" i="8"/>
  <c r="Q221" i="8" a="1"/>
  <c r="Q221" i="8"/>
  <c r="O221" i="8"/>
  <c r="S221" i="8" a="1"/>
  <c r="S221" i="8"/>
  <c r="R221" i="8" a="1"/>
  <c r="R221" i="8"/>
  <c r="U221" i="8" a="1"/>
  <c r="U221" i="8"/>
  <c r="T221" i="8" a="1"/>
  <c r="T221" i="8"/>
  <c r="Z286" i="8" a="1"/>
  <c r="Z286" i="8"/>
  <c r="Y286" i="8" a="1"/>
  <c r="Y286" i="8"/>
  <c r="AB286" i="8" a="1"/>
  <c r="AB286" i="8"/>
  <c r="AA286" i="8" a="1"/>
  <c r="AA286" i="8"/>
  <c r="AD286" i="8" a="1"/>
  <c r="AD286" i="8"/>
  <c r="AC286" i="8" a="1"/>
  <c r="AC286" i="8"/>
  <c r="O286" i="8"/>
  <c r="AE286" i="8" a="1"/>
  <c r="AE286" i="8"/>
  <c r="M286" i="8"/>
  <c r="R286" i="8" a="1"/>
  <c r="R286" i="8"/>
  <c r="Q286" i="8" a="1"/>
  <c r="Q286" i="8"/>
  <c r="T286" i="8" a="1"/>
  <c r="T286" i="8"/>
  <c r="S286" i="8" a="1"/>
  <c r="S286" i="8"/>
  <c r="V286" i="8" a="1"/>
  <c r="V286" i="8"/>
  <c r="U286" i="8" a="1"/>
  <c r="U286" i="8"/>
  <c r="X286" i="8" a="1"/>
  <c r="X286" i="8"/>
  <c r="W286" i="8" a="1"/>
  <c r="W286" i="8"/>
  <c r="AE132" i="8" a="1"/>
  <c r="AE132" i="8"/>
  <c r="AD132" i="8" a="1"/>
  <c r="AD132" i="8"/>
  <c r="O132" i="8"/>
  <c r="Q132" i="8" a="1"/>
  <c r="Q132" i="8"/>
  <c r="M132" i="8"/>
  <c r="S132" i="8" a="1"/>
  <c r="S132" i="8"/>
  <c r="R132" i="8" a="1"/>
  <c r="R132" i="8"/>
  <c r="U132" i="8" a="1"/>
  <c r="U132" i="8"/>
  <c r="T132" i="8" a="1"/>
  <c r="T132" i="8"/>
  <c r="W132" i="8" a="1"/>
  <c r="W132" i="8"/>
  <c r="V132" i="8" a="1"/>
  <c r="V132" i="8"/>
  <c r="Y132" i="8" a="1"/>
  <c r="Y132" i="8"/>
  <c r="X132" i="8" a="1"/>
  <c r="X132" i="8"/>
  <c r="AA132" i="8" a="1"/>
  <c r="AA132" i="8"/>
  <c r="Z132" i="8" a="1"/>
  <c r="Z132" i="8"/>
  <c r="AC132" i="8" a="1"/>
  <c r="AC132" i="8"/>
  <c r="AB132" i="8" a="1"/>
  <c r="AB132" i="8"/>
  <c r="M104" i="8"/>
  <c r="S104" i="8" a="1"/>
  <c r="S104" i="8"/>
  <c r="R104" i="8" a="1"/>
  <c r="R104" i="8"/>
  <c r="T104" i="8" a="1"/>
  <c r="T104" i="8"/>
  <c r="U104" i="8" a="1"/>
  <c r="U104" i="8"/>
  <c r="AD104" i="8" a="1"/>
  <c r="AD104" i="8"/>
  <c r="Q104" i="8" a="1"/>
  <c r="Q104" i="8"/>
  <c r="V104" i="8" a="1"/>
  <c r="V104" i="8"/>
  <c r="X104" i="8" a="1"/>
  <c r="X104" i="8"/>
  <c r="AA104" i="8" a="1"/>
  <c r="AA104" i="8"/>
  <c r="Z104" i="8" a="1"/>
  <c r="Z104" i="8"/>
  <c r="AC104" i="8" a="1"/>
  <c r="AC104" i="8"/>
  <c r="AB104" i="8" a="1"/>
  <c r="AB104" i="8"/>
  <c r="AE104" i="8" a="1"/>
  <c r="AE104" i="8"/>
  <c r="O104" i="8"/>
  <c r="W104" i="8" a="1"/>
  <c r="W104" i="8"/>
  <c r="Y104" i="8" a="1"/>
  <c r="Y104" i="8"/>
  <c r="AD230" i="8" a="1"/>
  <c r="AD230" i="8"/>
  <c r="AC230" i="8" a="1"/>
  <c r="AC230" i="8"/>
  <c r="M230" i="8"/>
  <c r="AE230" i="8" a="1"/>
  <c r="AE230" i="8"/>
  <c r="O230" i="8"/>
  <c r="R230" i="8" a="1"/>
  <c r="R230" i="8"/>
  <c r="Q230" i="8" a="1"/>
  <c r="Q230" i="8"/>
  <c r="T230" i="8" a="1"/>
  <c r="T230" i="8"/>
  <c r="S230" i="8" a="1"/>
  <c r="S230" i="8"/>
  <c r="V230" i="8" a="1"/>
  <c r="V230" i="8"/>
  <c r="U230" i="8" a="1"/>
  <c r="U230" i="8"/>
  <c r="X230" i="8" a="1"/>
  <c r="X230" i="8"/>
  <c r="W230" i="8" a="1"/>
  <c r="W230" i="8"/>
  <c r="Z230" i="8" a="1"/>
  <c r="Z230" i="8"/>
  <c r="Y230" i="8" a="1"/>
  <c r="Y230" i="8"/>
  <c r="AB230" i="8" a="1"/>
  <c r="AB230" i="8"/>
  <c r="AA230" i="8" a="1"/>
  <c r="AA230" i="8"/>
  <c r="U295" i="8" a="1"/>
  <c r="U295" i="8"/>
  <c r="T295" i="8" a="1"/>
  <c r="T295" i="8"/>
  <c r="W295" i="8" a="1"/>
  <c r="W295" i="8"/>
  <c r="V295" i="8" a="1"/>
  <c r="V295" i="8"/>
  <c r="Y295" i="8" a="1"/>
  <c r="Y295" i="8"/>
  <c r="X295" i="8" a="1"/>
  <c r="X295" i="8"/>
  <c r="AA295" i="8" a="1"/>
  <c r="AA295" i="8"/>
  <c r="Z295" i="8" a="1"/>
  <c r="Z295" i="8"/>
  <c r="AC295" i="8" a="1"/>
  <c r="AC295" i="8"/>
  <c r="AB295" i="8" a="1"/>
  <c r="AB295" i="8"/>
  <c r="AE295" i="8" a="1"/>
  <c r="AE295" i="8"/>
  <c r="AD295" i="8" a="1"/>
  <c r="AD295" i="8"/>
  <c r="O295" i="8"/>
  <c r="Q295" i="8" a="1"/>
  <c r="Q295" i="8"/>
  <c r="M295" i="8"/>
  <c r="S295" i="8" a="1"/>
  <c r="S295" i="8"/>
  <c r="R295" i="8" a="1"/>
  <c r="R295" i="8"/>
  <c r="O201" i="8"/>
  <c r="S201" i="8" a="1"/>
  <c r="S201" i="8"/>
  <c r="R201" i="8" a="1"/>
  <c r="R201" i="8"/>
  <c r="U201" i="8" a="1"/>
  <c r="U201" i="8"/>
  <c r="T201" i="8" a="1"/>
  <c r="T201" i="8"/>
  <c r="W201" i="8" a="1"/>
  <c r="W201" i="8"/>
  <c r="V201" i="8" a="1"/>
  <c r="V201" i="8"/>
  <c r="Y201" i="8" a="1"/>
  <c r="Y201" i="8"/>
  <c r="X201" i="8" a="1"/>
  <c r="X201" i="8"/>
  <c r="AA201" i="8" a="1"/>
  <c r="AA201" i="8"/>
  <c r="Z201" i="8" a="1"/>
  <c r="Z201" i="8"/>
  <c r="AC201" i="8" a="1"/>
  <c r="AC201" i="8"/>
  <c r="AB201" i="8" a="1"/>
  <c r="AB201" i="8"/>
  <c r="AE201" i="8" a="1"/>
  <c r="AE201" i="8"/>
  <c r="AD201" i="8" a="1"/>
  <c r="AD201" i="8"/>
  <c r="M201" i="8"/>
  <c r="Q201" i="8" a="1"/>
  <c r="Q201" i="8"/>
  <c r="M266" i="8"/>
  <c r="R266" i="8" a="1"/>
  <c r="R266" i="8"/>
  <c r="Q266" i="8" a="1"/>
  <c r="Q266" i="8"/>
  <c r="T266" i="8" a="1"/>
  <c r="T266" i="8"/>
  <c r="S266" i="8" a="1"/>
  <c r="S266" i="8"/>
  <c r="V266" i="8" a="1"/>
  <c r="V266" i="8"/>
  <c r="U266" i="8" a="1"/>
  <c r="U266" i="8"/>
  <c r="X266" i="8" a="1"/>
  <c r="X266" i="8"/>
  <c r="W266" i="8" a="1"/>
  <c r="W266" i="8"/>
  <c r="Z266" i="8" a="1"/>
  <c r="Z266" i="8"/>
  <c r="Y266" i="8" a="1"/>
  <c r="Y266" i="8"/>
  <c r="AB266" i="8" a="1"/>
  <c r="AB266" i="8"/>
  <c r="AA266" i="8" a="1"/>
  <c r="AA266" i="8"/>
  <c r="AD266" i="8" a="1"/>
  <c r="AD266" i="8"/>
  <c r="AC266" i="8" a="1"/>
  <c r="AC266" i="8"/>
  <c r="O266" i="8"/>
  <c r="AE266" i="8" a="1"/>
  <c r="AE266" i="8"/>
  <c r="O285" i="8"/>
  <c r="Q285" i="8" a="1"/>
  <c r="Q285" i="8"/>
  <c r="M285" i="8"/>
  <c r="S285" i="8" a="1"/>
  <c r="S285" i="8"/>
  <c r="R285" i="8" a="1"/>
  <c r="R285" i="8"/>
  <c r="U285" i="8" a="1"/>
  <c r="U285" i="8"/>
  <c r="T285" i="8" a="1"/>
  <c r="T285" i="8"/>
  <c r="W285" i="8" a="1"/>
  <c r="W285" i="8"/>
  <c r="V285" i="8" a="1"/>
  <c r="V285" i="8"/>
  <c r="Y285" i="8" a="1"/>
  <c r="Y285" i="8"/>
  <c r="X285" i="8" a="1"/>
  <c r="X285" i="8"/>
  <c r="AA285" i="8" a="1"/>
  <c r="AA285" i="8"/>
  <c r="Z285" i="8" a="1"/>
  <c r="Z285" i="8"/>
  <c r="AC285" i="8" a="1"/>
  <c r="AC285" i="8"/>
  <c r="AB285" i="8" a="1"/>
  <c r="AB285" i="8"/>
  <c r="AE285" i="8" a="1"/>
  <c r="AE285" i="8"/>
  <c r="AD285" i="8" a="1"/>
  <c r="AD285" i="8"/>
  <c r="U191" i="8" a="1"/>
  <c r="U191" i="8"/>
  <c r="T191" i="8" a="1"/>
  <c r="T191" i="8"/>
  <c r="W191" i="8" a="1"/>
  <c r="W191" i="8"/>
  <c r="V191" i="8" a="1"/>
  <c r="V191" i="8"/>
  <c r="Y191" i="8" a="1"/>
  <c r="Y191" i="8"/>
  <c r="X191" i="8" a="1"/>
  <c r="X191" i="8"/>
  <c r="AA191" i="8" a="1"/>
  <c r="AA191" i="8"/>
  <c r="Z191" i="8" a="1"/>
  <c r="Z191" i="8"/>
  <c r="AC191" i="8" a="1"/>
  <c r="AC191" i="8"/>
  <c r="AB191" i="8" a="1"/>
  <c r="AB191" i="8"/>
  <c r="AE191" i="8" a="1"/>
  <c r="AE191" i="8"/>
  <c r="AD191" i="8" a="1"/>
  <c r="AD191" i="8"/>
  <c r="M191" i="8"/>
  <c r="Q191" i="8" a="1"/>
  <c r="Q191" i="8"/>
  <c r="O191" i="8"/>
  <c r="S191" i="8" a="1"/>
  <c r="S191" i="8"/>
  <c r="R191" i="8" a="1"/>
  <c r="R191" i="8"/>
  <c r="M147" i="8"/>
  <c r="R147" i="8" a="1"/>
  <c r="R147" i="8"/>
  <c r="Q147" i="8" a="1"/>
  <c r="Q147" i="8"/>
  <c r="T147" i="8" a="1"/>
  <c r="T147" i="8"/>
  <c r="S147" i="8" a="1"/>
  <c r="S147" i="8"/>
  <c r="V147" i="8" a="1"/>
  <c r="V147" i="8"/>
  <c r="U147" i="8" a="1"/>
  <c r="U147" i="8"/>
  <c r="X147" i="8" a="1"/>
  <c r="X147" i="8"/>
  <c r="W147" i="8" a="1"/>
  <c r="W147" i="8"/>
  <c r="Z147" i="8" a="1"/>
  <c r="Z147" i="8"/>
  <c r="Y147" i="8" a="1"/>
  <c r="Y147" i="8"/>
  <c r="AB147" i="8" a="1"/>
  <c r="AB147" i="8"/>
  <c r="AA147" i="8" a="1"/>
  <c r="AA147" i="8"/>
  <c r="AD147" i="8" a="1"/>
  <c r="AD147" i="8"/>
  <c r="AC147" i="8" a="1"/>
  <c r="AC147" i="8"/>
  <c r="O147" i="8"/>
  <c r="AE147" i="8" a="1"/>
  <c r="AE147" i="8"/>
  <c r="AE187" i="8" a="1"/>
  <c r="AE187" i="8"/>
  <c r="W187" i="8" a="1"/>
  <c r="W187" i="8"/>
  <c r="M187" i="8"/>
  <c r="AD187" i="8" a="1"/>
  <c r="AD187" i="8"/>
  <c r="O187" i="8"/>
  <c r="Q187" i="8" a="1"/>
  <c r="Q187" i="8"/>
  <c r="R187" i="8" a="1"/>
  <c r="R187" i="8"/>
  <c r="U187" i="8" a="1"/>
  <c r="U187" i="8"/>
  <c r="Z187" i="8" a="1"/>
  <c r="Z187" i="8"/>
  <c r="AA187" i="8" a="1"/>
  <c r="AA187" i="8"/>
  <c r="S187" i="8" a="1"/>
  <c r="S187" i="8"/>
  <c r="X187" i="8" a="1"/>
  <c r="X187" i="8"/>
  <c r="V187" i="8" a="1"/>
  <c r="V187" i="8"/>
  <c r="Y187" i="8" a="1"/>
  <c r="Y187" i="8"/>
  <c r="T187" i="8" a="1"/>
  <c r="T187" i="8"/>
  <c r="AC187" i="8" a="1"/>
  <c r="AC187" i="8"/>
  <c r="AB187" i="8" a="1"/>
  <c r="AB187" i="8"/>
  <c r="Y323" i="8" a="1"/>
  <c r="Y323" i="8"/>
  <c r="X323" i="8" a="1"/>
  <c r="X323" i="8"/>
  <c r="AA323" i="8" a="1"/>
  <c r="AA323" i="8"/>
  <c r="Z323" i="8" a="1"/>
  <c r="Z323" i="8"/>
  <c r="U323" i="8" a="1"/>
  <c r="U323" i="8"/>
  <c r="W323" i="8" a="1"/>
  <c r="W323" i="8"/>
  <c r="AC323" i="8" a="1"/>
  <c r="AC323" i="8"/>
  <c r="AE323" i="8" a="1"/>
  <c r="AE323" i="8"/>
  <c r="O323" i="8"/>
  <c r="Q323" i="8" a="1"/>
  <c r="Q323" i="8"/>
  <c r="M323" i="8"/>
  <c r="S323" i="8" a="1"/>
  <c r="S323" i="8"/>
  <c r="R323" i="8" a="1"/>
  <c r="R323" i="8"/>
  <c r="T323" i="8" a="1"/>
  <c r="T323" i="8"/>
  <c r="V323" i="8" a="1"/>
  <c r="V323" i="8"/>
  <c r="AB323" i="8" a="1"/>
  <c r="AB323" i="8"/>
  <c r="AD323" i="8" a="1"/>
  <c r="AD323" i="8"/>
  <c r="V117" i="8" a="1"/>
  <c r="V117" i="8"/>
  <c r="U117" i="8" a="1"/>
  <c r="U117" i="8"/>
  <c r="X117" i="8" a="1"/>
  <c r="X117" i="8"/>
  <c r="W117" i="8" a="1"/>
  <c r="W117" i="8"/>
  <c r="Y117" i="8" a="1"/>
  <c r="Y117" i="8"/>
  <c r="AA117" i="8" a="1"/>
  <c r="AA117" i="8"/>
  <c r="R117" i="8" a="1"/>
  <c r="R117" i="8"/>
  <c r="T117" i="8" a="1"/>
  <c r="T117" i="8"/>
  <c r="AD117" i="8" a="1"/>
  <c r="AD117" i="8"/>
  <c r="AC117" i="8" a="1"/>
  <c r="AC117" i="8"/>
  <c r="O117" i="8"/>
  <c r="AE117" i="8" a="1"/>
  <c r="AE117" i="8"/>
  <c r="Z117" i="8" a="1"/>
  <c r="Z117" i="8"/>
  <c r="AB117" i="8" a="1"/>
  <c r="AB117" i="8"/>
  <c r="M117" i="8"/>
  <c r="Q117" i="8" a="1"/>
  <c r="Q117" i="8"/>
  <c r="S117" i="8" a="1"/>
  <c r="S117" i="8"/>
  <c r="V97" i="8" a="1"/>
  <c r="V97" i="8"/>
  <c r="U97" i="8" a="1"/>
  <c r="U97" i="8"/>
  <c r="X97" i="8" a="1"/>
  <c r="X97" i="8"/>
  <c r="W97" i="8" a="1"/>
  <c r="W97" i="8"/>
  <c r="Z97" i="8" a="1"/>
  <c r="Z97" i="8"/>
  <c r="Y97" i="8" a="1"/>
  <c r="Y97" i="8"/>
  <c r="AB97" i="8" a="1"/>
  <c r="AB97" i="8"/>
  <c r="AA97" i="8" a="1"/>
  <c r="AA97" i="8"/>
  <c r="AD97" i="8" a="1"/>
  <c r="AD97" i="8"/>
  <c r="AC97" i="8" a="1"/>
  <c r="AC97" i="8"/>
  <c r="O97" i="8"/>
  <c r="AE97" i="8" a="1"/>
  <c r="AE97" i="8"/>
  <c r="M97" i="8"/>
  <c r="R97" i="8" a="1"/>
  <c r="R97" i="8"/>
  <c r="Q97" i="8" a="1"/>
  <c r="Q97" i="8"/>
  <c r="T97" i="8" a="1"/>
  <c r="T97" i="8"/>
  <c r="S97" i="8" a="1"/>
  <c r="S97" i="8"/>
  <c r="M239" i="8"/>
  <c r="Q239" i="8" a="1"/>
  <c r="Q239" i="8"/>
  <c r="O239" i="8"/>
  <c r="S239" i="8" a="1"/>
  <c r="S239" i="8"/>
  <c r="R239" i="8" a="1"/>
  <c r="R239" i="8"/>
  <c r="U239" i="8" a="1"/>
  <c r="U239" i="8"/>
  <c r="T239" i="8" a="1"/>
  <c r="T239" i="8"/>
  <c r="W239" i="8" a="1"/>
  <c r="W239" i="8"/>
  <c r="V239" i="8" a="1"/>
  <c r="V239" i="8"/>
  <c r="Y239" i="8" a="1"/>
  <c r="Y239" i="8"/>
  <c r="X239" i="8" a="1"/>
  <c r="X239" i="8"/>
  <c r="AA239" i="8" a="1"/>
  <c r="AA239" i="8"/>
  <c r="Z239" i="8" a="1"/>
  <c r="Z239" i="8"/>
  <c r="AC239" i="8" a="1"/>
  <c r="AC239" i="8"/>
  <c r="AB239" i="8" a="1"/>
  <c r="AB239" i="8"/>
  <c r="AE239" i="8" a="1"/>
  <c r="AE239" i="8"/>
  <c r="AD239" i="8" a="1"/>
  <c r="AD239" i="8"/>
  <c r="AD19" i="8" a="1"/>
  <c r="AD19" i="8"/>
  <c r="AC19" i="8" a="1"/>
  <c r="AC19" i="8"/>
  <c r="W19" i="8" a="1"/>
  <c r="W19" i="8"/>
  <c r="Y19" i="8" a="1"/>
  <c r="Y19" i="8"/>
  <c r="X19" i="8" a="1"/>
  <c r="X19" i="8"/>
  <c r="AA19" i="8" a="1"/>
  <c r="AA19" i="8"/>
  <c r="T19" i="8" a="1"/>
  <c r="T19" i="8"/>
  <c r="S19" i="8" a="1"/>
  <c r="S19" i="8"/>
  <c r="AH19" i="8"/>
  <c r="V19" i="8" a="1"/>
  <c r="V19" i="8"/>
  <c r="U19" i="8" a="1"/>
  <c r="U19" i="8"/>
  <c r="M19" i="8"/>
  <c r="Q19" i="8" a="1"/>
  <c r="Q19" i="8"/>
  <c r="AE19" i="8" a="1"/>
  <c r="AE19" i="8"/>
  <c r="R19" i="8" a="1"/>
  <c r="R19" i="8"/>
  <c r="O19" i="8"/>
  <c r="Z19" i="8" a="1"/>
  <c r="Z19" i="8"/>
  <c r="AB19" i="8" a="1"/>
  <c r="AB19" i="8"/>
  <c r="V224" i="8" a="1"/>
  <c r="V224" i="8"/>
  <c r="U224" i="8" a="1"/>
  <c r="U224" i="8"/>
  <c r="X224" i="8" a="1"/>
  <c r="X224" i="8"/>
  <c r="W224" i="8" a="1"/>
  <c r="W224" i="8"/>
  <c r="Y224" i="8" a="1"/>
  <c r="Y224" i="8"/>
  <c r="AA224" i="8" a="1"/>
  <c r="AA224" i="8"/>
  <c r="R224" i="8" a="1"/>
  <c r="R224" i="8"/>
  <c r="T224" i="8" a="1"/>
  <c r="T224" i="8"/>
  <c r="AD224" i="8" a="1"/>
  <c r="AD224" i="8"/>
  <c r="AC224" i="8" a="1"/>
  <c r="AC224" i="8"/>
  <c r="M224" i="8"/>
  <c r="AE224" i="8" a="1"/>
  <c r="AE224" i="8"/>
  <c r="Z224" i="8" a="1"/>
  <c r="Z224" i="8"/>
  <c r="AB224" i="8" a="1"/>
  <c r="AB224" i="8"/>
  <c r="O224" i="8"/>
  <c r="Q224" i="8" a="1"/>
  <c r="Q224" i="8"/>
  <c r="S224" i="8" a="1"/>
  <c r="S224" i="8"/>
  <c r="AC331" i="8" a="1"/>
  <c r="AC331" i="8"/>
  <c r="AB331" i="8" a="1"/>
  <c r="AB331" i="8"/>
  <c r="AE331" i="8" a="1"/>
  <c r="AE331" i="8"/>
  <c r="AD331" i="8" a="1"/>
  <c r="AD331" i="8"/>
  <c r="Y331" i="8" a="1"/>
  <c r="Y331" i="8"/>
  <c r="AA331" i="8" a="1"/>
  <c r="AA331" i="8"/>
  <c r="O331" i="8"/>
  <c r="M331" i="8"/>
  <c r="R331" i="8" a="1"/>
  <c r="R331" i="8"/>
  <c r="U331" i="8" a="1"/>
  <c r="U331" i="8"/>
  <c r="T331" i="8" a="1"/>
  <c r="T331" i="8"/>
  <c r="W331" i="8" a="1"/>
  <c r="W331" i="8"/>
  <c r="V331" i="8" a="1"/>
  <c r="V331" i="8"/>
  <c r="X331" i="8" a="1"/>
  <c r="X331" i="8"/>
  <c r="Z331" i="8" a="1"/>
  <c r="Z331" i="8"/>
  <c r="Q331" i="8" a="1"/>
  <c r="Q331" i="8"/>
  <c r="S331" i="8" a="1"/>
  <c r="S331" i="8"/>
  <c r="AE134" i="8" a="1"/>
  <c r="AE134" i="8"/>
  <c r="AD134" i="8" a="1"/>
  <c r="AD134" i="8"/>
  <c r="O134" i="8"/>
  <c r="Q134" i="8" a="1"/>
  <c r="Q134" i="8"/>
  <c r="M134" i="8"/>
  <c r="S134" i="8" a="1"/>
  <c r="S134" i="8"/>
  <c r="R134" i="8" a="1"/>
  <c r="R134" i="8"/>
  <c r="U134" i="8" a="1"/>
  <c r="U134" i="8"/>
  <c r="T134" i="8" a="1"/>
  <c r="T134" i="8"/>
  <c r="W134" i="8" a="1"/>
  <c r="W134" i="8"/>
  <c r="V134" i="8" a="1"/>
  <c r="V134" i="8"/>
  <c r="Y134" i="8" a="1"/>
  <c r="Y134" i="8"/>
  <c r="X134" i="8" a="1"/>
  <c r="X134" i="8"/>
  <c r="AA134" i="8" a="1"/>
  <c r="AA134" i="8"/>
  <c r="Z134" i="8" a="1"/>
  <c r="Z134" i="8"/>
  <c r="AC134" i="8" a="1"/>
  <c r="AC134" i="8"/>
  <c r="AB134" i="8" a="1"/>
  <c r="AB134" i="8"/>
  <c r="AA233" i="8" a="1"/>
  <c r="AA233" i="8"/>
  <c r="Z233" i="8" a="1"/>
  <c r="Z233" i="8"/>
  <c r="AC233" i="8" a="1"/>
  <c r="AC233" i="8"/>
  <c r="AB233" i="8" a="1"/>
  <c r="AB233" i="8"/>
  <c r="AE233" i="8" a="1"/>
  <c r="AE233" i="8"/>
  <c r="AD233" i="8" a="1"/>
  <c r="AD233" i="8"/>
  <c r="M233" i="8"/>
  <c r="Q233" i="8" a="1"/>
  <c r="Q233" i="8"/>
  <c r="O233" i="8"/>
  <c r="S233" i="8" a="1"/>
  <c r="S233" i="8"/>
  <c r="R233" i="8" a="1"/>
  <c r="R233" i="8"/>
  <c r="U233" i="8" a="1"/>
  <c r="U233" i="8"/>
  <c r="T233" i="8" a="1"/>
  <c r="T233" i="8"/>
  <c r="W233" i="8" a="1"/>
  <c r="W233" i="8"/>
  <c r="V233" i="8" a="1"/>
  <c r="V233" i="8"/>
  <c r="Y233" i="8" a="1"/>
  <c r="Y233" i="8"/>
  <c r="X233" i="8" a="1"/>
  <c r="X233" i="8"/>
  <c r="AC255" i="8" a="1"/>
  <c r="AC255" i="8"/>
  <c r="AB255" i="8" a="1"/>
  <c r="AB255" i="8"/>
  <c r="AE255" i="8" a="1"/>
  <c r="AE255" i="8"/>
  <c r="AD255" i="8" a="1"/>
  <c r="AD255" i="8"/>
  <c r="M255" i="8"/>
  <c r="Q255" i="8" a="1"/>
  <c r="Q255" i="8"/>
  <c r="O255" i="8"/>
  <c r="S255" i="8" a="1"/>
  <c r="S255" i="8"/>
  <c r="R255" i="8" a="1"/>
  <c r="R255" i="8"/>
  <c r="U255" i="8" a="1"/>
  <c r="U255" i="8"/>
  <c r="T255" i="8" a="1"/>
  <c r="T255" i="8"/>
  <c r="W255" i="8" a="1"/>
  <c r="W255" i="8"/>
  <c r="V255" i="8" a="1"/>
  <c r="V255" i="8"/>
  <c r="Y255" i="8" a="1"/>
  <c r="Y255" i="8"/>
  <c r="X255" i="8" a="1"/>
  <c r="X255" i="8"/>
  <c r="AA255" i="8" a="1"/>
  <c r="AA255" i="8"/>
  <c r="Z255" i="8" a="1"/>
  <c r="Z255" i="8"/>
  <c r="W146" i="8" a="1"/>
  <c r="W146" i="8"/>
  <c r="V146" i="8" a="1"/>
  <c r="V146" i="8"/>
  <c r="Y146" i="8" a="1"/>
  <c r="Y146" i="8"/>
  <c r="X146" i="8" a="1"/>
  <c r="X146" i="8"/>
  <c r="AA146" i="8" a="1"/>
  <c r="AA146" i="8"/>
  <c r="Z146" i="8" a="1"/>
  <c r="Z146" i="8"/>
  <c r="AC146" i="8" a="1"/>
  <c r="AC146" i="8"/>
  <c r="AB146" i="8" a="1"/>
  <c r="AB146" i="8"/>
  <c r="AE146" i="8" a="1"/>
  <c r="AE146" i="8"/>
  <c r="AD146" i="8" a="1"/>
  <c r="AD146" i="8"/>
  <c r="O146" i="8"/>
  <c r="Q146" i="8" a="1"/>
  <c r="Q146" i="8"/>
  <c r="M146" i="8"/>
  <c r="S146" i="8" a="1"/>
  <c r="S146" i="8"/>
  <c r="R146" i="8" a="1"/>
  <c r="R146" i="8"/>
  <c r="U146" i="8" a="1"/>
  <c r="U146" i="8"/>
  <c r="T146" i="8" a="1"/>
  <c r="T146" i="8"/>
  <c r="AA349" i="8" a="1"/>
  <c r="AA349" i="8"/>
  <c r="Z349" i="8" a="1"/>
  <c r="Z349" i="8"/>
  <c r="X349" i="8" a="1"/>
  <c r="X349" i="8"/>
  <c r="AB349" i="8" a="1"/>
  <c r="AB349" i="8"/>
  <c r="AE349" i="8" a="1"/>
  <c r="AE349" i="8"/>
  <c r="AD349" i="8" a="1"/>
  <c r="AD349" i="8"/>
  <c r="Q349" i="8" a="1"/>
  <c r="Q349" i="8"/>
  <c r="U349" i="8" a="1"/>
  <c r="U349" i="8"/>
  <c r="O349" i="8"/>
  <c r="S349" i="8" a="1"/>
  <c r="S349" i="8"/>
  <c r="Y349" i="8" a="1"/>
  <c r="Y349" i="8"/>
  <c r="AC349" i="8" a="1"/>
  <c r="AC349" i="8"/>
  <c r="R349" i="8" a="1"/>
  <c r="R349" i="8"/>
  <c r="W349" i="8" a="1"/>
  <c r="W349" i="8"/>
  <c r="M349" i="8"/>
  <c r="T349" i="8" a="1"/>
  <c r="T349" i="8"/>
  <c r="V349" i="8" a="1"/>
  <c r="V349" i="8"/>
  <c r="AE253" i="8" a="1"/>
  <c r="AE253" i="8"/>
  <c r="AD253" i="8" a="1"/>
  <c r="AD253" i="8"/>
  <c r="M253" i="8"/>
  <c r="Q253" i="8" a="1"/>
  <c r="Q253" i="8"/>
  <c r="O253" i="8"/>
  <c r="S253" i="8" a="1"/>
  <c r="S253" i="8"/>
  <c r="R253" i="8" a="1"/>
  <c r="R253" i="8"/>
  <c r="U253" i="8" a="1"/>
  <c r="U253" i="8"/>
  <c r="T253" i="8" a="1"/>
  <c r="T253" i="8"/>
  <c r="W253" i="8" a="1"/>
  <c r="W253" i="8"/>
  <c r="V253" i="8" a="1"/>
  <c r="V253" i="8"/>
  <c r="Y253" i="8" a="1"/>
  <c r="Y253" i="8"/>
  <c r="X253" i="8" a="1"/>
  <c r="X253" i="8"/>
  <c r="AA253" i="8" a="1"/>
  <c r="AA253" i="8"/>
  <c r="Z253" i="8" a="1"/>
  <c r="Z253" i="8"/>
  <c r="AC253" i="8" a="1"/>
  <c r="AC253" i="8"/>
  <c r="AB253" i="8" a="1"/>
  <c r="AB253" i="8"/>
  <c r="U333" i="8" a="1"/>
  <c r="U333" i="8"/>
  <c r="T333" i="8" a="1"/>
  <c r="T333" i="8"/>
  <c r="W333" i="8" a="1"/>
  <c r="W333" i="8"/>
  <c r="V333" i="8" a="1"/>
  <c r="V333" i="8"/>
  <c r="Y333" i="8" a="1"/>
  <c r="Y333" i="8"/>
  <c r="X333" i="8" a="1"/>
  <c r="X333" i="8"/>
  <c r="AA333" i="8" a="1"/>
  <c r="AA333" i="8"/>
  <c r="Z333" i="8" a="1"/>
  <c r="Z333" i="8"/>
  <c r="AC333" i="8" a="1"/>
  <c r="AC333" i="8"/>
  <c r="AB333" i="8" a="1"/>
  <c r="AB333" i="8"/>
  <c r="AE333" i="8" a="1"/>
  <c r="AE333" i="8"/>
  <c r="AD333" i="8" a="1"/>
  <c r="AD333" i="8"/>
  <c r="O333" i="8"/>
  <c r="Q333" i="8" a="1"/>
  <c r="Q333" i="8"/>
  <c r="M333" i="8"/>
  <c r="S333" i="8" a="1"/>
  <c r="S333" i="8"/>
  <c r="R333" i="8" a="1"/>
  <c r="R333" i="8"/>
  <c r="U281" i="8" a="1"/>
  <c r="U281" i="8"/>
  <c r="T281" i="8" a="1"/>
  <c r="T281" i="8"/>
  <c r="W281" i="8" a="1"/>
  <c r="W281" i="8"/>
  <c r="V281" i="8" a="1"/>
  <c r="V281" i="8"/>
  <c r="X281" i="8" a="1"/>
  <c r="X281" i="8"/>
  <c r="Z281" i="8" a="1"/>
  <c r="Z281" i="8"/>
  <c r="Q281" i="8" a="1"/>
  <c r="Q281" i="8"/>
  <c r="S281" i="8" a="1"/>
  <c r="S281" i="8"/>
  <c r="AC281" i="8" a="1"/>
  <c r="AC281" i="8"/>
  <c r="AB281" i="8" a="1"/>
  <c r="AB281" i="8"/>
  <c r="AE281" i="8" a="1"/>
  <c r="AE281" i="8"/>
  <c r="AD281" i="8" a="1"/>
  <c r="AD281" i="8"/>
  <c r="Y281" i="8" a="1"/>
  <c r="Y281" i="8"/>
  <c r="AA281" i="8" a="1"/>
  <c r="AA281" i="8"/>
  <c r="O281" i="8"/>
  <c r="M281" i="8"/>
  <c r="R281" i="8" a="1"/>
  <c r="R281" i="8"/>
  <c r="T384" i="8" a="1"/>
  <c r="T384" i="8"/>
  <c r="S384" i="8" a="1"/>
  <c r="S384" i="8"/>
  <c r="V384" i="8" a="1"/>
  <c r="V384" i="8"/>
  <c r="U384" i="8" a="1"/>
  <c r="U384" i="8"/>
  <c r="X384" i="8" a="1"/>
  <c r="X384" i="8"/>
  <c r="W384" i="8" a="1"/>
  <c r="W384" i="8"/>
  <c r="Z384" i="8" a="1"/>
  <c r="Z384" i="8"/>
  <c r="Y384" i="8" a="1"/>
  <c r="Y384" i="8"/>
  <c r="AB384" i="8" a="1"/>
  <c r="AB384" i="8"/>
  <c r="AA384" i="8" a="1"/>
  <c r="AA384" i="8"/>
  <c r="AD384" i="8" a="1"/>
  <c r="AD384" i="8"/>
  <c r="AC384" i="8" a="1"/>
  <c r="AC384" i="8"/>
  <c r="M384" i="8"/>
  <c r="AE384" i="8" a="1"/>
  <c r="AE384" i="8"/>
  <c r="O384" i="8"/>
  <c r="R384" i="8" a="1"/>
  <c r="R384" i="8"/>
  <c r="Q384" i="8" a="1"/>
  <c r="Q384" i="8"/>
  <c r="Q18" i="8" a="1"/>
  <c r="Q18" i="8"/>
  <c r="AE18" i="8" a="1"/>
  <c r="AE18" i="8"/>
  <c r="V18" i="8" a="1"/>
  <c r="V18" i="8"/>
  <c r="U18" i="8" a="1"/>
  <c r="U18" i="8"/>
  <c r="T18" i="8" a="1"/>
  <c r="T18" i="8"/>
  <c r="S18" i="8" a="1"/>
  <c r="S18" i="8"/>
  <c r="AH18" i="8"/>
  <c r="X18" i="8" a="1"/>
  <c r="X18" i="8"/>
  <c r="AA18" i="8" a="1"/>
  <c r="AA18" i="8"/>
  <c r="W18" i="8" a="1"/>
  <c r="W18" i="8"/>
  <c r="Y18" i="8" a="1"/>
  <c r="Y18" i="8"/>
  <c r="O18" i="8"/>
  <c r="AD18" i="8" a="1"/>
  <c r="AD18" i="8"/>
  <c r="AC18" i="8" a="1"/>
  <c r="AC18" i="8"/>
  <c r="Z18" i="8" a="1"/>
  <c r="Z18" i="8"/>
  <c r="AB18" i="8" a="1"/>
  <c r="AB18" i="8"/>
  <c r="M18" i="8"/>
  <c r="R18" i="8" a="1"/>
  <c r="R18" i="8"/>
  <c r="W166" i="8" a="1"/>
  <c r="W166" i="8"/>
  <c r="V166" i="8" a="1"/>
  <c r="V166" i="8"/>
  <c r="Y166" i="8" a="1"/>
  <c r="Y166" i="8"/>
  <c r="X166" i="8" a="1"/>
  <c r="X166" i="8"/>
  <c r="AA166" i="8" a="1"/>
  <c r="AA166" i="8"/>
  <c r="Z166" i="8" a="1"/>
  <c r="Z166" i="8"/>
  <c r="AC166" i="8" a="1"/>
  <c r="AC166" i="8"/>
  <c r="AB166" i="8" a="1"/>
  <c r="AB166" i="8"/>
  <c r="AE166" i="8" a="1"/>
  <c r="AE166" i="8"/>
  <c r="AD166" i="8" a="1"/>
  <c r="AD166" i="8"/>
  <c r="O166" i="8"/>
  <c r="Q166" i="8" a="1"/>
  <c r="Q166" i="8"/>
  <c r="M166" i="8"/>
  <c r="S166" i="8" a="1"/>
  <c r="S166" i="8"/>
  <c r="R166" i="8" a="1"/>
  <c r="R166" i="8"/>
  <c r="U166" i="8" a="1"/>
  <c r="U166" i="8"/>
  <c r="T166" i="8" a="1"/>
  <c r="T166" i="8"/>
  <c r="AB103" i="8" a="1"/>
  <c r="AB103" i="8"/>
  <c r="AA103" i="8" a="1"/>
  <c r="AA103" i="8"/>
  <c r="AD103" i="8" a="1"/>
  <c r="AD103" i="8"/>
  <c r="AC103" i="8" a="1"/>
  <c r="AC103" i="8"/>
  <c r="O103" i="8"/>
  <c r="AE103" i="8" a="1"/>
  <c r="AE103" i="8"/>
  <c r="M103" i="8"/>
  <c r="Q103" i="8" a="1"/>
  <c r="Q103" i="8"/>
  <c r="R103" i="8" a="1"/>
  <c r="R103" i="8"/>
  <c r="T103" i="8" a="1"/>
  <c r="T103" i="8"/>
  <c r="S103" i="8" a="1"/>
  <c r="S103" i="8"/>
  <c r="U103" i="8" a="1"/>
  <c r="U103" i="8"/>
  <c r="V103" i="8" a="1"/>
  <c r="V103" i="8"/>
  <c r="X103" i="8" a="1"/>
  <c r="X103" i="8"/>
  <c r="W103" i="8" a="1"/>
  <c r="W103" i="8"/>
  <c r="Z103" i="8" a="1"/>
  <c r="Z103" i="8"/>
  <c r="Y103" i="8" a="1"/>
  <c r="Y103" i="8"/>
  <c r="W395" i="8" a="1"/>
  <c r="W395" i="8"/>
  <c r="V395" i="8" a="1"/>
  <c r="V395" i="8"/>
  <c r="Y395" i="8" a="1"/>
  <c r="Y395" i="8"/>
  <c r="X395" i="8" a="1"/>
  <c r="X395" i="8"/>
  <c r="Z395" i="8" a="1"/>
  <c r="Z395" i="8"/>
  <c r="AB395" i="8" a="1"/>
  <c r="AB395" i="8"/>
  <c r="S395" i="8" a="1"/>
  <c r="S395" i="8"/>
  <c r="U395" i="8" a="1"/>
  <c r="U395" i="8"/>
  <c r="AE395" i="8" a="1"/>
  <c r="AE395" i="8"/>
  <c r="AD395" i="8" a="1"/>
  <c r="AD395" i="8"/>
  <c r="M395" i="8"/>
  <c r="Q395" i="8" a="1"/>
  <c r="Q395" i="8"/>
  <c r="AA395" i="8" a="1"/>
  <c r="AA395" i="8"/>
  <c r="AC395" i="8" a="1"/>
  <c r="AC395" i="8"/>
  <c r="O395" i="8"/>
  <c r="R395" i="8" a="1"/>
  <c r="R395" i="8"/>
  <c r="T395" i="8" a="1"/>
  <c r="T395" i="8"/>
  <c r="AE20" i="8" a="1"/>
  <c r="AE20" i="8"/>
  <c r="R20" i="8" a="1"/>
  <c r="R20" i="8"/>
  <c r="O20" i="8"/>
  <c r="S20" i="8" a="1"/>
  <c r="S20" i="8"/>
  <c r="W20" i="8" a="1"/>
  <c r="W20" i="8"/>
  <c r="V20" i="8" a="1"/>
  <c r="V20" i="8"/>
  <c r="U20" i="8" a="1"/>
  <c r="U20" i="8"/>
  <c r="M20" i="8"/>
  <c r="AB20" i="8" a="1"/>
  <c r="AB20" i="8"/>
  <c r="Q20" i="8" a="1"/>
  <c r="Q20" i="8"/>
  <c r="X20" i="8" a="1"/>
  <c r="X20" i="8"/>
  <c r="AA20" i="8" a="1"/>
  <c r="AA20" i="8"/>
  <c r="T20" i="8" a="1"/>
  <c r="T20" i="8"/>
  <c r="AH20" i="8"/>
  <c r="Y20" i="8" a="1"/>
  <c r="Y20" i="8"/>
  <c r="AD20" i="8" a="1"/>
  <c r="AD20" i="8"/>
  <c r="AC20" i="8" a="1"/>
  <c r="AC20" i="8"/>
  <c r="Z20" i="8" a="1"/>
  <c r="Z20" i="8"/>
  <c r="O111" i="8"/>
  <c r="X111" i="8" a="1"/>
  <c r="X111" i="8"/>
  <c r="M111" i="8"/>
  <c r="Y111" i="8" a="1"/>
  <c r="Y111" i="8"/>
  <c r="Q111" i="8" a="1"/>
  <c r="Q111" i="8"/>
  <c r="Z111" i="8" a="1"/>
  <c r="Z111" i="8"/>
  <c r="R111" i="8" a="1"/>
  <c r="R111" i="8"/>
  <c r="AA111" i="8" a="1"/>
  <c r="AA111" i="8"/>
  <c r="S111" i="8" a="1"/>
  <c r="S111" i="8"/>
  <c r="AC111" i="8" a="1"/>
  <c r="AC111" i="8"/>
  <c r="T111" i="8" a="1"/>
  <c r="T111" i="8"/>
  <c r="AE111" i="8" a="1"/>
  <c r="AE111" i="8"/>
  <c r="U111" i="8" a="1"/>
  <c r="U111" i="8"/>
  <c r="AB111" i="8" a="1"/>
  <c r="AB111" i="8"/>
  <c r="V111" i="8" a="1"/>
  <c r="V111" i="8"/>
  <c r="AD111" i="8" a="1"/>
  <c r="AD111" i="8"/>
  <c r="W111" i="8" a="1"/>
  <c r="W111" i="8"/>
  <c r="U53" i="8" a="1"/>
  <c r="U53" i="8"/>
  <c r="V53" i="8" a="1"/>
  <c r="V53" i="8"/>
  <c r="W53" i="8" a="1"/>
  <c r="W53" i="8"/>
  <c r="X53" i="8" a="1"/>
  <c r="X53" i="8"/>
  <c r="Y53" i="8" a="1"/>
  <c r="Y53" i="8"/>
  <c r="AA53" i="8" a="1"/>
  <c r="AA53" i="8"/>
  <c r="R53" i="8" a="1"/>
  <c r="R53" i="8"/>
  <c r="S53" i="8" a="1"/>
  <c r="S53" i="8"/>
  <c r="AD53" i="8" a="1"/>
  <c r="AD53" i="8"/>
  <c r="AC53" i="8" a="1"/>
  <c r="AC53" i="8"/>
  <c r="O53" i="8"/>
  <c r="AE53" i="8" a="1"/>
  <c r="AE53" i="8"/>
  <c r="Z53" i="8" a="1"/>
  <c r="Z53" i="8"/>
  <c r="AB53" i="8" a="1"/>
  <c r="AB53" i="8"/>
  <c r="M53" i="8"/>
  <c r="Q53" i="8" a="1"/>
  <c r="Q53" i="8"/>
  <c r="T53" i="8" a="1"/>
  <c r="T53" i="8"/>
  <c r="AC389" i="8" a="1"/>
  <c r="AC389" i="8"/>
  <c r="AB389" i="8" a="1"/>
  <c r="AB389" i="8"/>
  <c r="AE389" i="8" a="1"/>
  <c r="AE389" i="8"/>
  <c r="AD389" i="8" a="1"/>
  <c r="AD389" i="8"/>
  <c r="M389" i="8"/>
  <c r="Q389" i="8" a="1"/>
  <c r="Q389" i="8"/>
  <c r="O389" i="8"/>
  <c r="S389" i="8" a="1"/>
  <c r="S389" i="8"/>
  <c r="R389" i="8" a="1"/>
  <c r="R389" i="8"/>
  <c r="U389" i="8" a="1"/>
  <c r="U389" i="8"/>
  <c r="T389" i="8" a="1"/>
  <c r="T389" i="8"/>
  <c r="W389" i="8" a="1"/>
  <c r="W389" i="8"/>
  <c r="V389" i="8" a="1"/>
  <c r="V389" i="8"/>
  <c r="Y389" i="8" a="1"/>
  <c r="Y389" i="8"/>
  <c r="X389" i="8" a="1"/>
  <c r="X389" i="8"/>
  <c r="AA389" i="8" a="1"/>
  <c r="AA389" i="8"/>
  <c r="Z389" i="8" a="1"/>
  <c r="Z389" i="8"/>
  <c r="T352" i="8" a="1"/>
  <c r="T352" i="8"/>
  <c r="S352" i="8" a="1"/>
  <c r="S352" i="8"/>
  <c r="V352" i="8" a="1"/>
  <c r="V352" i="8"/>
  <c r="U352" i="8" a="1"/>
  <c r="U352" i="8"/>
  <c r="X352" i="8" a="1"/>
  <c r="X352" i="8"/>
  <c r="W352" i="8" a="1"/>
  <c r="W352" i="8"/>
  <c r="Z352" i="8" a="1"/>
  <c r="Z352" i="8"/>
  <c r="Y352" i="8" a="1"/>
  <c r="Y352" i="8"/>
  <c r="AB352" i="8" a="1"/>
  <c r="AB352" i="8"/>
  <c r="AA352" i="8" a="1"/>
  <c r="AA352" i="8"/>
  <c r="AD352" i="8" a="1"/>
  <c r="AD352" i="8"/>
  <c r="AC352" i="8" a="1"/>
  <c r="AC352" i="8"/>
  <c r="M352" i="8"/>
  <c r="AE352" i="8" a="1"/>
  <c r="AE352" i="8"/>
  <c r="O352" i="8"/>
  <c r="R352" i="8" a="1"/>
  <c r="R352" i="8"/>
  <c r="Q352" i="8" a="1"/>
  <c r="Q352" i="8"/>
  <c r="M121" i="8"/>
  <c r="R121" i="8" a="1"/>
  <c r="R121" i="8"/>
  <c r="Q121" i="8" a="1"/>
  <c r="Q121" i="8"/>
  <c r="T121" i="8" a="1"/>
  <c r="T121" i="8"/>
  <c r="S121" i="8" a="1"/>
  <c r="S121" i="8"/>
  <c r="V121" i="8" a="1"/>
  <c r="V121" i="8"/>
  <c r="U121" i="8" a="1"/>
  <c r="U121" i="8"/>
  <c r="X121" i="8" a="1"/>
  <c r="X121" i="8"/>
  <c r="W121" i="8" a="1"/>
  <c r="W121" i="8"/>
  <c r="Y121" i="8" a="1"/>
  <c r="Y121" i="8"/>
  <c r="AA121" i="8" a="1"/>
  <c r="AA121" i="8"/>
  <c r="AC121" i="8" a="1"/>
  <c r="AC121" i="8"/>
  <c r="AE121" i="8" a="1"/>
  <c r="AE121" i="8"/>
  <c r="Z121" i="8" a="1"/>
  <c r="Z121" i="8"/>
  <c r="AB121" i="8" a="1"/>
  <c r="AB121" i="8"/>
  <c r="AD121" i="8" a="1"/>
  <c r="AD121" i="8"/>
  <c r="O121" i="8"/>
  <c r="R14" i="8" a="1"/>
  <c r="R14" i="8"/>
  <c r="AE14" i="8" a="1"/>
  <c r="AE14" i="8"/>
  <c r="S14" i="8" a="1"/>
  <c r="S14" i="8"/>
  <c r="AD14" i="8" a="1"/>
  <c r="AD14" i="8"/>
  <c r="T14" i="8" a="1"/>
  <c r="T14" i="8"/>
  <c r="AA14" i="8" a="1"/>
  <c r="AA14" i="8"/>
  <c r="AH14" i="8"/>
  <c r="O14" i="8"/>
  <c r="AC14" i="8" a="1"/>
  <c r="AC14" i="8"/>
  <c r="W14" i="8" a="1"/>
  <c r="W14" i="8"/>
  <c r="X14" i="8" a="1"/>
  <c r="X14" i="8"/>
  <c r="AB14" i="8" a="1"/>
  <c r="AB14" i="8"/>
  <c r="Y14" i="8" a="1"/>
  <c r="Y14" i="8"/>
  <c r="V14" i="8" a="1"/>
  <c r="V14" i="8"/>
  <c r="Q14" i="8" a="1"/>
  <c r="Q14" i="8"/>
  <c r="M14" i="8"/>
  <c r="Z14" i="8" a="1"/>
  <c r="Z14" i="8"/>
  <c r="U14" i="8" a="1"/>
  <c r="U14" i="8"/>
  <c r="W150" i="8" a="1"/>
  <c r="W150" i="8"/>
  <c r="V150" i="8" a="1"/>
  <c r="V150" i="8"/>
  <c r="Y150" i="8" a="1"/>
  <c r="Y150" i="8"/>
  <c r="X150" i="8" a="1"/>
  <c r="X150" i="8"/>
  <c r="AA150" i="8" a="1"/>
  <c r="AA150" i="8"/>
  <c r="Z150" i="8" a="1"/>
  <c r="Z150" i="8"/>
  <c r="AC150" i="8" a="1"/>
  <c r="AC150" i="8"/>
  <c r="AB150" i="8" a="1"/>
  <c r="AB150" i="8"/>
  <c r="AE150" i="8" a="1"/>
  <c r="AE150" i="8"/>
  <c r="AD150" i="8" a="1"/>
  <c r="AD150" i="8"/>
  <c r="O150" i="8"/>
  <c r="Q150" i="8" a="1"/>
  <c r="Q150" i="8"/>
  <c r="M150" i="8"/>
  <c r="S150" i="8" a="1"/>
  <c r="S150" i="8"/>
  <c r="R150" i="8" a="1"/>
  <c r="R150" i="8"/>
  <c r="U150" i="8" a="1"/>
  <c r="U150" i="8"/>
  <c r="T150" i="8" a="1"/>
  <c r="T150" i="8"/>
  <c r="AD31" i="8" a="1"/>
  <c r="AD31" i="8"/>
  <c r="S31" i="8" a="1"/>
  <c r="S31" i="8"/>
  <c r="W31" i="8" a="1"/>
  <c r="W31" i="8"/>
  <c r="O31" i="8"/>
  <c r="X31" i="8" a="1"/>
  <c r="X31" i="8"/>
  <c r="AH31" i="8"/>
  <c r="T31" i="8" a="1"/>
  <c r="T31" i="8"/>
  <c r="AA31" i="8" a="1"/>
  <c r="AA31" i="8"/>
  <c r="AE31" i="8" a="1"/>
  <c r="AE31" i="8"/>
  <c r="V31" i="8" a="1"/>
  <c r="V31" i="8"/>
  <c r="AC31" i="8" a="1"/>
  <c r="AC31" i="8"/>
  <c r="M31" i="8"/>
  <c r="R31" i="8" a="1"/>
  <c r="R31" i="8"/>
  <c r="Y31" i="8" a="1"/>
  <c r="Y31" i="8"/>
  <c r="U31" i="8" a="1"/>
  <c r="U31" i="8"/>
  <c r="AB31" i="8" a="1"/>
  <c r="AB31" i="8"/>
  <c r="Z31" i="8" a="1"/>
  <c r="Z31" i="8"/>
  <c r="Q31" i="8" a="1"/>
  <c r="Q31" i="8"/>
  <c r="Z141" i="8" a="1"/>
  <c r="Z141" i="8"/>
  <c r="Y141" i="8" a="1"/>
  <c r="Y141" i="8"/>
  <c r="AB141" i="8" a="1"/>
  <c r="AB141" i="8"/>
  <c r="AA141" i="8" a="1"/>
  <c r="AA141" i="8"/>
  <c r="V141" i="8" a="1"/>
  <c r="V141" i="8"/>
  <c r="X141" i="8" a="1"/>
  <c r="X141" i="8"/>
  <c r="AD141" i="8" a="1"/>
  <c r="AD141" i="8"/>
  <c r="O141" i="8"/>
  <c r="M141" i="8"/>
  <c r="R141" i="8" a="1"/>
  <c r="R141" i="8"/>
  <c r="Q141" i="8" a="1"/>
  <c r="Q141" i="8"/>
  <c r="T141" i="8" a="1"/>
  <c r="T141" i="8"/>
  <c r="S141" i="8" a="1"/>
  <c r="S141" i="8"/>
  <c r="U141" i="8" a="1"/>
  <c r="U141" i="8"/>
  <c r="W141" i="8" a="1"/>
  <c r="W141" i="8"/>
  <c r="AC141" i="8" a="1"/>
  <c r="AC141" i="8"/>
  <c r="AE141" i="8" a="1"/>
  <c r="AE141" i="8"/>
  <c r="AE363" i="8" a="1"/>
  <c r="AE363" i="8"/>
  <c r="AD363" i="8" a="1"/>
  <c r="AD363" i="8"/>
  <c r="M363" i="8"/>
  <c r="Q363" i="8" a="1"/>
  <c r="Q363" i="8"/>
  <c r="AA363" i="8" a="1"/>
  <c r="AA363" i="8"/>
  <c r="AC363" i="8" a="1"/>
  <c r="AC363" i="8"/>
  <c r="O363" i="8"/>
  <c r="R363" i="8" a="1"/>
  <c r="R363" i="8"/>
  <c r="T363" i="8" a="1"/>
  <c r="T363" i="8"/>
  <c r="W363" i="8" a="1"/>
  <c r="W363" i="8"/>
  <c r="V363" i="8" a="1"/>
  <c r="V363" i="8"/>
  <c r="Y363" i="8" a="1"/>
  <c r="Y363" i="8"/>
  <c r="X363" i="8" a="1"/>
  <c r="X363" i="8"/>
  <c r="Z363" i="8" a="1"/>
  <c r="Z363" i="8"/>
  <c r="AB363" i="8" a="1"/>
  <c r="AB363" i="8"/>
  <c r="S363" i="8" a="1"/>
  <c r="S363" i="8"/>
  <c r="U363" i="8" a="1"/>
  <c r="U363" i="8"/>
  <c r="W361" i="8" a="1"/>
  <c r="W361" i="8"/>
  <c r="AB361" i="8" a="1"/>
  <c r="AB361" i="8"/>
  <c r="V361" i="8" a="1"/>
  <c r="V361" i="8"/>
  <c r="T361" i="8" a="1"/>
  <c r="T361" i="8"/>
  <c r="S361" i="8" a="1"/>
  <c r="S361" i="8"/>
  <c r="Y361" i="8" a="1"/>
  <c r="Y361" i="8"/>
  <c r="R361" i="8" a="1"/>
  <c r="R361" i="8"/>
  <c r="Q361" i="8" a="1"/>
  <c r="Q361" i="8"/>
  <c r="AE361" i="8" a="1"/>
  <c r="AE361" i="8"/>
  <c r="AC361" i="8" a="1"/>
  <c r="AC361" i="8"/>
  <c r="AA361" i="8" a="1"/>
  <c r="AA361" i="8"/>
  <c r="U361" i="8" a="1"/>
  <c r="U361" i="8"/>
  <c r="AD361" i="8" a="1"/>
  <c r="AD361" i="8"/>
  <c r="X361" i="8" a="1"/>
  <c r="X361" i="8"/>
  <c r="Z361" i="8" a="1"/>
  <c r="Z361" i="8"/>
  <c r="O361" i="8"/>
  <c r="M361" i="8"/>
  <c r="O244" i="8"/>
  <c r="R244" i="8" a="1"/>
  <c r="R244" i="8"/>
  <c r="Q244" i="8" a="1"/>
  <c r="Q244" i="8"/>
  <c r="T244" i="8" a="1"/>
  <c r="T244" i="8"/>
  <c r="S244" i="8" a="1"/>
  <c r="S244" i="8"/>
  <c r="V244" i="8" a="1"/>
  <c r="V244" i="8"/>
  <c r="U244" i="8" a="1"/>
  <c r="U244" i="8"/>
  <c r="X244" i="8" a="1"/>
  <c r="X244" i="8"/>
  <c r="W244" i="8" a="1"/>
  <c r="W244" i="8"/>
  <c r="Z244" i="8" a="1"/>
  <c r="Z244" i="8"/>
  <c r="Y244" i="8" a="1"/>
  <c r="Y244" i="8"/>
  <c r="AB244" i="8" a="1"/>
  <c r="AB244" i="8"/>
  <c r="AA244" i="8" a="1"/>
  <c r="AA244" i="8"/>
  <c r="AD244" i="8" a="1"/>
  <c r="AD244" i="8"/>
  <c r="AC244" i="8" a="1"/>
  <c r="AC244" i="8"/>
  <c r="M244" i="8"/>
  <c r="AE244" i="8" a="1"/>
  <c r="AE244" i="8"/>
  <c r="X175" i="8" a="1"/>
  <c r="X175" i="8"/>
  <c r="W175" i="8" a="1"/>
  <c r="W175" i="8"/>
  <c r="Z175" i="8" a="1"/>
  <c r="Z175" i="8"/>
  <c r="Y175" i="8" a="1"/>
  <c r="Y175" i="8"/>
  <c r="AB175" i="8" a="1"/>
  <c r="AB175" i="8"/>
  <c r="AA175" i="8" a="1"/>
  <c r="AA175" i="8"/>
  <c r="AD175" i="8" a="1"/>
  <c r="AD175" i="8"/>
  <c r="AC175" i="8" a="1"/>
  <c r="AC175" i="8"/>
  <c r="O175" i="8"/>
  <c r="AE175" i="8" a="1"/>
  <c r="AE175" i="8"/>
  <c r="M175" i="8"/>
  <c r="R175" i="8" a="1"/>
  <c r="R175" i="8"/>
  <c r="Q175" i="8" a="1"/>
  <c r="Q175" i="8"/>
  <c r="T175" i="8" a="1"/>
  <c r="T175" i="8"/>
  <c r="S175" i="8" a="1"/>
  <c r="S175" i="8"/>
  <c r="V175" i="8" a="1"/>
  <c r="V175" i="8"/>
  <c r="U175" i="8" a="1"/>
  <c r="U175" i="8"/>
  <c r="AE193" i="8" a="1"/>
  <c r="AE193" i="8"/>
  <c r="AD193" i="8" a="1"/>
  <c r="AD193" i="8"/>
  <c r="M193" i="8"/>
  <c r="Q193" i="8" a="1"/>
  <c r="Q193" i="8"/>
  <c r="O193" i="8"/>
  <c r="S193" i="8" a="1"/>
  <c r="S193" i="8"/>
  <c r="R193" i="8" a="1"/>
  <c r="R193" i="8"/>
  <c r="U193" i="8" a="1"/>
  <c r="U193" i="8"/>
  <c r="T193" i="8" a="1"/>
  <c r="T193" i="8"/>
  <c r="W193" i="8" a="1"/>
  <c r="W193" i="8"/>
  <c r="V193" i="8" a="1"/>
  <c r="V193" i="8"/>
  <c r="Y193" i="8" a="1"/>
  <c r="Y193" i="8"/>
  <c r="X193" i="8" a="1"/>
  <c r="X193" i="8"/>
  <c r="AA193" i="8" a="1"/>
  <c r="AA193" i="8"/>
  <c r="Z193" i="8" a="1"/>
  <c r="Z193" i="8"/>
  <c r="AC193" i="8" a="1"/>
  <c r="AC193" i="8"/>
  <c r="AB193" i="8" a="1"/>
  <c r="AB193" i="8"/>
  <c r="O287" i="8"/>
  <c r="Q287" i="8" a="1"/>
  <c r="Q287" i="8"/>
  <c r="M287" i="8"/>
  <c r="S287" i="8" a="1"/>
  <c r="S287" i="8"/>
  <c r="R287" i="8" a="1"/>
  <c r="R287" i="8"/>
  <c r="U287" i="8" a="1"/>
  <c r="U287" i="8"/>
  <c r="T287" i="8" a="1"/>
  <c r="T287" i="8"/>
  <c r="W287" i="8" a="1"/>
  <c r="W287" i="8"/>
  <c r="V287" i="8" a="1"/>
  <c r="V287" i="8"/>
  <c r="Y287" i="8" a="1"/>
  <c r="Y287" i="8"/>
  <c r="X287" i="8" a="1"/>
  <c r="X287" i="8"/>
  <c r="AA287" i="8" a="1"/>
  <c r="AA287" i="8"/>
  <c r="Z287" i="8" a="1"/>
  <c r="Z287" i="8"/>
  <c r="AC287" i="8" a="1"/>
  <c r="AC287" i="8"/>
  <c r="AB287" i="8" a="1"/>
  <c r="AB287" i="8"/>
  <c r="AE287" i="8" a="1"/>
  <c r="AE287" i="8"/>
  <c r="AD287" i="8" a="1"/>
  <c r="AD287" i="8"/>
  <c r="AE100" i="8" a="1"/>
  <c r="AE100" i="8"/>
  <c r="AC100" i="8" a="1"/>
  <c r="AC100" i="8"/>
  <c r="O100" i="8"/>
  <c r="AD100" i="8" a="1"/>
  <c r="AD100" i="8"/>
  <c r="M100" i="8"/>
  <c r="Q100" i="8" a="1"/>
  <c r="Q100" i="8"/>
  <c r="R100" i="8" a="1"/>
  <c r="R100" i="8"/>
  <c r="S100" i="8" a="1"/>
  <c r="S100" i="8"/>
  <c r="T100" i="8" a="1"/>
  <c r="T100" i="8"/>
  <c r="U100" i="8" a="1"/>
  <c r="U100" i="8"/>
  <c r="V100" i="8" a="1"/>
  <c r="V100" i="8"/>
  <c r="X100" i="8" a="1"/>
  <c r="X100" i="8"/>
  <c r="W100" i="8" a="1"/>
  <c r="W100" i="8"/>
  <c r="Z100" i="8" a="1"/>
  <c r="Z100" i="8"/>
  <c r="Y100" i="8" a="1"/>
  <c r="Y100" i="8"/>
  <c r="AB100" i="8" a="1"/>
  <c r="AB100" i="8"/>
  <c r="AA100" i="8" a="1"/>
  <c r="AA100" i="8"/>
  <c r="O213" i="8"/>
  <c r="S213" i="8" a="1"/>
  <c r="S213" i="8"/>
  <c r="R213" i="8" a="1"/>
  <c r="R213" i="8"/>
  <c r="U213" i="8" a="1"/>
  <c r="U213" i="8"/>
  <c r="T213" i="8" a="1"/>
  <c r="T213" i="8"/>
  <c r="W213" i="8" a="1"/>
  <c r="W213" i="8"/>
  <c r="V213" i="8" a="1"/>
  <c r="V213" i="8"/>
  <c r="Y213" i="8" a="1"/>
  <c r="Y213" i="8"/>
  <c r="X213" i="8" a="1"/>
  <c r="X213" i="8"/>
  <c r="AA213" i="8" a="1"/>
  <c r="AA213" i="8"/>
  <c r="Z213" i="8" a="1"/>
  <c r="Z213" i="8"/>
  <c r="AC213" i="8" a="1"/>
  <c r="AC213" i="8"/>
  <c r="AB213" i="8" a="1"/>
  <c r="AB213" i="8"/>
  <c r="AE213" i="8" a="1"/>
  <c r="AE213" i="8"/>
  <c r="AD213" i="8" a="1"/>
  <c r="AD213" i="8"/>
  <c r="M213" i="8"/>
  <c r="Q213" i="8" a="1"/>
  <c r="Q213" i="8"/>
  <c r="AA186" i="8" a="1"/>
  <c r="AA186" i="8"/>
  <c r="S186" i="8" a="1"/>
  <c r="S186" i="8"/>
  <c r="AB186" i="8" a="1"/>
  <c r="AB186" i="8"/>
  <c r="T186" i="8" a="1"/>
  <c r="T186" i="8"/>
  <c r="AC186" i="8" a="1"/>
  <c r="AC186" i="8"/>
  <c r="U186" i="8" a="1"/>
  <c r="U186" i="8"/>
  <c r="AD186" i="8" a="1"/>
  <c r="AD186" i="8"/>
  <c r="V186" i="8" a="1"/>
  <c r="V186" i="8"/>
  <c r="AE186" i="8" a="1"/>
  <c r="AE186" i="8"/>
  <c r="W186" i="8" a="1"/>
  <c r="W186" i="8"/>
  <c r="M186" i="8"/>
  <c r="X186" i="8" a="1"/>
  <c r="X186" i="8"/>
  <c r="O186" i="8"/>
  <c r="Y186" i="8" a="1"/>
  <c r="Y186" i="8"/>
  <c r="Q186" i="8" a="1"/>
  <c r="Q186" i="8"/>
  <c r="Z186" i="8" a="1"/>
  <c r="Z186" i="8"/>
  <c r="R186" i="8" a="1"/>
  <c r="R186" i="8"/>
  <c r="M183" i="8"/>
  <c r="X183" i="8" a="1"/>
  <c r="X183" i="8"/>
  <c r="O183" i="8"/>
  <c r="Y183" i="8" a="1"/>
  <c r="Y183" i="8"/>
  <c r="Q183" i="8" a="1"/>
  <c r="Q183" i="8"/>
  <c r="Z183" i="8" a="1"/>
  <c r="Z183" i="8"/>
  <c r="R183" i="8" a="1"/>
  <c r="R183" i="8"/>
  <c r="AA183" i="8" a="1"/>
  <c r="AA183" i="8"/>
  <c r="S183" i="8" a="1"/>
  <c r="S183" i="8"/>
  <c r="AB183" i="8" a="1"/>
  <c r="AB183" i="8"/>
  <c r="T183" i="8" a="1"/>
  <c r="T183" i="8"/>
  <c r="AC183" i="8" a="1"/>
  <c r="AC183" i="8"/>
  <c r="U183" i="8" a="1"/>
  <c r="U183" i="8"/>
  <c r="AD183" i="8" a="1"/>
  <c r="AD183" i="8"/>
  <c r="V183" i="8" a="1"/>
  <c r="V183" i="8"/>
  <c r="AE183" i="8" a="1"/>
  <c r="AE183" i="8"/>
  <c r="W183" i="8" a="1"/>
  <c r="W183" i="8"/>
  <c r="AD226" i="8" a="1"/>
  <c r="AD226" i="8"/>
  <c r="AC226" i="8" a="1"/>
  <c r="AC226" i="8"/>
  <c r="M226" i="8"/>
  <c r="AE226" i="8" a="1"/>
  <c r="AE226" i="8"/>
  <c r="O226" i="8"/>
  <c r="U226" i="8" a="1"/>
  <c r="U226" i="8"/>
  <c r="W226" i="8" a="1"/>
  <c r="W226" i="8"/>
  <c r="R226" i="8" a="1"/>
  <c r="R226" i="8"/>
  <c r="Q226" i="8" a="1"/>
  <c r="Q226" i="8"/>
  <c r="T226" i="8" a="1"/>
  <c r="T226" i="8"/>
  <c r="S226" i="8" a="1"/>
  <c r="S226" i="8"/>
  <c r="V226" i="8" a="1"/>
  <c r="V226" i="8"/>
  <c r="X226" i="8" a="1"/>
  <c r="X226" i="8"/>
  <c r="Z226" i="8" a="1"/>
  <c r="Z226" i="8"/>
  <c r="Y226" i="8" a="1"/>
  <c r="Y226" i="8"/>
  <c r="AB226" i="8" a="1"/>
  <c r="AB226" i="8"/>
  <c r="AA226" i="8" a="1"/>
  <c r="AA226" i="8"/>
  <c r="O256" i="8"/>
  <c r="R256" i="8" a="1"/>
  <c r="R256" i="8"/>
  <c r="Q256" i="8" a="1"/>
  <c r="Q256" i="8"/>
  <c r="T256" i="8" a="1"/>
  <c r="T256" i="8"/>
  <c r="S256" i="8" a="1"/>
  <c r="S256" i="8"/>
  <c r="AC256" i="8" a="1"/>
  <c r="AC256" i="8"/>
  <c r="AE256" i="8" a="1"/>
  <c r="AE256" i="8"/>
  <c r="U256" i="8" a="1"/>
  <c r="U256" i="8"/>
  <c r="W256" i="8" a="1"/>
  <c r="W256" i="8"/>
  <c r="Z256" i="8" a="1"/>
  <c r="Z256" i="8"/>
  <c r="Y256" i="8" a="1"/>
  <c r="Y256" i="8"/>
  <c r="AB256" i="8" a="1"/>
  <c r="AB256" i="8"/>
  <c r="AA256" i="8" a="1"/>
  <c r="AA256" i="8"/>
  <c r="AD256" i="8" a="1"/>
  <c r="AD256" i="8"/>
  <c r="M256" i="8"/>
  <c r="V256" i="8" a="1"/>
  <c r="V256" i="8"/>
  <c r="X256" i="8" a="1"/>
  <c r="X256" i="8"/>
  <c r="AD292" i="8" a="1"/>
  <c r="AD292" i="8"/>
  <c r="AC292" i="8" a="1"/>
  <c r="AC292" i="8"/>
  <c r="O292" i="8"/>
  <c r="AE292" i="8" a="1"/>
  <c r="AE292" i="8"/>
  <c r="Z292" i="8" a="1"/>
  <c r="Z292" i="8"/>
  <c r="AB292" i="8" a="1"/>
  <c r="AB292" i="8"/>
  <c r="M292" i="8"/>
  <c r="Q292" i="8" a="1"/>
  <c r="Q292" i="8"/>
  <c r="S292" i="8" a="1"/>
  <c r="S292" i="8"/>
  <c r="V292" i="8" a="1"/>
  <c r="V292" i="8"/>
  <c r="U292" i="8" a="1"/>
  <c r="U292" i="8"/>
  <c r="X292" i="8" a="1"/>
  <c r="X292" i="8"/>
  <c r="W292" i="8" a="1"/>
  <c r="W292" i="8"/>
  <c r="Y292" i="8" a="1"/>
  <c r="Y292" i="8"/>
  <c r="AA292" i="8" a="1"/>
  <c r="AA292" i="8"/>
  <c r="R292" i="8" a="1"/>
  <c r="R292" i="8"/>
  <c r="T292" i="8" a="1"/>
  <c r="T292" i="8"/>
  <c r="AD139" i="8" a="1"/>
  <c r="AD139" i="8"/>
  <c r="AC139" i="8" a="1"/>
  <c r="AC139" i="8"/>
  <c r="O139" i="8"/>
  <c r="AE139" i="8" a="1"/>
  <c r="AE139" i="8"/>
  <c r="M139" i="8"/>
  <c r="R139" i="8" a="1"/>
  <c r="R139" i="8"/>
  <c r="Q139" i="8" a="1"/>
  <c r="Q139" i="8"/>
  <c r="T139" i="8" a="1"/>
  <c r="T139" i="8"/>
  <c r="S139" i="8" a="1"/>
  <c r="S139" i="8"/>
  <c r="V139" i="8" a="1"/>
  <c r="V139" i="8"/>
  <c r="U139" i="8" a="1"/>
  <c r="U139" i="8"/>
  <c r="X139" i="8" a="1"/>
  <c r="X139" i="8"/>
  <c r="AA139" i="8" a="1"/>
  <c r="AA139" i="8"/>
  <c r="Z139" i="8" a="1"/>
  <c r="Z139" i="8"/>
  <c r="Y139" i="8" a="1"/>
  <c r="Y139" i="8"/>
  <c r="AB139" i="8" a="1"/>
  <c r="AB139" i="8"/>
  <c r="W139" i="8" a="1"/>
  <c r="W139" i="8"/>
  <c r="AB347" i="8" a="1"/>
  <c r="AB347" i="8"/>
  <c r="Q347" i="8" a="1"/>
  <c r="Q347" i="8"/>
  <c r="AE347" i="8" a="1"/>
  <c r="AE347" i="8"/>
  <c r="Z347" i="8" a="1"/>
  <c r="Z347" i="8"/>
  <c r="M347" i="8"/>
  <c r="AD347" i="8" a="1"/>
  <c r="AD347" i="8"/>
  <c r="R347" i="8" a="1"/>
  <c r="R347" i="8"/>
  <c r="Y347" i="8" a="1"/>
  <c r="Y347" i="8"/>
  <c r="W347" i="8" a="1"/>
  <c r="W347" i="8"/>
  <c r="AA347" i="8" a="1"/>
  <c r="AA347" i="8"/>
  <c r="T347" i="8" a="1"/>
  <c r="T347" i="8"/>
  <c r="V347" i="8" a="1"/>
  <c r="V347" i="8"/>
  <c r="AC347" i="8" a="1"/>
  <c r="AC347" i="8"/>
  <c r="U347" i="8" a="1"/>
  <c r="U347" i="8"/>
  <c r="O347" i="8"/>
  <c r="X347" i="8" a="1"/>
  <c r="X347" i="8"/>
  <c r="S347" i="8" a="1"/>
  <c r="S347" i="8"/>
  <c r="V133" i="8" a="1"/>
  <c r="V133" i="8"/>
  <c r="U133" i="8" a="1"/>
  <c r="U133" i="8"/>
  <c r="X133" i="8" a="1"/>
  <c r="X133" i="8"/>
  <c r="W133" i="8" a="1"/>
  <c r="W133" i="8"/>
  <c r="R133" i="8" a="1"/>
  <c r="R133" i="8"/>
  <c r="T133" i="8" a="1"/>
  <c r="T133" i="8"/>
  <c r="Z133" i="8" a="1"/>
  <c r="Z133" i="8"/>
  <c r="AB133" i="8" a="1"/>
  <c r="AB133" i="8"/>
  <c r="AD133" i="8" a="1"/>
  <c r="AD133" i="8"/>
  <c r="AC133" i="8" a="1"/>
  <c r="AC133" i="8"/>
  <c r="O133" i="8"/>
  <c r="AE133" i="8" a="1"/>
  <c r="AE133" i="8"/>
  <c r="M133" i="8"/>
  <c r="Q133" i="8" a="1"/>
  <c r="Q133" i="8"/>
  <c r="S133" i="8" a="1"/>
  <c r="S133" i="8"/>
  <c r="Y133" i="8" a="1"/>
  <c r="Y133" i="8"/>
  <c r="AA133" i="8" a="1"/>
  <c r="AA133" i="8"/>
  <c r="V326" i="8" a="1"/>
  <c r="V326" i="8"/>
  <c r="U326" i="8" a="1"/>
  <c r="U326" i="8"/>
  <c r="X326" i="8" a="1"/>
  <c r="X326" i="8"/>
  <c r="W326" i="8" a="1"/>
  <c r="W326" i="8"/>
  <c r="Z326" i="8" a="1"/>
  <c r="Z326" i="8"/>
  <c r="Y326" i="8" a="1"/>
  <c r="Y326" i="8"/>
  <c r="AB326" i="8" a="1"/>
  <c r="AB326" i="8"/>
  <c r="AA326" i="8" a="1"/>
  <c r="AA326" i="8"/>
  <c r="AD326" i="8" a="1"/>
  <c r="AD326" i="8"/>
  <c r="AC326" i="8" a="1"/>
  <c r="AC326" i="8"/>
  <c r="O326" i="8"/>
  <c r="AE326" i="8" a="1"/>
  <c r="AE326" i="8"/>
  <c r="M326" i="8"/>
  <c r="R326" i="8" a="1"/>
  <c r="R326" i="8"/>
  <c r="Q326" i="8" a="1"/>
  <c r="Q326" i="8"/>
  <c r="T326" i="8" a="1"/>
  <c r="T326" i="8"/>
  <c r="S326" i="8" a="1"/>
  <c r="S326" i="8"/>
  <c r="AD23" i="8" a="1"/>
  <c r="AD23" i="8"/>
  <c r="AC23" i="8" a="1"/>
  <c r="AC23" i="8"/>
  <c r="W23" i="8" a="1"/>
  <c r="W23" i="8"/>
  <c r="Y23" i="8" a="1"/>
  <c r="Y23" i="8"/>
  <c r="X23" i="8" a="1"/>
  <c r="X23" i="8"/>
  <c r="AA23" i="8" a="1"/>
  <c r="AA23" i="8"/>
  <c r="T23" i="8" a="1"/>
  <c r="T23" i="8"/>
  <c r="S23" i="8" a="1"/>
  <c r="S23" i="8"/>
  <c r="AH23" i="8"/>
  <c r="V23" i="8" a="1"/>
  <c r="V23" i="8"/>
  <c r="U23" i="8" a="1"/>
  <c r="U23" i="8"/>
  <c r="M23" i="8"/>
  <c r="Q23" i="8" a="1"/>
  <c r="Q23" i="8"/>
  <c r="AE23" i="8" a="1"/>
  <c r="AE23" i="8"/>
  <c r="R23" i="8" a="1"/>
  <c r="R23" i="8"/>
  <c r="O23" i="8"/>
  <c r="Z23" i="8" a="1"/>
  <c r="Z23" i="8"/>
  <c r="AB23" i="8" a="1"/>
  <c r="AB23" i="8"/>
  <c r="AA142" i="8" a="1"/>
  <c r="AA142" i="8"/>
  <c r="Z142" i="8" a="1"/>
  <c r="Z142" i="8"/>
  <c r="AC142" i="8" a="1"/>
  <c r="AC142" i="8"/>
  <c r="AB142" i="8" a="1"/>
  <c r="AB142" i="8"/>
  <c r="AE142" i="8" a="1"/>
  <c r="AE142" i="8"/>
  <c r="AD142" i="8" a="1"/>
  <c r="AD142" i="8"/>
  <c r="O142" i="8"/>
  <c r="Q142" i="8" a="1"/>
  <c r="Q142" i="8"/>
  <c r="M142" i="8"/>
  <c r="S142" i="8" a="1"/>
  <c r="S142" i="8"/>
  <c r="R142" i="8" a="1"/>
  <c r="R142" i="8"/>
  <c r="U142" i="8" a="1"/>
  <c r="U142" i="8"/>
  <c r="T142" i="8" a="1"/>
  <c r="T142" i="8"/>
  <c r="W142" i="8" a="1"/>
  <c r="W142" i="8"/>
  <c r="V142" i="8" a="1"/>
  <c r="V142" i="8"/>
  <c r="Y142" i="8" a="1"/>
  <c r="Y142" i="8"/>
  <c r="X142" i="8" a="1"/>
  <c r="X142" i="8"/>
  <c r="Y335" i="8" a="1"/>
  <c r="Y335" i="8"/>
  <c r="X335" i="8" a="1"/>
  <c r="X335" i="8"/>
  <c r="AA335" i="8" a="1"/>
  <c r="AA335" i="8"/>
  <c r="Z335" i="8" a="1"/>
  <c r="Z335" i="8"/>
  <c r="AC335" i="8" a="1"/>
  <c r="AC335" i="8"/>
  <c r="AB335" i="8" a="1"/>
  <c r="AB335" i="8"/>
  <c r="AE335" i="8" a="1"/>
  <c r="AE335" i="8"/>
  <c r="AD335" i="8" a="1"/>
  <c r="AD335" i="8"/>
  <c r="O335" i="8"/>
  <c r="Q335" i="8" a="1"/>
  <c r="Q335" i="8"/>
  <c r="M335" i="8"/>
  <c r="S335" i="8" a="1"/>
  <c r="S335" i="8"/>
  <c r="R335" i="8" a="1"/>
  <c r="R335" i="8"/>
  <c r="U335" i="8" a="1"/>
  <c r="U335" i="8"/>
  <c r="T335" i="8" a="1"/>
  <c r="T335" i="8"/>
  <c r="W335" i="8" a="1"/>
  <c r="W335" i="8"/>
  <c r="V335" i="8" a="1"/>
  <c r="V335" i="8"/>
  <c r="AD113" i="8" a="1"/>
  <c r="AD113" i="8"/>
  <c r="AC113" i="8" a="1"/>
  <c r="AC113" i="8"/>
  <c r="O113" i="8"/>
  <c r="AE113" i="8" a="1"/>
  <c r="AE113" i="8"/>
  <c r="M113" i="8"/>
  <c r="R113" i="8" a="1"/>
  <c r="R113" i="8"/>
  <c r="Q113" i="8" a="1"/>
  <c r="Q113" i="8"/>
  <c r="T113" i="8" a="1"/>
  <c r="T113" i="8"/>
  <c r="S113" i="8" a="1"/>
  <c r="S113" i="8"/>
  <c r="V113" i="8" a="1"/>
  <c r="V113" i="8"/>
  <c r="U113" i="8" a="1"/>
  <c r="U113" i="8"/>
  <c r="X113" i="8" a="1"/>
  <c r="X113" i="8"/>
  <c r="W113" i="8" a="1"/>
  <c r="W113" i="8"/>
  <c r="Z113" i="8" a="1"/>
  <c r="Z113" i="8"/>
  <c r="Y113" i="8" a="1"/>
  <c r="Y113" i="8"/>
  <c r="AB113" i="8" a="1"/>
  <c r="AB113" i="8"/>
  <c r="AA113" i="8" a="1"/>
  <c r="AA113" i="8"/>
  <c r="AE241" i="8" a="1"/>
  <c r="AE241" i="8"/>
  <c r="AD241" i="8" a="1"/>
  <c r="AD241" i="8"/>
  <c r="M241" i="8"/>
  <c r="Q241" i="8" a="1"/>
  <c r="Q241" i="8"/>
  <c r="O241" i="8"/>
  <c r="S241" i="8" a="1"/>
  <c r="S241" i="8"/>
  <c r="R241" i="8" a="1"/>
  <c r="R241" i="8"/>
  <c r="U241" i="8" a="1"/>
  <c r="U241" i="8"/>
  <c r="T241" i="8" a="1"/>
  <c r="T241" i="8"/>
  <c r="W241" i="8" a="1"/>
  <c r="W241" i="8"/>
  <c r="V241" i="8" a="1"/>
  <c r="V241" i="8"/>
  <c r="Y241" i="8" a="1"/>
  <c r="Y241" i="8"/>
  <c r="X241" i="8" a="1"/>
  <c r="X241" i="8"/>
  <c r="AA241" i="8" a="1"/>
  <c r="AA241" i="8"/>
  <c r="Z241" i="8" a="1"/>
  <c r="Z241" i="8"/>
  <c r="AC241" i="8" a="1"/>
  <c r="AC241" i="8"/>
  <c r="AB241" i="8" a="1"/>
  <c r="AB241" i="8"/>
  <c r="AD306" i="8" a="1"/>
  <c r="AD306" i="8"/>
  <c r="R306" i="8" a="1"/>
  <c r="R306" i="8"/>
  <c r="M306" i="8"/>
  <c r="T306" i="8" a="1"/>
  <c r="T306" i="8"/>
  <c r="W306" i="8" a="1"/>
  <c r="W306" i="8"/>
  <c r="U306" i="8" a="1"/>
  <c r="U306" i="8"/>
  <c r="Y306" i="8" a="1"/>
  <c r="Y306" i="8"/>
  <c r="X306" i="8" a="1"/>
  <c r="X306" i="8"/>
  <c r="AC306" i="8" a="1"/>
  <c r="AC306" i="8"/>
  <c r="V306" i="8" a="1"/>
  <c r="V306" i="8"/>
  <c r="AA306" i="8" a="1"/>
  <c r="AA306" i="8"/>
  <c r="Z306" i="8" a="1"/>
  <c r="Z306" i="8"/>
  <c r="AE306" i="8" a="1"/>
  <c r="AE306" i="8"/>
  <c r="AB306" i="8" a="1"/>
  <c r="AB306" i="8"/>
  <c r="Q306" i="8" a="1"/>
  <c r="Q306" i="8"/>
  <c r="O306" i="8"/>
  <c r="S306" i="8" a="1"/>
  <c r="S306" i="8"/>
  <c r="V44" i="8" a="1"/>
  <c r="V44" i="8"/>
  <c r="T44" i="8" a="1"/>
  <c r="T44" i="8"/>
  <c r="X44" i="8" a="1"/>
  <c r="X44" i="8"/>
  <c r="W44" i="8" a="1"/>
  <c r="W44" i="8"/>
  <c r="Z44" i="8" a="1"/>
  <c r="Z44" i="8"/>
  <c r="Y44" i="8" a="1"/>
  <c r="Y44" i="8"/>
  <c r="AB44" i="8" a="1"/>
  <c r="AB44" i="8"/>
  <c r="AA44" i="8" a="1"/>
  <c r="AA44" i="8"/>
  <c r="AD44" i="8" a="1"/>
  <c r="AD44" i="8"/>
  <c r="AC44" i="8" a="1"/>
  <c r="AC44" i="8"/>
  <c r="O44" i="8"/>
  <c r="AE44" i="8" a="1"/>
  <c r="AE44" i="8"/>
  <c r="M44" i="8"/>
  <c r="S44" i="8" a="1"/>
  <c r="S44" i="8"/>
  <c r="Q44" i="8" a="1"/>
  <c r="Q44" i="8"/>
  <c r="U44" i="8" a="1"/>
  <c r="U44" i="8"/>
  <c r="R44" i="8" a="1"/>
  <c r="R44" i="8"/>
  <c r="AE365" i="8" a="1"/>
  <c r="AE365" i="8"/>
  <c r="AD365" i="8" a="1"/>
  <c r="AD365" i="8"/>
  <c r="M365" i="8"/>
  <c r="AC365" i="8" a="1"/>
  <c r="AC365" i="8"/>
  <c r="O365" i="8"/>
  <c r="S365" i="8" a="1"/>
  <c r="S365" i="8"/>
  <c r="R365" i="8" a="1"/>
  <c r="R365" i="8"/>
  <c r="X365" i="8" a="1"/>
  <c r="X365" i="8"/>
  <c r="T365" i="8" a="1"/>
  <c r="T365" i="8"/>
  <c r="W365" i="8" a="1"/>
  <c r="W365" i="8"/>
  <c r="V365" i="8" a="1"/>
  <c r="V365" i="8"/>
  <c r="Q365" i="8" a="1"/>
  <c r="Q365" i="8"/>
  <c r="AB365" i="8" a="1"/>
  <c r="AB365" i="8"/>
  <c r="AA365" i="8" a="1"/>
  <c r="AA365" i="8"/>
  <c r="Z365" i="8" a="1"/>
  <c r="Z365" i="8"/>
  <c r="Y365" i="8" a="1"/>
  <c r="Y365" i="8"/>
  <c r="U365" i="8" a="1"/>
  <c r="U365" i="8"/>
  <c r="X336" i="8" a="1"/>
  <c r="X336" i="8"/>
  <c r="W336" i="8" a="1"/>
  <c r="W336" i="8"/>
  <c r="Z336" i="8" a="1"/>
  <c r="Z336" i="8"/>
  <c r="Y336" i="8" a="1"/>
  <c r="Y336" i="8"/>
  <c r="AB336" i="8" a="1"/>
  <c r="AB336" i="8"/>
  <c r="AA336" i="8" a="1"/>
  <c r="AA336" i="8"/>
  <c r="AD336" i="8" a="1"/>
  <c r="AD336" i="8"/>
  <c r="AC336" i="8" a="1"/>
  <c r="AC336" i="8"/>
  <c r="O336" i="8"/>
  <c r="AE336" i="8" a="1"/>
  <c r="AE336" i="8"/>
  <c r="M336" i="8"/>
  <c r="R336" i="8" a="1"/>
  <c r="R336" i="8"/>
  <c r="Q336" i="8" a="1"/>
  <c r="Q336" i="8"/>
  <c r="T336" i="8" a="1"/>
  <c r="T336" i="8"/>
  <c r="S336" i="8" a="1"/>
  <c r="S336" i="8"/>
  <c r="V336" i="8" a="1"/>
  <c r="V336" i="8"/>
  <c r="U336" i="8" a="1"/>
  <c r="U336" i="8"/>
  <c r="Z80" i="8" a="1"/>
  <c r="Z80" i="8"/>
  <c r="X80" i="8" a="1"/>
  <c r="X80" i="8"/>
  <c r="AB80" i="8" a="1"/>
  <c r="AB80" i="8"/>
  <c r="AC80" i="8" a="1"/>
  <c r="AC80" i="8"/>
  <c r="AA80" i="8" a="1"/>
  <c r="AA80" i="8"/>
  <c r="W80" i="8" a="1"/>
  <c r="W80" i="8"/>
  <c r="O80" i="8"/>
  <c r="AE80" i="8" a="1"/>
  <c r="AE80" i="8"/>
  <c r="M80" i="8"/>
  <c r="S80" i="8" a="1"/>
  <c r="S80" i="8"/>
  <c r="AD80" i="8" a="1"/>
  <c r="AD80" i="8"/>
  <c r="Q80" i="8" a="1"/>
  <c r="Q80" i="8"/>
  <c r="U80" i="8" a="1"/>
  <c r="U80" i="8"/>
  <c r="R80" i="8" a="1"/>
  <c r="R80" i="8"/>
  <c r="T80" i="8" a="1"/>
  <c r="T80" i="8"/>
  <c r="Y80" i="8" a="1"/>
  <c r="Y80" i="8"/>
  <c r="V80" i="8" a="1"/>
  <c r="V80" i="8"/>
  <c r="M401" i="8"/>
  <c r="S401" i="8" a="1"/>
  <c r="S401" i="8"/>
  <c r="O401" i="8"/>
  <c r="U401" i="8" a="1"/>
  <c r="U401" i="8"/>
  <c r="R401" i="8" a="1"/>
  <c r="R401" i="8"/>
  <c r="W401" i="8" a="1"/>
  <c r="W401" i="8"/>
  <c r="T401" i="8" a="1"/>
  <c r="T401" i="8"/>
  <c r="Y401" i="8" a="1"/>
  <c r="Y401" i="8"/>
  <c r="V401" i="8" a="1"/>
  <c r="V401" i="8"/>
  <c r="AA401" i="8" a="1"/>
  <c r="AA401" i="8"/>
  <c r="X401" i="8" a="1"/>
  <c r="X401" i="8"/>
  <c r="AC401" i="8" a="1"/>
  <c r="AC401" i="8"/>
  <c r="Z401" i="8" a="1"/>
  <c r="Z401" i="8"/>
  <c r="AD401" i="8" a="1"/>
  <c r="AD401" i="8"/>
  <c r="AB401" i="8" a="1"/>
  <c r="AB401" i="8"/>
  <c r="AE401" i="8" a="1"/>
  <c r="AE401" i="8"/>
  <c r="Q401" i="8" a="1"/>
  <c r="Q401" i="8"/>
  <c r="AD316" i="8" a="1"/>
  <c r="AD316" i="8"/>
  <c r="AC316" i="8" a="1"/>
  <c r="AC316" i="8"/>
  <c r="O316" i="8"/>
  <c r="AB316" i="8" a="1"/>
  <c r="AB316" i="8"/>
  <c r="Z316" i="8" a="1"/>
  <c r="Z316" i="8"/>
  <c r="X316" i="8" a="1"/>
  <c r="X316" i="8"/>
  <c r="M316" i="8"/>
  <c r="Q316" i="8" a="1"/>
  <c r="Q316" i="8"/>
  <c r="S316" i="8" a="1"/>
  <c r="S316" i="8"/>
  <c r="V316" i="8" a="1"/>
  <c r="V316" i="8"/>
  <c r="U316" i="8" a="1"/>
  <c r="U316" i="8"/>
  <c r="AE316" i="8" a="1"/>
  <c r="AE316" i="8"/>
  <c r="AA316" i="8" a="1"/>
  <c r="AA316" i="8"/>
  <c r="Y316" i="8" a="1"/>
  <c r="Y316" i="8"/>
  <c r="T316" i="8" a="1"/>
  <c r="T316" i="8"/>
  <c r="R316" i="8" a="1"/>
  <c r="R316" i="8"/>
  <c r="W316" i="8" a="1"/>
  <c r="W316" i="8"/>
  <c r="AE178" i="8" a="1"/>
  <c r="AE178" i="8"/>
  <c r="W178" i="8" a="1"/>
  <c r="W178" i="8"/>
  <c r="O178" i="8"/>
  <c r="X178" i="8" a="1"/>
  <c r="X178" i="8"/>
  <c r="M178" i="8"/>
  <c r="Y178" i="8" a="1"/>
  <c r="Y178" i="8"/>
  <c r="Q178" i="8" a="1"/>
  <c r="Q178" i="8"/>
  <c r="Z178" i="8" a="1"/>
  <c r="Z178" i="8"/>
  <c r="R178" i="8" a="1"/>
  <c r="R178" i="8"/>
  <c r="AA178" i="8" a="1"/>
  <c r="AA178" i="8"/>
  <c r="S178" i="8" a="1"/>
  <c r="S178" i="8"/>
  <c r="AB178" i="8" a="1"/>
  <c r="AB178" i="8"/>
  <c r="T178" i="8" a="1"/>
  <c r="T178" i="8"/>
  <c r="AC178" i="8" a="1"/>
  <c r="AC178" i="8"/>
  <c r="U178" i="8" a="1"/>
  <c r="U178" i="8"/>
  <c r="AD178" i="8" a="1"/>
  <c r="AD178" i="8"/>
  <c r="V178" i="8" a="1"/>
  <c r="V178" i="8"/>
  <c r="Z38" i="8" a="1"/>
  <c r="Z38" i="8"/>
  <c r="Y38" i="8" a="1"/>
  <c r="Y38" i="8"/>
  <c r="X38" i="8" a="1"/>
  <c r="X38" i="8"/>
  <c r="U38" i="8" a="1"/>
  <c r="U38" i="8"/>
  <c r="W38" i="8" a="1"/>
  <c r="W38" i="8"/>
  <c r="V38" i="8" a="1"/>
  <c r="V38" i="8"/>
  <c r="M38" i="8"/>
  <c r="AB38" i="8" a="1"/>
  <c r="AB38" i="8"/>
  <c r="AA38" i="8" a="1"/>
  <c r="AA38" i="8"/>
  <c r="T38" i="8" a="1"/>
  <c r="T38" i="8"/>
  <c r="Q38" i="8" a="1"/>
  <c r="Q38" i="8"/>
  <c r="AE38" i="8" a="1"/>
  <c r="AE38" i="8"/>
  <c r="AH38" i="8"/>
  <c r="AC38" i="8" a="1"/>
  <c r="AC38" i="8"/>
  <c r="S38" i="8" a="1"/>
  <c r="S38" i="8"/>
  <c r="R38" i="8" a="1"/>
  <c r="R38" i="8"/>
  <c r="O38" i="8"/>
  <c r="AD38" i="8" a="1"/>
  <c r="AD38" i="8"/>
  <c r="AC180" i="8" a="1"/>
  <c r="AC180" i="8"/>
  <c r="U180" i="8" a="1"/>
  <c r="U180" i="8"/>
  <c r="AD180" i="8" a="1"/>
  <c r="AD180" i="8"/>
  <c r="V180" i="8" a="1"/>
  <c r="V180" i="8"/>
  <c r="AE180" i="8" a="1"/>
  <c r="AE180" i="8"/>
  <c r="W180" i="8" a="1"/>
  <c r="W180" i="8"/>
  <c r="M180" i="8"/>
  <c r="X180" i="8" a="1"/>
  <c r="X180" i="8"/>
  <c r="O180" i="8"/>
  <c r="Y180" i="8" a="1"/>
  <c r="Y180" i="8"/>
  <c r="Q180" i="8" a="1"/>
  <c r="Q180" i="8"/>
  <c r="Z180" i="8" a="1"/>
  <c r="Z180" i="8"/>
  <c r="R180" i="8" a="1"/>
  <c r="R180" i="8"/>
  <c r="AA180" i="8" a="1"/>
  <c r="AA180" i="8"/>
  <c r="S180" i="8" a="1"/>
  <c r="S180" i="8"/>
  <c r="AB180" i="8" a="1"/>
  <c r="AB180" i="8"/>
  <c r="T180" i="8" a="1"/>
  <c r="T180" i="8"/>
  <c r="R11" i="8" a="1"/>
  <c r="R11" i="8"/>
  <c r="T11" i="8" a="1"/>
  <c r="T11" i="8"/>
  <c r="AH11" i="8"/>
  <c r="AB11" i="8" a="1"/>
  <c r="AB11" i="8"/>
  <c r="AD11" i="8" a="1"/>
  <c r="AD11" i="8"/>
  <c r="AC11" i="8" a="1"/>
  <c r="AC11" i="8"/>
  <c r="O11" i="8"/>
  <c r="Y11" i="8" a="1"/>
  <c r="Y11" i="8"/>
  <c r="Z11" i="8" a="1"/>
  <c r="Z11" i="8"/>
  <c r="AA11" i="8" a="1"/>
  <c r="AA11" i="8"/>
  <c r="X11" i="8" a="1"/>
  <c r="X11" i="8"/>
  <c r="S11" i="8" a="1"/>
  <c r="S11" i="8"/>
  <c r="V11" i="8" a="1"/>
  <c r="V11" i="8"/>
  <c r="U11" i="8" a="1"/>
  <c r="U11" i="8"/>
  <c r="W11" i="8" a="1"/>
  <c r="W11" i="8"/>
  <c r="Q11" i="8" a="1"/>
  <c r="Q11" i="8"/>
  <c r="AE11" i="8" a="1"/>
  <c r="AE11" i="8"/>
  <c r="M11" i="8"/>
  <c r="M324" i="8"/>
  <c r="R324" i="8" a="1"/>
  <c r="R324" i="8"/>
  <c r="Q324" i="8" a="1"/>
  <c r="Q324" i="8"/>
  <c r="T324" i="8" a="1"/>
  <c r="T324" i="8"/>
  <c r="S324" i="8" a="1"/>
  <c r="S324" i="8"/>
  <c r="AC324" i="8" a="1"/>
  <c r="AC324" i="8"/>
  <c r="AE324" i="8" a="1"/>
  <c r="AE324" i="8"/>
  <c r="U324" i="8" a="1"/>
  <c r="U324" i="8"/>
  <c r="W324" i="8" a="1"/>
  <c r="W324" i="8"/>
  <c r="Z324" i="8" a="1"/>
  <c r="Z324" i="8"/>
  <c r="AB324" i="8" a="1"/>
  <c r="AB324" i="8"/>
  <c r="AD324" i="8" a="1"/>
  <c r="AD324" i="8"/>
  <c r="V324" i="8" a="1"/>
  <c r="V324" i="8"/>
  <c r="Y324" i="8" a="1"/>
  <c r="Y324" i="8"/>
  <c r="AA324" i="8" a="1"/>
  <c r="AA324" i="8"/>
  <c r="O324" i="8"/>
  <c r="X324" i="8" a="1"/>
  <c r="X324" i="8"/>
  <c r="O36" i="8"/>
  <c r="AB36" i="8" a="1"/>
  <c r="AB36" i="8"/>
  <c r="R36" i="8" a="1"/>
  <c r="R36" i="8"/>
  <c r="AH36" i="8"/>
  <c r="Z36" i="8" a="1"/>
  <c r="Z36" i="8"/>
  <c r="AD36" i="8" a="1"/>
  <c r="AD36" i="8"/>
  <c r="T36" i="8" a="1"/>
  <c r="T36" i="8"/>
  <c r="AE36" i="8" a="1"/>
  <c r="AE36" i="8"/>
  <c r="U36" i="8" a="1"/>
  <c r="U36" i="8"/>
  <c r="W36" i="8" a="1"/>
  <c r="W36" i="8"/>
  <c r="S36" i="8" a="1"/>
  <c r="S36" i="8"/>
  <c r="V36" i="8" a="1"/>
  <c r="V36" i="8"/>
  <c r="M36" i="8"/>
  <c r="AC36" i="8" a="1"/>
  <c r="AC36" i="8"/>
  <c r="Y36" i="8" a="1"/>
  <c r="Y36" i="8"/>
  <c r="X36" i="8" a="1"/>
  <c r="X36" i="8"/>
  <c r="Q36" i="8" a="1"/>
  <c r="Q36" i="8"/>
  <c r="AA36" i="8" a="1"/>
  <c r="AA36" i="8"/>
  <c r="W50" i="8" a="1"/>
  <c r="W50" i="8"/>
  <c r="T50" i="8" a="1"/>
  <c r="T50" i="8"/>
  <c r="Y50" i="8" a="1"/>
  <c r="Y50" i="8"/>
  <c r="V50" i="8" a="1"/>
  <c r="V50" i="8"/>
  <c r="AA50" i="8" a="1"/>
  <c r="AA50" i="8"/>
  <c r="X50" i="8" a="1"/>
  <c r="X50" i="8"/>
  <c r="AB50" i="8" a="1"/>
  <c r="AB50" i="8"/>
  <c r="Z50" i="8" a="1"/>
  <c r="Z50" i="8"/>
  <c r="AE50" i="8" a="1"/>
  <c r="AE50" i="8"/>
  <c r="AC50" i="8" a="1"/>
  <c r="AC50" i="8"/>
  <c r="O50" i="8"/>
  <c r="AD50" i="8" a="1"/>
  <c r="AD50" i="8"/>
  <c r="M50" i="8"/>
  <c r="S50" i="8" a="1"/>
  <c r="S50" i="8"/>
  <c r="Q50" i="8" a="1"/>
  <c r="Q50" i="8"/>
  <c r="U50" i="8" a="1"/>
  <c r="U50" i="8"/>
  <c r="R50" i="8" a="1"/>
  <c r="R50" i="8"/>
  <c r="T296" i="8" a="1"/>
  <c r="T296" i="8"/>
  <c r="S296" i="8" a="1"/>
  <c r="S296" i="8"/>
  <c r="V296" i="8" a="1"/>
  <c r="V296" i="8"/>
  <c r="U296" i="8" a="1"/>
  <c r="U296" i="8"/>
  <c r="X296" i="8" a="1"/>
  <c r="X296" i="8"/>
  <c r="W296" i="8" a="1"/>
  <c r="W296" i="8"/>
  <c r="Z296" i="8" a="1"/>
  <c r="Z296" i="8"/>
  <c r="Y296" i="8" a="1"/>
  <c r="Y296" i="8"/>
  <c r="AB296" i="8" a="1"/>
  <c r="AB296" i="8"/>
  <c r="AA296" i="8" a="1"/>
  <c r="AA296" i="8"/>
  <c r="AD296" i="8" a="1"/>
  <c r="AD296" i="8"/>
  <c r="AC296" i="8" a="1"/>
  <c r="AC296" i="8"/>
  <c r="O296" i="8"/>
  <c r="AE296" i="8" a="1"/>
  <c r="AE296" i="8"/>
  <c r="M296" i="8"/>
  <c r="R296" i="8" a="1"/>
  <c r="R296" i="8"/>
  <c r="Q296" i="8" a="1"/>
  <c r="Q296" i="8"/>
  <c r="X119" i="8" a="1"/>
  <c r="X119" i="8"/>
  <c r="W119" i="8" a="1"/>
  <c r="W119" i="8"/>
  <c r="Z119" i="8" a="1"/>
  <c r="Z119" i="8"/>
  <c r="Y119" i="8" a="1"/>
  <c r="Y119" i="8"/>
  <c r="AB119" i="8" a="1"/>
  <c r="AB119" i="8"/>
  <c r="AA119" i="8" a="1"/>
  <c r="AA119" i="8"/>
  <c r="AD119" i="8" a="1"/>
  <c r="AD119" i="8"/>
  <c r="AC119" i="8" a="1"/>
  <c r="AC119" i="8"/>
  <c r="O119" i="8"/>
  <c r="AE119" i="8" a="1"/>
  <c r="AE119" i="8"/>
  <c r="M119" i="8"/>
  <c r="R119" i="8" a="1"/>
  <c r="R119" i="8"/>
  <c r="Q119" i="8" a="1"/>
  <c r="Q119" i="8"/>
  <c r="T119" i="8" a="1"/>
  <c r="T119" i="8"/>
  <c r="S119" i="8" a="1"/>
  <c r="S119" i="8"/>
  <c r="V119" i="8" a="1"/>
  <c r="V119" i="8"/>
  <c r="U119" i="8" a="1"/>
  <c r="U119" i="8"/>
  <c r="AA45" i="8" a="1"/>
  <c r="AA45" i="8"/>
  <c r="Y45" i="8" a="1"/>
  <c r="Y45" i="8"/>
  <c r="AC45" i="8" a="1"/>
  <c r="AC45" i="8"/>
  <c r="AB45" i="8" a="1"/>
  <c r="AB45" i="8"/>
  <c r="X45" i="8" a="1"/>
  <c r="X45" i="8"/>
  <c r="Z45" i="8" a="1"/>
  <c r="Z45" i="8"/>
  <c r="AE45" i="8" a="1"/>
  <c r="AE45" i="8"/>
  <c r="O45" i="8"/>
  <c r="M45" i="8"/>
  <c r="R45" i="8" a="1"/>
  <c r="R45" i="8"/>
  <c r="T45" i="8" a="1"/>
  <c r="T45" i="8"/>
  <c r="W45" i="8" a="1"/>
  <c r="W45" i="8"/>
  <c r="Q45" i="8" a="1"/>
  <c r="Q45" i="8"/>
  <c r="S45" i="8" a="1"/>
  <c r="S45" i="8"/>
  <c r="U45" i="8" a="1"/>
  <c r="U45" i="8"/>
  <c r="V45" i="8" a="1"/>
  <c r="V45" i="8"/>
  <c r="AD45" i="8" a="1"/>
  <c r="AD45" i="8"/>
  <c r="O355" i="8"/>
  <c r="S355" i="8" a="1"/>
  <c r="S355" i="8"/>
  <c r="R355" i="8" a="1"/>
  <c r="R355" i="8"/>
  <c r="U355" i="8" a="1"/>
  <c r="U355" i="8"/>
  <c r="T355" i="8" a="1"/>
  <c r="T355" i="8"/>
  <c r="V355" i="8" a="1"/>
  <c r="V355" i="8"/>
  <c r="X355" i="8" a="1"/>
  <c r="X355" i="8"/>
  <c r="AD355" i="8" a="1"/>
  <c r="AD355" i="8"/>
  <c r="Q355" i="8" a="1"/>
  <c r="Q355" i="8"/>
  <c r="AA355" i="8" a="1"/>
  <c r="AA355" i="8"/>
  <c r="AC355" i="8" a="1"/>
  <c r="AC355" i="8"/>
  <c r="W355" i="8" a="1"/>
  <c r="W355" i="8"/>
  <c r="AE355" i="8" a="1"/>
  <c r="AE355" i="8"/>
  <c r="Z355" i="8" a="1"/>
  <c r="Z355" i="8"/>
  <c r="AB355" i="8" a="1"/>
  <c r="AB355" i="8"/>
  <c r="Y355" i="8" a="1"/>
  <c r="Y355" i="8"/>
  <c r="M355" i="8"/>
  <c r="Z194" i="8" a="1"/>
  <c r="Z194" i="8"/>
  <c r="Y194" i="8" a="1"/>
  <c r="Y194" i="8"/>
  <c r="AB194" i="8" a="1"/>
  <c r="AB194" i="8"/>
  <c r="AA194" i="8" a="1"/>
  <c r="AA194" i="8"/>
  <c r="AD194" i="8" a="1"/>
  <c r="AD194" i="8"/>
  <c r="AC194" i="8" a="1"/>
  <c r="AC194" i="8"/>
  <c r="M194" i="8"/>
  <c r="AE194" i="8" a="1"/>
  <c r="AE194" i="8"/>
  <c r="O194" i="8"/>
  <c r="R194" i="8" a="1"/>
  <c r="R194" i="8"/>
  <c r="Q194" i="8" a="1"/>
  <c r="Q194" i="8"/>
  <c r="T194" i="8" a="1"/>
  <c r="T194" i="8"/>
  <c r="S194" i="8" a="1"/>
  <c r="S194" i="8"/>
  <c r="V194" i="8" a="1"/>
  <c r="V194" i="8"/>
  <c r="U194" i="8" a="1"/>
  <c r="U194" i="8"/>
  <c r="X194" i="8" a="1"/>
  <c r="X194" i="8"/>
  <c r="W194" i="8" a="1"/>
  <c r="W194" i="8"/>
  <c r="W66" i="8" a="1"/>
  <c r="W66" i="8"/>
  <c r="U66" i="8" a="1"/>
  <c r="U66" i="8"/>
  <c r="Y66" i="8" a="1"/>
  <c r="Y66" i="8"/>
  <c r="V66" i="8" a="1"/>
  <c r="V66" i="8"/>
  <c r="AA66" i="8" a="1"/>
  <c r="AA66" i="8"/>
  <c r="X66" i="8" a="1"/>
  <c r="X66" i="8"/>
  <c r="AB66" i="8" a="1"/>
  <c r="AB66" i="8"/>
  <c r="Z66" i="8" a="1"/>
  <c r="Z66" i="8"/>
  <c r="AD66" i="8" a="1"/>
  <c r="AD66" i="8"/>
  <c r="AC66" i="8" a="1"/>
  <c r="AC66" i="8"/>
  <c r="O66" i="8"/>
  <c r="AE66" i="8" a="1"/>
  <c r="AE66" i="8"/>
  <c r="M66" i="8"/>
  <c r="R66" i="8" a="1"/>
  <c r="R66" i="8"/>
  <c r="Q66" i="8" a="1"/>
  <c r="Q66" i="8"/>
  <c r="T66" i="8" a="1"/>
  <c r="T66" i="8"/>
  <c r="S66" i="8" a="1"/>
  <c r="S66" i="8"/>
  <c r="AE379" i="8" a="1"/>
  <c r="AE379" i="8"/>
  <c r="W379" i="8" a="1"/>
  <c r="W379" i="8"/>
  <c r="V379" i="8" a="1"/>
  <c r="V379" i="8"/>
  <c r="Y379" i="8" a="1"/>
  <c r="Y379" i="8"/>
  <c r="X379" i="8" a="1"/>
  <c r="X379" i="8"/>
  <c r="S379" i="8" a="1"/>
  <c r="S379" i="8"/>
  <c r="U379" i="8" a="1"/>
  <c r="U379" i="8"/>
  <c r="AA379" i="8" a="1"/>
  <c r="AA379" i="8"/>
  <c r="AC379" i="8" a="1"/>
  <c r="AC379" i="8"/>
  <c r="M379" i="8"/>
  <c r="O379" i="8"/>
  <c r="T379" i="8" a="1"/>
  <c r="T379" i="8"/>
  <c r="AB379" i="8" a="1"/>
  <c r="AB379" i="8"/>
  <c r="AD379" i="8" a="1"/>
  <c r="AD379" i="8"/>
  <c r="Q379" i="8" a="1"/>
  <c r="Q379" i="8"/>
  <c r="R379" i="8" a="1"/>
  <c r="R379" i="8"/>
  <c r="Z379" i="8" a="1"/>
  <c r="Z379" i="8"/>
  <c r="AD149" i="8" a="1"/>
  <c r="AD149" i="8"/>
  <c r="AC149" i="8" a="1"/>
  <c r="AC149" i="8"/>
  <c r="O149" i="8"/>
  <c r="AE149" i="8" a="1"/>
  <c r="AE149" i="8"/>
  <c r="Z149" i="8" a="1"/>
  <c r="Z149" i="8"/>
  <c r="AB149" i="8" a="1"/>
  <c r="AB149" i="8"/>
  <c r="M149" i="8"/>
  <c r="Q149" i="8" a="1"/>
  <c r="Q149" i="8"/>
  <c r="S149" i="8" a="1"/>
  <c r="S149" i="8"/>
  <c r="V149" i="8" a="1"/>
  <c r="V149" i="8"/>
  <c r="U149" i="8" a="1"/>
  <c r="U149" i="8"/>
  <c r="X149" i="8" a="1"/>
  <c r="X149" i="8"/>
  <c r="W149" i="8" a="1"/>
  <c r="W149" i="8"/>
  <c r="Y149" i="8" a="1"/>
  <c r="Y149" i="8"/>
  <c r="AA149" i="8" a="1"/>
  <c r="AA149" i="8"/>
  <c r="R149" i="8" a="1"/>
  <c r="R149" i="8"/>
  <c r="T149" i="8" a="1"/>
  <c r="T149" i="8"/>
  <c r="W71" i="8" a="1"/>
  <c r="W71" i="8"/>
  <c r="V71" i="8" a="1"/>
  <c r="V71" i="8"/>
  <c r="Q71" i="8" a="1"/>
  <c r="Q71" i="8"/>
  <c r="AB71" i="8" a="1"/>
  <c r="AB71" i="8"/>
  <c r="AA71" i="8" a="1"/>
  <c r="AA71" i="8"/>
  <c r="Z71" i="8" a="1"/>
  <c r="Z71" i="8"/>
  <c r="Y71" i="8" a="1"/>
  <c r="Y71" i="8"/>
  <c r="U71" i="8" a="1"/>
  <c r="U71" i="8"/>
  <c r="AE71" i="8" a="1"/>
  <c r="AE71" i="8"/>
  <c r="AD71" i="8" a="1"/>
  <c r="AD71" i="8"/>
  <c r="O71" i="8"/>
  <c r="AC71" i="8" a="1"/>
  <c r="AC71" i="8"/>
  <c r="M71" i="8"/>
  <c r="T71" i="8" a="1"/>
  <c r="T71" i="8"/>
  <c r="R71" i="8" a="1"/>
  <c r="R71" i="8"/>
  <c r="X71" i="8" a="1"/>
  <c r="X71" i="8"/>
  <c r="S71" i="8" a="1"/>
  <c r="S71" i="8"/>
  <c r="AD39" i="8" a="1"/>
  <c r="AD39" i="8"/>
  <c r="AA39" i="8" a="1"/>
  <c r="AA39" i="8"/>
  <c r="W39" i="8" a="1"/>
  <c r="W39" i="8"/>
  <c r="S39" i="8" a="1"/>
  <c r="S39" i="8"/>
  <c r="X39" i="8" a="1"/>
  <c r="X39" i="8"/>
  <c r="U39" i="8" a="1"/>
  <c r="U39" i="8"/>
  <c r="T39" i="8" a="1"/>
  <c r="T39" i="8"/>
  <c r="Q39" i="8" a="1"/>
  <c r="Q39" i="8"/>
  <c r="AE39" i="8" a="1"/>
  <c r="AE39" i="8"/>
  <c r="V39" i="8" a="1"/>
  <c r="V39" i="8"/>
  <c r="R39" i="8" a="1"/>
  <c r="R39" i="8"/>
  <c r="M39" i="8"/>
  <c r="O39" i="8"/>
  <c r="AB39" i="8" a="1"/>
  <c r="AB39" i="8"/>
  <c r="AH39" i="8"/>
  <c r="AC39" i="8" a="1"/>
  <c r="AC39" i="8"/>
  <c r="Z39" i="8" a="1"/>
  <c r="Z39" i="8"/>
  <c r="Y39" i="8" a="1"/>
  <c r="Y39" i="8"/>
  <c r="M158" i="8"/>
  <c r="S158" i="8" a="1"/>
  <c r="S158" i="8"/>
  <c r="R158" i="8" a="1"/>
  <c r="R158" i="8"/>
  <c r="U158" i="8" a="1"/>
  <c r="U158" i="8"/>
  <c r="T158" i="8" a="1"/>
  <c r="T158" i="8"/>
  <c r="W158" i="8" a="1"/>
  <c r="W158" i="8"/>
  <c r="V158" i="8" a="1"/>
  <c r="V158" i="8"/>
  <c r="Y158" i="8" a="1"/>
  <c r="Y158" i="8"/>
  <c r="X158" i="8" a="1"/>
  <c r="X158" i="8"/>
  <c r="AA158" i="8" a="1"/>
  <c r="AA158" i="8"/>
  <c r="Z158" i="8" a="1"/>
  <c r="Z158" i="8"/>
  <c r="AC158" i="8" a="1"/>
  <c r="AC158" i="8"/>
  <c r="AB158" i="8" a="1"/>
  <c r="AB158" i="8"/>
  <c r="AE158" i="8" a="1"/>
  <c r="AE158" i="8"/>
  <c r="AD158" i="8" a="1"/>
  <c r="AD158" i="8"/>
  <c r="O158" i="8"/>
  <c r="Q158" i="8" a="1"/>
  <c r="Q158" i="8"/>
  <c r="AD129" i="8" a="1"/>
  <c r="AD129" i="8"/>
  <c r="AC129" i="8" a="1"/>
  <c r="AC129" i="8"/>
  <c r="O129" i="8"/>
  <c r="AE129" i="8" a="1"/>
  <c r="AE129" i="8"/>
  <c r="M129" i="8"/>
  <c r="R129" i="8" a="1"/>
  <c r="R129" i="8"/>
  <c r="Q129" i="8" a="1"/>
  <c r="Q129" i="8"/>
  <c r="T129" i="8" a="1"/>
  <c r="T129" i="8"/>
  <c r="S129" i="8" a="1"/>
  <c r="S129" i="8"/>
  <c r="V129" i="8" a="1"/>
  <c r="V129" i="8"/>
  <c r="U129" i="8" a="1"/>
  <c r="U129" i="8"/>
  <c r="X129" i="8" a="1"/>
  <c r="X129" i="8"/>
  <c r="W129" i="8" a="1"/>
  <c r="W129" i="8"/>
  <c r="Z129" i="8" a="1"/>
  <c r="Z129" i="8"/>
  <c r="Y129" i="8" a="1"/>
  <c r="Y129" i="8"/>
  <c r="AB129" i="8" a="1"/>
  <c r="AB129" i="8"/>
  <c r="AA129" i="8" a="1"/>
  <c r="AA129" i="8"/>
  <c r="AA47" i="8" a="1"/>
  <c r="AA47" i="8"/>
  <c r="Z47" i="8" a="1"/>
  <c r="Z47" i="8"/>
  <c r="U47" i="8" a="1"/>
  <c r="U47" i="8"/>
  <c r="Y47" i="8" a="1"/>
  <c r="Y47" i="8"/>
  <c r="AE47" i="8" a="1"/>
  <c r="AE47" i="8"/>
  <c r="AC47" i="8" a="1"/>
  <c r="AC47" i="8"/>
  <c r="AD47" i="8" a="1"/>
  <c r="AD47" i="8"/>
  <c r="O47" i="8"/>
  <c r="M47" i="8"/>
  <c r="S47" i="8" a="1"/>
  <c r="S47" i="8"/>
  <c r="Q47" i="8" a="1"/>
  <c r="Q47" i="8"/>
  <c r="T47" i="8" a="1"/>
  <c r="T47" i="8"/>
  <c r="X47" i="8" a="1"/>
  <c r="X47" i="8"/>
  <c r="W47" i="8" a="1"/>
  <c r="W47" i="8"/>
  <c r="V47" i="8" a="1"/>
  <c r="V47" i="8"/>
  <c r="AB47" i="8" a="1"/>
  <c r="AB47" i="8"/>
  <c r="R47" i="8" a="1"/>
  <c r="R47" i="8"/>
  <c r="M368" i="8"/>
  <c r="AE368" i="8" a="1"/>
  <c r="AE368" i="8"/>
  <c r="O368" i="8"/>
  <c r="R368" i="8" a="1"/>
  <c r="R368" i="8"/>
  <c r="Q368" i="8" a="1"/>
  <c r="Q368" i="8"/>
  <c r="T368" i="8" a="1"/>
  <c r="T368" i="8"/>
  <c r="S368" i="8" a="1"/>
  <c r="S368" i="8"/>
  <c r="V368" i="8" a="1"/>
  <c r="V368" i="8"/>
  <c r="U368" i="8" a="1"/>
  <c r="U368" i="8"/>
  <c r="X368" i="8" a="1"/>
  <c r="X368" i="8"/>
  <c r="W368" i="8" a="1"/>
  <c r="W368" i="8"/>
  <c r="Z368" i="8" a="1"/>
  <c r="Z368" i="8"/>
  <c r="Y368" i="8" a="1"/>
  <c r="Y368" i="8"/>
  <c r="AB368" i="8" a="1"/>
  <c r="AB368" i="8"/>
  <c r="AA368" i="8" a="1"/>
  <c r="AA368" i="8"/>
  <c r="AD368" i="8" a="1"/>
  <c r="AD368" i="8"/>
  <c r="AC368" i="8" a="1"/>
  <c r="AC368" i="8"/>
  <c r="AD115" i="8" a="1"/>
  <c r="AD115" i="8"/>
  <c r="AC115" i="8" a="1"/>
  <c r="AC115" i="8"/>
  <c r="O115" i="8"/>
  <c r="AE115" i="8" a="1"/>
  <c r="AE115" i="8"/>
  <c r="M115" i="8"/>
  <c r="R115" i="8" a="1"/>
  <c r="R115" i="8"/>
  <c r="Q115" i="8" a="1"/>
  <c r="Q115" i="8"/>
  <c r="T115" i="8" a="1"/>
  <c r="T115" i="8"/>
  <c r="S115" i="8" a="1"/>
  <c r="S115" i="8"/>
  <c r="V115" i="8" a="1"/>
  <c r="V115" i="8"/>
  <c r="U115" i="8" a="1"/>
  <c r="U115" i="8"/>
  <c r="X115" i="8" a="1"/>
  <c r="X115" i="8"/>
  <c r="W115" i="8" a="1"/>
  <c r="W115" i="8"/>
  <c r="Z115" i="8" a="1"/>
  <c r="Z115" i="8"/>
  <c r="Y115" i="8" a="1"/>
  <c r="Y115" i="8"/>
  <c r="AB115" i="8" a="1"/>
  <c r="AB115" i="8"/>
  <c r="AA115" i="8" a="1"/>
  <c r="AA115" i="8"/>
  <c r="Z123" i="8" a="1"/>
  <c r="Z123" i="8"/>
  <c r="Y123" i="8" a="1"/>
  <c r="Y123" i="8"/>
  <c r="X123" i="8" a="1"/>
  <c r="X123" i="8"/>
  <c r="T123" i="8" a="1"/>
  <c r="T123" i="8"/>
  <c r="AD123" i="8" a="1"/>
  <c r="AD123" i="8"/>
  <c r="O123" i="8"/>
  <c r="V123" i="8" a="1"/>
  <c r="V123" i="8"/>
  <c r="AE123" i="8" a="1"/>
  <c r="AE123" i="8"/>
  <c r="M123" i="8"/>
  <c r="R123" i="8" a="1"/>
  <c r="R123" i="8"/>
  <c r="Q123" i="8" a="1"/>
  <c r="Q123" i="8"/>
  <c r="W123" i="8" a="1"/>
  <c r="W123" i="8"/>
  <c r="S123" i="8" a="1"/>
  <c r="S123" i="8"/>
  <c r="AC123" i="8" a="1"/>
  <c r="AC123" i="8"/>
  <c r="AB123" i="8" a="1"/>
  <c r="AB123" i="8"/>
  <c r="U123" i="8" a="1"/>
  <c r="U123" i="8"/>
  <c r="AA123" i="8" a="1"/>
  <c r="AA123" i="8"/>
  <c r="Y215" i="8" a="1"/>
  <c r="Y215" i="8"/>
  <c r="X215" i="8" a="1"/>
  <c r="X215" i="8"/>
  <c r="AA215" i="8" a="1"/>
  <c r="AA215" i="8"/>
  <c r="Z215" i="8" a="1"/>
  <c r="Z215" i="8"/>
  <c r="AC215" i="8" a="1"/>
  <c r="AC215" i="8"/>
  <c r="AB215" i="8" a="1"/>
  <c r="AB215" i="8"/>
  <c r="AE215" i="8" a="1"/>
  <c r="AE215" i="8"/>
  <c r="AD215" i="8" a="1"/>
  <c r="AD215" i="8"/>
  <c r="M215" i="8"/>
  <c r="Q215" i="8" a="1"/>
  <c r="Q215" i="8"/>
  <c r="O215" i="8"/>
  <c r="S215" i="8" a="1"/>
  <c r="S215" i="8"/>
  <c r="R215" i="8" a="1"/>
  <c r="R215" i="8"/>
  <c r="U215" i="8" a="1"/>
  <c r="U215" i="8"/>
  <c r="T215" i="8" a="1"/>
  <c r="T215" i="8"/>
  <c r="W215" i="8" a="1"/>
  <c r="W215" i="8"/>
  <c r="V215" i="8" a="1"/>
  <c r="V215" i="8"/>
  <c r="AE96" i="8" a="1"/>
  <c r="AE96" i="8"/>
  <c r="AD96" i="8" a="1"/>
  <c r="AD96" i="8"/>
  <c r="O96" i="8"/>
  <c r="Q96" i="8" a="1"/>
  <c r="Q96" i="8"/>
  <c r="AA96" i="8" a="1"/>
  <c r="AA96" i="8"/>
  <c r="AC96" i="8" a="1"/>
  <c r="AC96" i="8"/>
  <c r="M96" i="8"/>
  <c r="R96" i="8" a="1"/>
  <c r="R96" i="8"/>
  <c r="T96" i="8" a="1"/>
  <c r="T96" i="8"/>
  <c r="W96" i="8" a="1"/>
  <c r="W96" i="8"/>
  <c r="V96" i="8" a="1"/>
  <c r="V96" i="8"/>
  <c r="Y96" i="8" a="1"/>
  <c r="Y96" i="8"/>
  <c r="X96" i="8" a="1"/>
  <c r="X96" i="8"/>
  <c r="Z96" i="8" a="1"/>
  <c r="Z96" i="8"/>
  <c r="AB96" i="8" a="1"/>
  <c r="AB96" i="8"/>
  <c r="S96" i="8" a="1"/>
  <c r="S96" i="8"/>
  <c r="U96" i="8" a="1"/>
  <c r="U96" i="8"/>
  <c r="AD348" i="8" a="1"/>
  <c r="AD348" i="8"/>
  <c r="AA348" i="8" a="1"/>
  <c r="AA348" i="8"/>
  <c r="AB348" i="8" a="1"/>
  <c r="AB348" i="8"/>
  <c r="M348" i="8"/>
  <c r="O348" i="8"/>
  <c r="R348" i="8" a="1"/>
  <c r="R348" i="8"/>
  <c r="U348" i="8" a="1"/>
  <c r="U348" i="8"/>
  <c r="W348" i="8" a="1"/>
  <c r="W348" i="8"/>
  <c r="X348" i="8" a="1"/>
  <c r="X348" i="8"/>
  <c r="V348" i="8" a="1"/>
  <c r="V348" i="8"/>
  <c r="S348" i="8" a="1"/>
  <c r="S348" i="8"/>
  <c r="Y348" i="8" a="1"/>
  <c r="Y348" i="8"/>
  <c r="AC348" i="8" a="1"/>
  <c r="AC348" i="8"/>
  <c r="AE348" i="8" a="1"/>
  <c r="AE348" i="8"/>
  <c r="Q348" i="8" a="1"/>
  <c r="Q348" i="8"/>
  <c r="Z348" i="8" a="1"/>
  <c r="Z348" i="8"/>
  <c r="T348" i="8" a="1"/>
  <c r="T348" i="8"/>
  <c r="O202" i="8"/>
  <c r="R202" i="8" a="1"/>
  <c r="R202" i="8"/>
  <c r="Q202" i="8" a="1"/>
  <c r="Q202" i="8"/>
  <c r="T202" i="8" a="1"/>
  <c r="T202" i="8"/>
  <c r="S202" i="8" a="1"/>
  <c r="S202" i="8"/>
  <c r="V202" i="8" a="1"/>
  <c r="V202" i="8"/>
  <c r="U202" i="8" a="1"/>
  <c r="U202" i="8"/>
  <c r="X202" i="8" a="1"/>
  <c r="X202" i="8"/>
  <c r="W202" i="8" a="1"/>
  <c r="W202" i="8"/>
  <c r="Z202" i="8" a="1"/>
  <c r="Z202" i="8"/>
  <c r="Y202" i="8" a="1"/>
  <c r="Y202" i="8"/>
  <c r="AB202" i="8" a="1"/>
  <c r="AB202" i="8"/>
  <c r="AA202" i="8" a="1"/>
  <c r="AA202" i="8"/>
  <c r="AD202" i="8" a="1"/>
  <c r="AD202" i="8"/>
  <c r="AC202" i="8" a="1"/>
  <c r="AC202" i="8"/>
  <c r="M202" i="8"/>
  <c r="AE202" i="8" a="1"/>
  <c r="AE202" i="8"/>
  <c r="U299" i="8" a="1"/>
  <c r="U299" i="8"/>
  <c r="T299" i="8" a="1"/>
  <c r="T299" i="8"/>
  <c r="W299" i="8" a="1"/>
  <c r="W299" i="8"/>
  <c r="V299" i="8" a="1"/>
  <c r="V299" i="8"/>
  <c r="X299" i="8" a="1"/>
  <c r="X299" i="8"/>
  <c r="Z299" i="8" a="1"/>
  <c r="Z299" i="8"/>
  <c r="Q299" i="8" a="1"/>
  <c r="Q299" i="8"/>
  <c r="S299" i="8" a="1"/>
  <c r="S299" i="8"/>
  <c r="AC299" i="8" a="1"/>
  <c r="AC299" i="8"/>
  <c r="AB299" i="8" a="1"/>
  <c r="AB299" i="8"/>
  <c r="AE299" i="8" a="1"/>
  <c r="AE299" i="8"/>
  <c r="AD299" i="8" a="1"/>
  <c r="AD299" i="8"/>
  <c r="Y299" i="8" a="1"/>
  <c r="Y299" i="8"/>
  <c r="AA299" i="8" a="1"/>
  <c r="AA299" i="8"/>
  <c r="O299" i="8"/>
  <c r="M299" i="8"/>
  <c r="R299" i="8" a="1"/>
  <c r="R299" i="8"/>
  <c r="M109" i="8"/>
  <c r="Q109" i="8" a="1"/>
  <c r="Q109" i="8"/>
  <c r="R109" i="8" a="1"/>
  <c r="R109" i="8"/>
  <c r="T109" i="8" a="1"/>
  <c r="T109" i="8"/>
  <c r="S109" i="8" a="1"/>
  <c r="S109" i="8"/>
  <c r="V109" i="8" a="1"/>
  <c r="V109" i="8"/>
  <c r="X109" i="8" a="1"/>
  <c r="X109" i="8"/>
  <c r="AC109" i="8" a="1"/>
  <c r="AC109" i="8"/>
  <c r="AE109" i="8" a="1"/>
  <c r="AE109" i="8"/>
  <c r="Z109" i="8" a="1"/>
  <c r="Z109" i="8"/>
  <c r="Y109" i="8" a="1"/>
  <c r="Y109" i="8"/>
  <c r="AA109" i="8" a="1"/>
  <c r="AA109" i="8"/>
  <c r="AB109" i="8" a="1"/>
  <c r="AB109" i="8"/>
  <c r="U109" i="8" a="1"/>
  <c r="U109" i="8"/>
  <c r="W109" i="8" a="1"/>
  <c r="W109" i="8"/>
  <c r="AD109" i="8" a="1"/>
  <c r="AD109" i="8"/>
  <c r="O109" i="8"/>
  <c r="AE237" i="8" a="1"/>
  <c r="AE237" i="8"/>
  <c r="AD237" i="8" a="1"/>
  <c r="AD237" i="8"/>
  <c r="M237" i="8"/>
  <c r="Q237" i="8" a="1"/>
  <c r="Q237" i="8"/>
  <c r="O237" i="8"/>
  <c r="S237" i="8" a="1"/>
  <c r="S237" i="8"/>
  <c r="R237" i="8" a="1"/>
  <c r="R237" i="8"/>
  <c r="U237" i="8" a="1"/>
  <c r="U237" i="8"/>
  <c r="T237" i="8" a="1"/>
  <c r="T237" i="8"/>
  <c r="W237" i="8" a="1"/>
  <c r="W237" i="8"/>
  <c r="V237" i="8" a="1"/>
  <c r="V237" i="8"/>
  <c r="Y237" i="8" a="1"/>
  <c r="Y237" i="8"/>
  <c r="X237" i="8" a="1"/>
  <c r="X237" i="8"/>
  <c r="AA237" i="8" a="1"/>
  <c r="AA237" i="8"/>
  <c r="Z237" i="8" a="1"/>
  <c r="Z237" i="8"/>
  <c r="AC237" i="8" a="1"/>
  <c r="AC237" i="8"/>
  <c r="AB237" i="8" a="1"/>
  <c r="AB237" i="8"/>
  <c r="M302" i="8"/>
  <c r="R302" i="8" a="1"/>
  <c r="R302" i="8"/>
  <c r="Q302" i="8" a="1"/>
  <c r="Q302" i="8"/>
  <c r="T302" i="8" a="1"/>
  <c r="T302" i="8"/>
  <c r="S302" i="8" a="1"/>
  <c r="S302" i="8"/>
  <c r="V302" i="8" a="1"/>
  <c r="V302" i="8"/>
  <c r="U302" i="8" a="1"/>
  <c r="U302" i="8"/>
  <c r="X302" i="8" a="1"/>
  <c r="X302" i="8"/>
  <c r="W302" i="8" a="1"/>
  <c r="W302" i="8"/>
  <c r="Z302" i="8" a="1"/>
  <c r="Z302" i="8"/>
  <c r="Y302" i="8" a="1"/>
  <c r="Y302" i="8"/>
  <c r="AB302" i="8" a="1"/>
  <c r="AB302" i="8"/>
  <c r="AA302" i="8" a="1"/>
  <c r="AA302" i="8"/>
  <c r="AD302" i="8" a="1"/>
  <c r="AD302" i="8"/>
  <c r="AC302" i="8" a="1"/>
  <c r="AC302" i="8"/>
  <c r="O302" i="8"/>
  <c r="AE302" i="8" a="1"/>
  <c r="AE302" i="8"/>
  <c r="V196" i="8" a="1"/>
  <c r="V196" i="8"/>
  <c r="U196" i="8" a="1"/>
  <c r="U196" i="8"/>
  <c r="X196" i="8" a="1"/>
  <c r="X196" i="8"/>
  <c r="W196" i="8" a="1"/>
  <c r="W196" i="8"/>
  <c r="Z196" i="8" a="1"/>
  <c r="Z196" i="8"/>
  <c r="Y196" i="8" a="1"/>
  <c r="Y196" i="8"/>
  <c r="AB196" i="8" a="1"/>
  <c r="AB196" i="8"/>
  <c r="AA196" i="8" a="1"/>
  <c r="AA196" i="8"/>
  <c r="AD196" i="8" a="1"/>
  <c r="AD196" i="8"/>
  <c r="AC196" i="8" a="1"/>
  <c r="AC196" i="8"/>
  <c r="M196" i="8"/>
  <c r="AE196" i="8" a="1"/>
  <c r="AE196" i="8"/>
  <c r="O196" i="8"/>
  <c r="R196" i="8" a="1"/>
  <c r="R196" i="8"/>
  <c r="Q196" i="8" a="1"/>
  <c r="Q196" i="8"/>
  <c r="T196" i="8" a="1"/>
  <c r="T196" i="8"/>
  <c r="S196" i="8" a="1"/>
  <c r="S196" i="8"/>
  <c r="AE118" i="8" a="1"/>
  <c r="AE118" i="8"/>
  <c r="AD118" i="8" a="1"/>
  <c r="AD118" i="8"/>
  <c r="O118" i="8"/>
  <c r="Q118" i="8" a="1"/>
  <c r="Q118" i="8"/>
  <c r="M118" i="8"/>
  <c r="S118" i="8" a="1"/>
  <c r="S118" i="8"/>
  <c r="R118" i="8" a="1"/>
  <c r="R118" i="8"/>
  <c r="U118" i="8" a="1"/>
  <c r="U118" i="8"/>
  <c r="T118" i="8" a="1"/>
  <c r="T118" i="8"/>
  <c r="W118" i="8" a="1"/>
  <c r="W118" i="8"/>
  <c r="V118" i="8" a="1"/>
  <c r="V118" i="8"/>
  <c r="Y118" i="8" a="1"/>
  <c r="Y118" i="8"/>
  <c r="X118" i="8" a="1"/>
  <c r="X118" i="8"/>
  <c r="AA118" i="8" a="1"/>
  <c r="AA118" i="8"/>
  <c r="Z118" i="8" a="1"/>
  <c r="Z118" i="8"/>
  <c r="AC118" i="8" a="1"/>
  <c r="AC118" i="8"/>
  <c r="AB118" i="8" a="1"/>
  <c r="AB118" i="8"/>
  <c r="AD246" i="8" a="1"/>
  <c r="AD246" i="8"/>
  <c r="AC246" i="8" a="1"/>
  <c r="AC246" i="8"/>
  <c r="M246" i="8"/>
  <c r="AE246" i="8" a="1"/>
  <c r="AE246" i="8"/>
  <c r="O246" i="8"/>
  <c r="R246" i="8" a="1"/>
  <c r="R246" i="8"/>
  <c r="Q246" i="8" a="1"/>
  <c r="Q246" i="8"/>
  <c r="T246" i="8" a="1"/>
  <c r="T246" i="8"/>
  <c r="S246" i="8" a="1"/>
  <c r="S246" i="8"/>
  <c r="V246" i="8" a="1"/>
  <c r="V246" i="8"/>
  <c r="U246" i="8" a="1"/>
  <c r="U246" i="8"/>
  <c r="X246" i="8" a="1"/>
  <c r="X246" i="8"/>
  <c r="W246" i="8" a="1"/>
  <c r="W246" i="8"/>
  <c r="Z246" i="8" a="1"/>
  <c r="Z246" i="8"/>
  <c r="Y246" i="8" a="1"/>
  <c r="Y246" i="8"/>
  <c r="AB246" i="8" a="1"/>
  <c r="AB246" i="8"/>
  <c r="AA246" i="8" a="1"/>
  <c r="AA246" i="8"/>
  <c r="AC311" i="8" a="1"/>
  <c r="AC311" i="8"/>
  <c r="AB311" i="8" a="1"/>
  <c r="AB311" i="8"/>
  <c r="AE311" i="8" a="1"/>
  <c r="AE311" i="8"/>
  <c r="AD311" i="8" a="1"/>
  <c r="AD311" i="8"/>
  <c r="O311" i="8"/>
  <c r="Q311" i="8" a="1"/>
  <c r="Q311" i="8"/>
  <c r="M311" i="8"/>
  <c r="S311" i="8" a="1"/>
  <c r="S311" i="8"/>
  <c r="R311" i="8" a="1"/>
  <c r="R311" i="8"/>
  <c r="U311" i="8" a="1"/>
  <c r="U311" i="8"/>
  <c r="T311" i="8" a="1"/>
  <c r="T311" i="8"/>
  <c r="W311" i="8" a="1"/>
  <c r="W311" i="8"/>
  <c r="V311" i="8" a="1"/>
  <c r="V311" i="8"/>
  <c r="Y311" i="8" a="1"/>
  <c r="Y311" i="8"/>
  <c r="X311" i="8" a="1"/>
  <c r="X311" i="8"/>
  <c r="AA311" i="8" a="1"/>
  <c r="AA311" i="8"/>
  <c r="Z311" i="8" a="1"/>
  <c r="Z311" i="8"/>
  <c r="Z89" i="8" a="1"/>
  <c r="Z89" i="8"/>
  <c r="Y89" i="8" a="1"/>
  <c r="Y89" i="8"/>
  <c r="AA89" i="8" a="1"/>
  <c r="AA89" i="8"/>
  <c r="AB89" i="8" a="1"/>
  <c r="AB89" i="8"/>
  <c r="AD89" i="8" a="1"/>
  <c r="AD89" i="8"/>
  <c r="AC89" i="8" a="1"/>
  <c r="AC89" i="8"/>
  <c r="O89" i="8"/>
  <c r="AE89" i="8" a="1"/>
  <c r="AE89" i="8"/>
  <c r="R89" i="8" a="1"/>
  <c r="R89" i="8"/>
  <c r="T89" i="8" a="1"/>
  <c r="T89" i="8"/>
  <c r="V89" i="8" a="1"/>
  <c r="V89" i="8"/>
  <c r="W89" i="8" a="1"/>
  <c r="W89" i="8"/>
  <c r="M89" i="8"/>
  <c r="Q89" i="8" a="1"/>
  <c r="Q89" i="8"/>
  <c r="S89" i="8" a="1"/>
  <c r="S89" i="8"/>
  <c r="U89" i="8" a="1"/>
  <c r="U89" i="8"/>
  <c r="X89" i="8" a="1"/>
  <c r="X89" i="8"/>
  <c r="AA217" i="8" a="1"/>
  <c r="AA217" i="8"/>
  <c r="Z217" i="8" a="1"/>
  <c r="Z217" i="8"/>
  <c r="AC217" i="8" a="1"/>
  <c r="AC217" i="8"/>
  <c r="AB217" i="8" a="1"/>
  <c r="AB217" i="8"/>
  <c r="AE217" i="8" a="1"/>
  <c r="AE217" i="8"/>
  <c r="AD217" i="8" a="1"/>
  <c r="AD217" i="8"/>
  <c r="M217" i="8"/>
  <c r="Q217" i="8" a="1"/>
  <c r="Q217" i="8"/>
  <c r="O217" i="8"/>
  <c r="R217" i="8" a="1"/>
  <c r="R217" i="8"/>
  <c r="T217" i="8" a="1"/>
  <c r="T217" i="8"/>
  <c r="V217" i="8" a="1"/>
  <c r="V217" i="8"/>
  <c r="X217" i="8" a="1"/>
  <c r="X217" i="8"/>
  <c r="S217" i="8" a="1"/>
  <c r="S217" i="8"/>
  <c r="U217" i="8" a="1"/>
  <c r="U217" i="8"/>
  <c r="W217" i="8" a="1"/>
  <c r="W217" i="8"/>
  <c r="Y217" i="8" a="1"/>
  <c r="Y217" i="8"/>
  <c r="Z282" i="8" a="1"/>
  <c r="Z282" i="8"/>
  <c r="Y282" i="8" a="1"/>
  <c r="Y282" i="8"/>
  <c r="AB282" i="8" a="1"/>
  <c r="AB282" i="8"/>
  <c r="AA282" i="8" a="1"/>
  <c r="AA282" i="8"/>
  <c r="AD282" i="8" a="1"/>
  <c r="AD282" i="8"/>
  <c r="AC282" i="8" a="1"/>
  <c r="AC282" i="8"/>
  <c r="O282" i="8"/>
  <c r="AE282" i="8" a="1"/>
  <c r="AE282" i="8"/>
  <c r="R282" i="8" a="1"/>
  <c r="R282" i="8"/>
  <c r="T282" i="8" a="1"/>
  <c r="T282" i="8"/>
  <c r="V282" i="8" a="1"/>
  <c r="V282" i="8"/>
  <c r="X282" i="8" a="1"/>
  <c r="X282" i="8"/>
  <c r="M282" i="8"/>
  <c r="Q282" i="8" a="1"/>
  <c r="Q282" i="8"/>
  <c r="S282" i="8" a="1"/>
  <c r="S282" i="8"/>
  <c r="U282" i="8" a="1"/>
  <c r="U282" i="8"/>
  <c r="W282" i="8" a="1"/>
  <c r="W282" i="8"/>
  <c r="O252" i="8"/>
  <c r="R252" i="8" a="1"/>
  <c r="R252" i="8"/>
  <c r="Q252" i="8" a="1"/>
  <c r="Q252" i="8"/>
  <c r="T252" i="8" a="1"/>
  <c r="T252" i="8"/>
  <c r="S252" i="8" a="1"/>
  <c r="S252" i="8"/>
  <c r="V252" i="8" a="1"/>
  <c r="V252" i="8"/>
  <c r="U252" i="8" a="1"/>
  <c r="U252" i="8"/>
  <c r="X252" i="8" a="1"/>
  <c r="X252" i="8"/>
  <c r="W252" i="8" a="1"/>
  <c r="W252" i="8"/>
  <c r="Z252" i="8" a="1"/>
  <c r="Z252" i="8"/>
  <c r="Y252" i="8" a="1"/>
  <c r="Y252" i="8"/>
  <c r="AB252" i="8" a="1"/>
  <c r="AB252" i="8"/>
  <c r="AA252" i="8" a="1"/>
  <c r="AA252" i="8"/>
  <c r="AD252" i="8" a="1"/>
  <c r="AD252" i="8"/>
  <c r="AC252" i="8" a="1"/>
  <c r="AC252" i="8"/>
  <c r="M252" i="8"/>
  <c r="AE252" i="8" a="1"/>
  <c r="AE252" i="8"/>
  <c r="Y317" i="8" a="1"/>
  <c r="Y317" i="8"/>
  <c r="X317" i="8" a="1"/>
  <c r="X317" i="8"/>
  <c r="AA317" i="8" a="1"/>
  <c r="AA317" i="8"/>
  <c r="Z317" i="8" a="1"/>
  <c r="Z317" i="8"/>
  <c r="AC317" i="8" a="1"/>
  <c r="AC317" i="8"/>
  <c r="AB317" i="8" a="1"/>
  <c r="AB317" i="8"/>
  <c r="AE317" i="8" a="1"/>
  <c r="AE317" i="8"/>
  <c r="AD317" i="8" a="1"/>
  <c r="AD317" i="8"/>
  <c r="O317" i="8"/>
  <c r="Q317" i="8" a="1"/>
  <c r="Q317" i="8"/>
  <c r="M317" i="8"/>
  <c r="S317" i="8" a="1"/>
  <c r="S317" i="8"/>
  <c r="R317" i="8" a="1"/>
  <c r="R317" i="8"/>
  <c r="U317" i="8" a="1"/>
  <c r="U317" i="8"/>
  <c r="T317" i="8" a="1"/>
  <c r="T317" i="8"/>
  <c r="W317" i="8" a="1"/>
  <c r="W317" i="8"/>
  <c r="V317" i="8" a="1"/>
  <c r="V317" i="8"/>
  <c r="U223" i="8" a="1"/>
  <c r="U223" i="8"/>
  <c r="T223" i="8" a="1"/>
  <c r="T223" i="8"/>
  <c r="W223" i="8" a="1"/>
  <c r="W223" i="8"/>
  <c r="V223" i="8" a="1"/>
  <c r="V223" i="8"/>
  <c r="Y223" i="8" a="1"/>
  <c r="Y223" i="8"/>
  <c r="X223" i="8" a="1"/>
  <c r="X223" i="8"/>
  <c r="AA223" i="8" a="1"/>
  <c r="AA223" i="8"/>
  <c r="Z223" i="8" a="1"/>
  <c r="Z223" i="8"/>
  <c r="AC223" i="8" a="1"/>
  <c r="AC223" i="8"/>
  <c r="AB223" i="8" a="1"/>
  <c r="AB223" i="8"/>
  <c r="AE223" i="8" a="1"/>
  <c r="AE223" i="8"/>
  <c r="AD223" i="8" a="1"/>
  <c r="AD223" i="8"/>
  <c r="M223" i="8"/>
  <c r="Q223" i="8" a="1"/>
  <c r="Q223" i="8"/>
  <c r="O223" i="8"/>
  <c r="S223" i="8" a="1"/>
  <c r="S223" i="8"/>
  <c r="R223" i="8" a="1"/>
  <c r="R223" i="8"/>
  <c r="AB288" i="8" a="1"/>
  <c r="AB288" i="8"/>
  <c r="AA288" i="8" a="1"/>
  <c r="AA288" i="8"/>
  <c r="AD288" i="8" a="1"/>
  <c r="AD288" i="8"/>
  <c r="AC288" i="8" a="1"/>
  <c r="AC288" i="8"/>
  <c r="O288" i="8"/>
  <c r="AE288" i="8" a="1"/>
  <c r="AE288" i="8"/>
  <c r="M288" i="8"/>
  <c r="R288" i="8" a="1"/>
  <c r="R288" i="8"/>
  <c r="Q288" i="8" a="1"/>
  <c r="Q288" i="8"/>
  <c r="T288" i="8" a="1"/>
  <c r="T288" i="8"/>
  <c r="S288" i="8" a="1"/>
  <c r="S288" i="8"/>
  <c r="V288" i="8" a="1"/>
  <c r="V288" i="8"/>
  <c r="U288" i="8" a="1"/>
  <c r="U288" i="8"/>
  <c r="X288" i="8" a="1"/>
  <c r="X288" i="8"/>
  <c r="W288" i="8" a="1"/>
  <c r="W288" i="8"/>
  <c r="Z288" i="8" a="1"/>
  <c r="Z288" i="8"/>
  <c r="Y288" i="8" a="1"/>
  <c r="Y288" i="8"/>
  <c r="AC305" i="8" a="1"/>
  <c r="AC305" i="8"/>
  <c r="AB305" i="8" a="1"/>
  <c r="AB305" i="8"/>
  <c r="AE305" i="8" a="1"/>
  <c r="AE305" i="8"/>
  <c r="AD305" i="8" a="1"/>
  <c r="AD305" i="8"/>
  <c r="O305" i="8"/>
  <c r="Q305" i="8" a="1"/>
  <c r="Q305" i="8"/>
  <c r="M305" i="8"/>
  <c r="S305" i="8" a="1"/>
  <c r="S305" i="8"/>
  <c r="R305" i="8" a="1"/>
  <c r="R305" i="8"/>
  <c r="U305" i="8" a="1"/>
  <c r="U305" i="8"/>
  <c r="T305" i="8" a="1"/>
  <c r="T305" i="8"/>
  <c r="W305" i="8" a="1"/>
  <c r="W305" i="8"/>
  <c r="V305" i="8" a="1"/>
  <c r="V305" i="8"/>
  <c r="Y305" i="8" a="1"/>
  <c r="Y305" i="8"/>
  <c r="X305" i="8" a="1"/>
  <c r="X305" i="8"/>
  <c r="AA305" i="8" a="1"/>
  <c r="AA305" i="8"/>
  <c r="Z305" i="8" a="1"/>
  <c r="Z305" i="8"/>
  <c r="O211" i="8"/>
  <c r="S211" i="8" a="1"/>
  <c r="S211" i="8"/>
  <c r="R211" i="8" a="1"/>
  <c r="R211" i="8"/>
  <c r="U211" i="8" a="1"/>
  <c r="U211" i="8"/>
  <c r="T211" i="8" a="1"/>
  <c r="T211" i="8"/>
  <c r="W211" i="8" a="1"/>
  <c r="W211" i="8"/>
  <c r="V211" i="8" a="1"/>
  <c r="V211" i="8"/>
  <c r="Y211" i="8" a="1"/>
  <c r="Y211" i="8"/>
  <c r="X211" i="8" a="1"/>
  <c r="X211" i="8"/>
  <c r="AA211" i="8" a="1"/>
  <c r="AA211" i="8"/>
  <c r="Z211" i="8" a="1"/>
  <c r="Z211" i="8"/>
  <c r="AC211" i="8" a="1"/>
  <c r="AC211" i="8"/>
  <c r="AB211" i="8" a="1"/>
  <c r="AB211" i="8"/>
  <c r="AE211" i="8" a="1"/>
  <c r="AE211" i="8"/>
  <c r="AD211" i="8" a="1"/>
  <c r="AD211" i="8"/>
  <c r="M211" i="8"/>
  <c r="Q211" i="8" a="1"/>
  <c r="Q211" i="8"/>
  <c r="M88" i="8"/>
  <c r="S88" i="8" a="1"/>
  <c r="S88" i="8"/>
  <c r="Q88" i="8" a="1"/>
  <c r="Q88" i="8"/>
  <c r="V88" i="8" a="1"/>
  <c r="V88" i="8"/>
  <c r="R88" i="8" a="1"/>
  <c r="R88" i="8"/>
  <c r="AB88" i="8" a="1"/>
  <c r="AB88" i="8"/>
  <c r="AC88" i="8" a="1"/>
  <c r="AC88" i="8"/>
  <c r="T88" i="8" a="1"/>
  <c r="T88" i="8"/>
  <c r="AA88" i="8" a="1"/>
  <c r="AA88" i="8"/>
  <c r="Z88" i="8" a="1"/>
  <c r="Z88" i="8"/>
  <c r="X88" i="8" a="1"/>
  <c r="X88" i="8"/>
  <c r="Y88" i="8" a="1"/>
  <c r="Y88" i="8"/>
  <c r="U88" i="8" a="1"/>
  <c r="U88" i="8"/>
  <c r="AE88" i="8" a="1"/>
  <c r="AE88" i="8"/>
  <c r="O88" i="8"/>
  <c r="W88" i="8" a="1"/>
  <c r="W88" i="8"/>
  <c r="AD88" i="8" a="1"/>
  <c r="AD88" i="8"/>
  <c r="AA84" i="8" a="1"/>
  <c r="AA84" i="8"/>
  <c r="Z84" i="8" a="1"/>
  <c r="Z84" i="8"/>
  <c r="AC84" i="8" a="1"/>
  <c r="AC84" i="8"/>
  <c r="AB84" i="8" a="1"/>
  <c r="AB84" i="8"/>
  <c r="AE84" i="8" a="1"/>
  <c r="AE84" i="8"/>
  <c r="AD84" i="8" a="1"/>
  <c r="AD84" i="8"/>
  <c r="O84" i="8"/>
  <c r="Q84" i="8" a="1"/>
  <c r="Q84" i="8"/>
  <c r="M84" i="8"/>
  <c r="S84" i="8" a="1"/>
  <c r="S84" i="8"/>
  <c r="R84" i="8" a="1"/>
  <c r="R84" i="8"/>
  <c r="U84" i="8" a="1"/>
  <c r="U84" i="8"/>
  <c r="T84" i="8" a="1"/>
  <c r="T84" i="8"/>
  <c r="V84" i="8" a="1"/>
  <c r="V84" i="8"/>
  <c r="W84" i="8" a="1"/>
  <c r="W84" i="8"/>
  <c r="Y84" i="8" a="1"/>
  <c r="Y84" i="8"/>
  <c r="X84" i="8" a="1"/>
  <c r="X84" i="8"/>
  <c r="AB55" i="8" a="1"/>
  <c r="AB55" i="8"/>
  <c r="Y55" i="8" a="1"/>
  <c r="Y55" i="8"/>
  <c r="Z55" i="8" a="1"/>
  <c r="Z55" i="8"/>
  <c r="V55" i="8" a="1"/>
  <c r="V55" i="8"/>
  <c r="AE55" i="8" a="1"/>
  <c r="AE55" i="8"/>
  <c r="AD55" i="8" a="1"/>
  <c r="AD55" i="8"/>
  <c r="O55" i="8"/>
  <c r="AC55" i="8" a="1"/>
  <c r="AC55" i="8"/>
  <c r="M55" i="8"/>
  <c r="S55" i="8" a="1"/>
  <c r="S55" i="8"/>
  <c r="R55" i="8" a="1"/>
  <c r="R55" i="8"/>
  <c r="X55" i="8" a="1"/>
  <c r="X55" i="8"/>
  <c r="T55" i="8" a="1"/>
  <c r="T55" i="8"/>
  <c r="W55" i="8" a="1"/>
  <c r="W55" i="8"/>
  <c r="U55" i="8" a="1"/>
  <c r="U55" i="8"/>
  <c r="Q55" i="8" a="1"/>
  <c r="Q55" i="8"/>
  <c r="AA55" i="8" a="1"/>
  <c r="AA55" i="8"/>
  <c r="W219" i="8" a="1"/>
  <c r="W219" i="8"/>
  <c r="V219" i="8" a="1"/>
  <c r="V219" i="8"/>
  <c r="AB219" i="8" a="1"/>
  <c r="AB219" i="8"/>
  <c r="Q219" i="8" a="1"/>
  <c r="Q219" i="8"/>
  <c r="Z219" i="8" a="1"/>
  <c r="Z219" i="8"/>
  <c r="Y219" i="8" a="1"/>
  <c r="Y219" i="8"/>
  <c r="S219" i="8" a="1"/>
  <c r="S219" i="8"/>
  <c r="T219" i="8" a="1"/>
  <c r="T219" i="8"/>
  <c r="AE219" i="8" a="1"/>
  <c r="AE219" i="8"/>
  <c r="AD219" i="8" a="1"/>
  <c r="AD219" i="8"/>
  <c r="AC219" i="8" a="1"/>
  <c r="AC219" i="8"/>
  <c r="M219" i="8"/>
  <c r="AA219" i="8" a="1"/>
  <c r="AA219" i="8"/>
  <c r="U219" i="8" a="1"/>
  <c r="U219" i="8"/>
  <c r="O219" i="8"/>
  <c r="R219" i="8" a="1"/>
  <c r="R219" i="8"/>
  <c r="X219" i="8" a="1"/>
  <c r="X219" i="8"/>
  <c r="AC199" i="8" a="1"/>
  <c r="AC199" i="8"/>
  <c r="AB199" i="8" a="1"/>
  <c r="AB199" i="8"/>
  <c r="AE199" i="8" a="1"/>
  <c r="AE199" i="8"/>
  <c r="AD199" i="8" a="1"/>
  <c r="AD199" i="8"/>
  <c r="M199" i="8"/>
  <c r="Q199" i="8" a="1"/>
  <c r="Q199" i="8"/>
  <c r="O199" i="8"/>
  <c r="S199" i="8" a="1"/>
  <c r="S199" i="8"/>
  <c r="R199" i="8" a="1"/>
  <c r="R199" i="8"/>
  <c r="U199" i="8" a="1"/>
  <c r="U199" i="8"/>
  <c r="T199" i="8" a="1"/>
  <c r="T199" i="8"/>
  <c r="W199" i="8" a="1"/>
  <c r="W199" i="8"/>
  <c r="V199" i="8" a="1"/>
  <c r="V199" i="8"/>
  <c r="Y199" i="8" a="1"/>
  <c r="Y199" i="8"/>
  <c r="X199" i="8" a="1"/>
  <c r="X199" i="8"/>
  <c r="AA199" i="8" a="1"/>
  <c r="AA199" i="8"/>
  <c r="Z199" i="8" a="1"/>
  <c r="Z199" i="8"/>
  <c r="Z190" i="8" a="1"/>
  <c r="Z190" i="8"/>
  <c r="U190" i="8" a="1"/>
  <c r="U190" i="8"/>
  <c r="AB190" i="8" a="1"/>
  <c r="AB190" i="8"/>
  <c r="V190" i="8" a="1"/>
  <c r="V190" i="8"/>
  <c r="AD190" i="8" a="1"/>
  <c r="AD190" i="8"/>
  <c r="W190" i="8" a="1"/>
  <c r="W190" i="8"/>
  <c r="M190" i="8"/>
  <c r="X190" i="8" a="1"/>
  <c r="X190" i="8"/>
  <c r="O190" i="8"/>
  <c r="Y190" i="8" a="1"/>
  <c r="Y190" i="8"/>
  <c r="Q190" i="8" a="1"/>
  <c r="Q190" i="8"/>
  <c r="AA190" i="8" a="1"/>
  <c r="AA190" i="8"/>
  <c r="R190" i="8" a="1"/>
  <c r="R190" i="8"/>
  <c r="AC190" i="8" a="1"/>
  <c r="AC190" i="8"/>
  <c r="S190" i="8" a="1"/>
  <c r="S190" i="8"/>
  <c r="AE190" i="8" a="1"/>
  <c r="AE190" i="8"/>
  <c r="T190" i="8" a="1"/>
  <c r="T190" i="8"/>
  <c r="O250" i="8"/>
  <c r="R250" i="8" a="1"/>
  <c r="R250" i="8"/>
  <c r="Q250" i="8" a="1"/>
  <c r="Q250" i="8"/>
  <c r="T250" i="8" a="1"/>
  <c r="T250" i="8"/>
  <c r="S250" i="8" a="1"/>
  <c r="S250" i="8"/>
  <c r="Y250" i="8" a="1"/>
  <c r="Y250" i="8"/>
  <c r="AA250" i="8" a="1"/>
  <c r="AA250" i="8"/>
  <c r="V250" i="8" a="1"/>
  <c r="V250" i="8"/>
  <c r="U250" i="8" a="1"/>
  <c r="U250" i="8"/>
  <c r="X250" i="8" a="1"/>
  <c r="X250" i="8"/>
  <c r="W250" i="8" a="1"/>
  <c r="W250" i="8"/>
  <c r="Z250" i="8" a="1"/>
  <c r="Z250" i="8"/>
  <c r="AB250" i="8" a="1"/>
  <c r="AB250" i="8"/>
  <c r="AD250" i="8" a="1"/>
  <c r="AD250" i="8"/>
  <c r="AC250" i="8" a="1"/>
  <c r="AC250" i="8"/>
  <c r="M250" i="8"/>
  <c r="AE250" i="8" a="1"/>
  <c r="AE250" i="8"/>
  <c r="V228" i="8" a="1"/>
  <c r="V228" i="8"/>
  <c r="U228" i="8" a="1"/>
  <c r="U228" i="8"/>
  <c r="X228" i="8" a="1"/>
  <c r="X228" i="8"/>
  <c r="W228" i="8" a="1"/>
  <c r="W228" i="8"/>
  <c r="Z228" i="8" a="1"/>
  <c r="Z228" i="8"/>
  <c r="Y228" i="8" a="1"/>
  <c r="Y228" i="8"/>
  <c r="AB228" i="8" a="1"/>
  <c r="AB228" i="8"/>
  <c r="AA228" i="8" a="1"/>
  <c r="AA228" i="8"/>
  <c r="AD228" i="8" a="1"/>
  <c r="AD228" i="8"/>
  <c r="AC228" i="8" a="1"/>
  <c r="AC228" i="8"/>
  <c r="M228" i="8"/>
  <c r="AE228" i="8" a="1"/>
  <c r="AE228" i="8"/>
  <c r="O228" i="8"/>
  <c r="R228" i="8" a="1"/>
  <c r="R228" i="8"/>
  <c r="Q228" i="8" a="1"/>
  <c r="Q228" i="8"/>
  <c r="T228" i="8" a="1"/>
  <c r="T228" i="8"/>
  <c r="S228" i="8" a="1"/>
  <c r="S228" i="8"/>
  <c r="Y319" i="8" a="1"/>
  <c r="Y319" i="8"/>
  <c r="X319" i="8" a="1"/>
  <c r="X319" i="8"/>
  <c r="AA319" i="8" a="1"/>
  <c r="AA319" i="8"/>
  <c r="Z319" i="8" a="1"/>
  <c r="Z319" i="8"/>
  <c r="AC319" i="8" a="1"/>
  <c r="AC319" i="8"/>
  <c r="AB319" i="8" a="1"/>
  <c r="AB319" i="8"/>
  <c r="AE319" i="8" a="1"/>
  <c r="AE319" i="8"/>
  <c r="AD319" i="8" a="1"/>
  <c r="AD319" i="8"/>
  <c r="O319" i="8"/>
  <c r="Q319" i="8" a="1"/>
  <c r="Q319" i="8"/>
  <c r="M319" i="8"/>
  <c r="S319" i="8" a="1"/>
  <c r="S319" i="8"/>
  <c r="R319" i="8" a="1"/>
  <c r="R319" i="8"/>
  <c r="U319" i="8" a="1"/>
  <c r="U319" i="8"/>
  <c r="T319" i="8" a="1"/>
  <c r="T319" i="8"/>
  <c r="W319" i="8" a="1"/>
  <c r="W319" i="8"/>
  <c r="V319" i="8" a="1"/>
  <c r="V319" i="8"/>
  <c r="U354" i="8" a="1"/>
  <c r="U354" i="8"/>
  <c r="W354" i="8" a="1"/>
  <c r="W354" i="8"/>
  <c r="Z354" i="8" a="1"/>
  <c r="Z354" i="8"/>
  <c r="Y354" i="8" a="1"/>
  <c r="Y354" i="8"/>
  <c r="AB354" i="8" a="1"/>
  <c r="AB354" i="8"/>
  <c r="AA354" i="8" a="1"/>
  <c r="AA354" i="8"/>
  <c r="AD354" i="8" a="1"/>
  <c r="AD354" i="8"/>
  <c r="M354" i="8"/>
  <c r="V354" i="8" a="1"/>
  <c r="V354" i="8"/>
  <c r="X354" i="8" a="1"/>
  <c r="X354" i="8"/>
  <c r="O354" i="8"/>
  <c r="R354" i="8" a="1"/>
  <c r="R354" i="8"/>
  <c r="Q354" i="8" a="1"/>
  <c r="Q354" i="8"/>
  <c r="T354" i="8" a="1"/>
  <c r="T354" i="8"/>
  <c r="S354" i="8" a="1"/>
  <c r="S354" i="8"/>
  <c r="AC354" i="8" a="1"/>
  <c r="AC354" i="8"/>
  <c r="AE354" i="8" a="1"/>
  <c r="AE354" i="8"/>
  <c r="O339" i="8"/>
  <c r="Q339" i="8" a="1"/>
  <c r="Q339" i="8"/>
  <c r="M339" i="8"/>
  <c r="S339" i="8" a="1"/>
  <c r="S339" i="8"/>
  <c r="R339" i="8" a="1"/>
  <c r="R339" i="8"/>
  <c r="AB339" i="8" a="1"/>
  <c r="AB339" i="8"/>
  <c r="AD339" i="8" a="1"/>
  <c r="AD339" i="8"/>
  <c r="T339" i="8" a="1"/>
  <c r="T339" i="8"/>
  <c r="V339" i="8" a="1"/>
  <c r="V339" i="8"/>
  <c r="Y339" i="8" a="1"/>
  <c r="Y339" i="8"/>
  <c r="X339" i="8" a="1"/>
  <c r="X339" i="8"/>
  <c r="AA339" i="8" a="1"/>
  <c r="AA339" i="8"/>
  <c r="Z339" i="8" a="1"/>
  <c r="Z339" i="8"/>
  <c r="AC339" i="8" a="1"/>
  <c r="AC339" i="8"/>
  <c r="AE339" i="8" a="1"/>
  <c r="AE339" i="8"/>
  <c r="U339" i="8" a="1"/>
  <c r="U339" i="8"/>
  <c r="W339" i="8" a="1"/>
  <c r="W339" i="8"/>
  <c r="O280" i="8"/>
  <c r="AE280" i="8" a="1"/>
  <c r="AE280" i="8"/>
  <c r="M280" i="8"/>
  <c r="R280" i="8" a="1"/>
  <c r="R280" i="8"/>
  <c r="Q280" i="8" a="1"/>
  <c r="Q280" i="8"/>
  <c r="T280" i="8" a="1"/>
  <c r="T280" i="8"/>
  <c r="S280" i="8" a="1"/>
  <c r="S280" i="8"/>
  <c r="V280" i="8" a="1"/>
  <c r="V280" i="8"/>
  <c r="U280" i="8" a="1"/>
  <c r="U280" i="8"/>
  <c r="X280" i="8" a="1"/>
  <c r="X280" i="8"/>
  <c r="W280" i="8" a="1"/>
  <c r="W280" i="8"/>
  <c r="Z280" i="8" a="1"/>
  <c r="Z280" i="8"/>
  <c r="Y280" i="8" a="1"/>
  <c r="Y280" i="8"/>
  <c r="AB280" i="8" a="1"/>
  <c r="AB280" i="8"/>
  <c r="AA280" i="8" a="1"/>
  <c r="AA280" i="8"/>
  <c r="AD280" i="8" a="1"/>
  <c r="AD280" i="8"/>
  <c r="AC280" i="8" a="1"/>
  <c r="AC280" i="8"/>
  <c r="V56" i="8" a="1"/>
  <c r="V56" i="8"/>
  <c r="U56" i="8" a="1"/>
  <c r="U56" i="8"/>
  <c r="AA56" i="8" a="1"/>
  <c r="AA56" i="8"/>
  <c r="AE56" i="8" a="1"/>
  <c r="AE56" i="8"/>
  <c r="R56" i="8" a="1"/>
  <c r="R56" i="8"/>
  <c r="S56" i="8" a="1"/>
  <c r="S56" i="8"/>
  <c r="Z56" i="8" a="1"/>
  <c r="Z56" i="8"/>
  <c r="T56" i="8" a="1"/>
  <c r="T56" i="8"/>
  <c r="AD56" i="8" a="1"/>
  <c r="AD56" i="8"/>
  <c r="AC56" i="8" a="1"/>
  <c r="AC56" i="8"/>
  <c r="AB56" i="8" a="1"/>
  <c r="AB56" i="8"/>
  <c r="O56" i="8"/>
  <c r="M56" i="8"/>
  <c r="Q56" i="8" a="1"/>
  <c r="Q56" i="8"/>
  <c r="W56" i="8" a="1"/>
  <c r="W56" i="8"/>
  <c r="Y56" i="8" a="1"/>
  <c r="Y56" i="8"/>
  <c r="X56" i="8" a="1"/>
  <c r="X56" i="8"/>
  <c r="U267" i="8" a="1"/>
  <c r="U267" i="8"/>
  <c r="T267" i="8" a="1"/>
  <c r="T267" i="8"/>
  <c r="W267" i="8" a="1"/>
  <c r="W267" i="8"/>
  <c r="V267" i="8" a="1"/>
  <c r="V267" i="8"/>
  <c r="X267" i="8" a="1"/>
  <c r="X267" i="8"/>
  <c r="Z267" i="8" a="1"/>
  <c r="Z267" i="8"/>
  <c r="Q267" i="8" a="1"/>
  <c r="Q267" i="8"/>
  <c r="S267" i="8" a="1"/>
  <c r="S267" i="8"/>
  <c r="AC267" i="8" a="1"/>
  <c r="AC267" i="8"/>
  <c r="AB267" i="8" a="1"/>
  <c r="AB267" i="8"/>
  <c r="AE267" i="8" a="1"/>
  <c r="AE267" i="8"/>
  <c r="AD267" i="8" a="1"/>
  <c r="AD267" i="8"/>
  <c r="Y267" i="8" a="1"/>
  <c r="Y267" i="8"/>
  <c r="AA267" i="8" a="1"/>
  <c r="AA267" i="8"/>
  <c r="O267" i="8"/>
  <c r="M267" i="8"/>
  <c r="R267" i="8" a="1"/>
  <c r="R267" i="8"/>
  <c r="M93" i="8"/>
  <c r="R93" i="8" a="1"/>
  <c r="R93" i="8"/>
  <c r="Q93" i="8" a="1"/>
  <c r="Q93" i="8"/>
  <c r="T93" i="8" a="1"/>
  <c r="T93" i="8"/>
  <c r="S93" i="8" a="1"/>
  <c r="S93" i="8"/>
  <c r="AC93" i="8" a="1"/>
  <c r="AC93" i="8"/>
  <c r="AE93" i="8" a="1"/>
  <c r="AE93" i="8"/>
  <c r="U93" i="8" a="1"/>
  <c r="U93" i="8"/>
  <c r="W93" i="8" a="1"/>
  <c r="W93" i="8"/>
  <c r="Z93" i="8" a="1"/>
  <c r="Z93" i="8"/>
  <c r="Y93" i="8" a="1"/>
  <c r="Y93" i="8"/>
  <c r="AB93" i="8" a="1"/>
  <c r="AB93" i="8"/>
  <c r="AA93" i="8" a="1"/>
  <c r="AA93" i="8"/>
  <c r="AD93" i="8" a="1"/>
  <c r="AD93" i="8"/>
  <c r="O93" i="8"/>
  <c r="V93" i="8" a="1"/>
  <c r="V93" i="8"/>
  <c r="X93" i="8" a="1"/>
  <c r="X93" i="8"/>
  <c r="AD12" i="8" a="1"/>
  <c r="AD12" i="8"/>
  <c r="AB12" i="8" a="1"/>
  <c r="AB12" i="8"/>
  <c r="R12" i="8" a="1"/>
  <c r="R12" i="8"/>
  <c r="Z12" i="8" a="1"/>
  <c r="Z12" i="8"/>
  <c r="X12" i="8" a="1"/>
  <c r="X12" i="8"/>
  <c r="S12" i="8" a="1"/>
  <c r="S12" i="8"/>
  <c r="W12" i="8" a="1"/>
  <c r="W12" i="8"/>
  <c r="T12" i="8" a="1"/>
  <c r="T12" i="8"/>
  <c r="O12" i="8"/>
  <c r="V12" i="8" a="1"/>
  <c r="V12" i="8"/>
  <c r="AC12" i="8" a="1"/>
  <c r="AC12" i="8"/>
  <c r="M12" i="8"/>
  <c r="AE12" i="8" a="1"/>
  <c r="AE12" i="8"/>
  <c r="Y12" i="8" a="1"/>
  <c r="Y12" i="8"/>
  <c r="U12" i="8" a="1"/>
  <c r="U12" i="8"/>
  <c r="AH12" i="8"/>
  <c r="Q12" i="8" a="1"/>
  <c r="Q12" i="8"/>
  <c r="AA12" i="8" a="1"/>
  <c r="AA12" i="8"/>
  <c r="V102" i="8" a="1"/>
  <c r="V102" i="8"/>
  <c r="T102" i="8" a="1"/>
  <c r="T102" i="8"/>
  <c r="Y102" i="8" a="1"/>
  <c r="Y102" i="8"/>
  <c r="W102" i="8" a="1"/>
  <c r="W102" i="8"/>
  <c r="AA102" i="8" a="1"/>
  <c r="AA102" i="8"/>
  <c r="X102" i="8" a="1"/>
  <c r="X102" i="8"/>
  <c r="AC102" i="8" a="1"/>
  <c r="AC102" i="8"/>
  <c r="Z102" i="8" a="1"/>
  <c r="Z102" i="8"/>
  <c r="AE102" i="8" a="1"/>
  <c r="AE102" i="8"/>
  <c r="AB102" i="8" a="1"/>
  <c r="AB102" i="8"/>
  <c r="O102" i="8"/>
  <c r="AD102" i="8" a="1"/>
  <c r="AD102" i="8"/>
  <c r="M102" i="8"/>
  <c r="S102" i="8" a="1"/>
  <c r="S102" i="8"/>
  <c r="Q102" i="8" a="1"/>
  <c r="Q102" i="8"/>
  <c r="U102" i="8" a="1"/>
  <c r="U102" i="8"/>
  <c r="R102" i="8" a="1"/>
  <c r="R102" i="8"/>
  <c r="M73" i="8"/>
  <c r="R73" i="8" a="1"/>
  <c r="R73" i="8"/>
  <c r="Q73" i="8" a="1"/>
  <c r="Q73" i="8"/>
  <c r="S73" i="8" a="1"/>
  <c r="S73" i="8"/>
  <c r="T73" i="8" a="1"/>
  <c r="T73" i="8"/>
  <c r="V73" i="8" a="1"/>
  <c r="V73" i="8"/>
  <c r="U73" i="8" a="1"/>
  <c r="U73" i="8"/>
  <c r="X73" i="8" a="1"/>
  <c r="X73" i="8"/>
  <c r="W73" i="8" a="1"/>
  <c r="W73" i="8"/>
  <c r="Y73" i="8" a="1"/>
  <c r="Y73" i="8"/>
  <c r="Z73" i="8" a="1"/>
  <c r="Z73" i="8"/>
  <c r="AB73" i="8" a="1"/>
  <c r="AB73" i="8"/>
  <c r="AA73" i="8" a="1"/>
  <c r="AA73" i="8"/>
  <c r="AD73" i="8" a="1"/>
  <c r="AD73" i="8"/>
  <c r="AC73" i="8" a="1"/>
  <c r="AC73" i="8"/>
  <c r="O73" i="8"/>
  <c r="AE73" i="8" a="1"/>
  <c r="AE73" i="8"/>
  <c r="T394" i="8" a="1"/>
  <c r="T394" i="8"/>
  <c r="AD394" i="8" a="1"/>
  <c r="AD394" i="8"/>
  <c r="AC394" i="8" a="1"/>
  <c r="AC394" i="8"/>
  <c r="AB394" i="8" a="1"/>
  <c r="AB394" i="8"/>
  <c r="M394" i="8"/>
  <c r="O394" i="8"/>
  <c r="R394" i="8" a="1"/>
  <c r="R394" i="8"/>
  <c r="S394" i="8" a="1"/>
  <c r="S394" i="8"/>
  <c r="Y394" i="8" a="1"/>
  <c r="Y394" i="8"/>
  <c r="X394" i="8" a="1"/>
  <c r="X394" i="8"/>
  <c r="V394" i="8" a="1"/>
  <c r="V394" i="8"/>
  <c r="U394" i="8" a="1"/>
  <c r="U394" i="8"/>
  <c r="AA394" i="8" a="1"/>
  <c r="AA394" i="8"/>
  <c r="AE394" i="8" a="1"/>
  <c r="AE394" i="8"/>
  <c r="Z394" i="8" a="1"/>
  <c r="Z394" i="8"/>
  <c r="Q394" i="8" a="1"/>
  <c r="Q394" i="8"/>
  <c r="W394" i="8" a="1"/>
  <c r="W394" i="8"/>
  <c r="Z220" i="8" a="1"/>
  <c r="Z220" i="8"/>
  <c r="Y220" i="8" a="1"/>
  <c r="Y220" i="8"/>
  <c r="AB220" i="8" a="1"/>
  <c r="AB220" i="8"/>
  <c r="AA220" i="8" a="1"/>
  <c r="AA220" i="8"/>
  <c r="AD220" i="8" a="1"/>
  <c r="AD220" i="8"/>
  <c r="AC220" i="8" a="1"/>
  <c r="AC220" i="8"/>
  <c r="M220" i="8"/>
  <c r="AE220" i="8" a="1"/>
  <c r="AE220" i="8"/>
  <c r="O220" i="8"/>
  <c r="R220" i="8" a="1"/>
  <c r="R220" i="8"/>
  <c r="Q220" i="8" a="1"/>
  <c r="Q220" i="8"/>
  <c r="T220" i="8" a="1"/>
  <c r="T220" i="8"/>
  <c r="S220" i="8" a="1"/>
  <c r="S220" i="8"/>
  <c r="V220" i="8" a="1"/>
  <c r="V220" i="8"/>
  <c r="U220" i="8" a="1"/>
  <c r="U220" i="8"/>
  <c r="X220" i="8" a="1"/>
  <c r="X220" i="8"/>
  <c r="W220" i="8" a="1"/>
  <c r="W220" i="8"/>
  <c r="Z171" i="8" a="1"/>
  <c r="Z171" i="8"/>
  <c r="Y171" i="8" a="1"/>
  <c r="Y171" i="8"/>
  <c r="AB171" i="8" a="1"/>
  <c r="AB171" i="8"/>
  <c r="AA171" i="8" a="1"/>
  <c r="AA171" i="8"/>
  <c r="V171" i="8" a="1"/>
  <c r="V171" i="8"/>
  <c r="X171" i="8" a="1"/>
  <c r="X171" i="8"/>
  <c r="AD171" i="8" a="1"/>
  <c r="AD171" i="8"/>
  <c r="O171" i="8"/>
  <c r="M171" i="8"/>
  <c r="R171" i="8" a="1"/>
  <c r="R171" i="8"/>
  <c r="Q171" i="8" a="1"/>
  <c r="Q171" i="8"/>
  <c r="T171" i="8" a="1"/>
  <c r="T171" i="8"/>
  <c r="S171" i="8" a="1"/>
  <c r="S171" i="8"/>
  <c r="U171" i="8" a="1"/>
  <c r="U171" i="8"/>
  <c r="W171" i="8" a="1"/>
  <c r="W171" i="8"/>
  <c r="AC171" i="8" a="1"/>
  <c r="AC171" i="8"/>
  <c r="AE171" i="8" a="1"/>
  <c r="AE171" i="8"/>
  <c r="AC257" i="8" a="1"/>
  <c r="AC257" i="8"/>
  <c r="AB257" i="8" a="1"/>
  <c r="AB257" i="8"/>
  <c r="AE257" i="8" a="1"/>
  <c r="AE257" i="8"/>
  <c r="AD257" i="8" a="1"/>
  <c r="AD257" i="8"/>
  <c r="O257" i="8"/>
  <c r="M257" i="8"/>
  <c r="R257" i="8" a="1"/>
  <c r="R257" i="8"/>
  <c r="X257" i="8" a="1"/>
  <c r="X257" i="8"/>
  <c r="Z257" i="8" a="1"/>
  <c r="Z257" i="8"/>
  <c r="U257" i="8" a="1"/>
  <c r="U257" i="8"/>
  <c r="T257" i="8" a="1"/>
  <c r="T257" i="8"/>
  <c r="W257" i="8" a="1"/>
  <c r="W257" i="8"/>
  <c r="V257" i="8" a="1"/>
  <c r="V257" i="8"/>
  <c r="Q257" i="8" a="1"/>
  <c r="Q257" i="8"/>
  <c r="S257" i="8" a="1"/>
  <c r="S257" i="8"/>
  <c r="Y257" i="8" a="1"/>
  <c r="Y257" i="8"/>
  <c r="AA257" i="8" a="1"/>
  <c r="AA257" i="8"/>
  <c r="W243" i="8" a="1"/>
  <c r="W243" i="8"/>
  <c r="V243" i="8" a="1"/>
  <c r="V243" i="8"/>
  <c r="Y243" i="8" a="1"/>
  <c r="Y243" i="8"/>
  <c r="X243" i="8" a="1"/>
  <c r="X243" i="8"/>
  <c r="AA243" i="8" a="1"/>
  <c r="AA243" i="8"/>
  <c r="Z243" i="8" a="1"/>
  <c r="Z243" i="8"/>
  <c r="AC243" i="8" a="1"/>
  <c r="AC243" i="8"/>
  <c r="AB243" i="8" a="1"/>
  <c r="AB243" i="8"/>
  <c r="AE243" i="8" a="1"/>
  <c r="AE243" i="8"/>
  <c r="AD243" i="8" a="1"/>
  <c r="AD243" i="8"/>
  <c r="M243" i="8"/>
  <c r="Q243" i="8" a="1"/>
  <c r="Q243" i="8"/>
  <c r="O243" i="8"/>
  <c r="S243" i="8" a="1"/>
  <c r="S243" i="8"/>
  <c r="R243" i="8" a="1"/>
  <c r="R243" i="8"/>
  <c r="U243" i="8" a="1"/>
  <c r="U243" i="8"/>
  <c r="T243" i="8" a="1"/>
  <c r="T243" i="8"/>
  <c r="Y116" i="8" a="1"/>
  <c r="Y116" i="8"/>
  <c r="X116" i="8" a="1"/>
  <c r="X116" i="8"/>
  <c r="S116" i="8" a="1"/>
  <c r="S116" i="8"/>
  <c r="W116" i="8" a="1"/>
  <c r="W116" i="8"/>
  <c r="AC116" i="8" a="1"/>
  <c r="AC116" i="8"/>
  <c r="AB116" i="8" a="1"/>
  <c r="AB116" i="8"/>
  <c r="AA116" i="8" a="1"/>
  <c r="AA116" i="8"/>
  <c r="AE116" i="8" a="1"/>
  <c r="AE116" i="8"/>
  <c r="O116" i="8"/>
  <c r="Q116" i="8" a="1"/>
  <c r="Q116" i="8"/>
  <c r="M116" i="8"/>
  <c r="R116" i="8" a="1"/>
  <c r="R116" i="8"/>
  <c r="V116" i="8" a="1"/>
  <c r="V116" i="8"/>
  <c r="U116" i="8" a="1"/>
  <c r="U116" i="8"/>
  <c r="T116" i="8" a="1"/>
  <c r="T116" i="8"/>
  <c r="Z116" i="8" a="1"/>
  <c r="Z116" i="8"/>
  <c r="AD116" i="8" a="1"/>
  <c r="AD116" i="8"/>
  <c r="Z125" i="8" a="1"/>
  <c r="Z125" i="8"/>
  <c r="Y125" i="8" a="1"/>
  <c r="Y125" i="8"/>
  <c r="AB125" i="8" a="1"/>
  <c r="AB125" i="8"/>
  <c r="AA125" i="8" a="1"/>
  <c r="AA125" i="8"/>
  <c r="AD125" i="8" a="1"/>
  <c r="AD125" i="8"/>
  <c r="O125" i="8"/>
  <c r="V125" i="8" a="1"/>
  <c r="V125" i="8"/>
  <c r="X125" i="8" a="1"/>
  <c r="X125" i="8"/>
  <c r="M125" i="8"/>
  <c r="R125" i="8" a="1"/>
  <c r="R125" i="8"/>
  <c r="Q125" i="8" a="1"/>
  <c r="Q125" i="8"/>
  <c r="T125" i="8" a="1"/>
  <c r="T125" i="8"/>
  <c r="S125" i="8" a="1"/>
  <c r="S125" i="8"/>
  <c r="AC125" i="8" a="1"/>
  <c r="AC125" i="8"/>
  <c r="AE125" i="8" a="1"/>
  <c r="AE125" i="8"/>
  <c r="U125" i="8" a="1"/>
  <c r="U125" i="8"/>
  <c r="W125" i="8" a="1"/>
  <c r="W125" i="8"/>
  <c r="R10" i="8" a="1"/>
  <c r="R10" i="8"/>
  <c r="T10" i="8" a="1"/>
  <c r="T10" i="8"/>
  <c r="O10" i="8"/>
  <c r="AB10" i="8" a="1"/>
  <c r="AB10" i="8"/>
  <c r="AD10" i="8" a="1"/>
  <c r="AD10" i="8"/>
  <c r="AC10" i="8" a="1"/>
  <c r="AC10" i="8"/>
  <c r="M10" i="8"/>
  <c r="Y10" i="8" a="1"/>
  <c r="Y10" i="8"/>
  <c r="X10" i="8" a="1"/>
  <c r="X10" i="8"/>
  <c r="AA10" i="8" a="1"/>
  <c r="AA10" i="8"/>
  <c r="Z10" i="8" a="1"/>
  <c r="Z10" i="8"/>
  <c r="S10" i="8" a="1"/>
  <c r="S10" i="8"/>
  <c r="V10" i="8" a="1"/>
  <c r="V10" i="8"/>
  <c r="U10" i="8" a="1"/>
  <c r="U10" i="8"/>
  <c r="W10" i="8" a="1"/>
  <c r="W10" i="8"/>
  <c r="Q10" i="8" a="1"/>
  <c r="Q10" i="8"/>
  <c r="AE10" i="8" a="1"/>
  <c r="AE10" i="8"/>
  <c r="AH10" i="8"/>
  <c r="AC327" i="8" a="1"/>
  <c r="AC327" i="8"/>
  <c r="AB327" i="8" a="1"/>
  <c r="AB327" i="8"/>
  <c r="AE327" i="8" a="1"/>
  <c r="AE327" i="8"/>
  <c r="AD327" i="8" a="1"/>
  <c r="AD327" i="8"/>
  <c r="O327" i="8"/>
  <c r="Q327" i="8" a="1"/>
  <c r="Q327" i="8"/>
  <c r="M327" i="8"/>
  <c r="S327" i="8" a="1"/>
  <c r="S327" i="8"/>
  <c r="R327" i="8" a="1"/>
  <c r="R327" i="8"/>
  <c r="U327" i="8" a="1"/>
  <c r="U327" i="8"/>
  <c r="T327" i="8" a="1"/>
  <c r="T327" i="8"/>
  <c r="W327" i="8" a="1"/>
  <c r="W327" i="8"/>
  <c r="V327" i="8" a="1"/>
  <c r="V327" i="8"/>
  <c r="Y327" i="8" a="1"/>
  <c r="Y327" i="8"/>
  <c r="X327" i="8" a="1"/>
  <c r="X327" i="8"/>
  <c r="AA327" i="8" a="1"/>
  <c r="AA327" i="8"/>
  <c r="Z327" i="8" a="1"/>
  <c r="Z327" i="8"/>
  <c r="X304" i="8" a="1"/>
  <c r="X304" i="8"/>
  <c r="W304" i="8" a="1"/>
  <c r="W304" i="8"/>
  <c r="Z304" i="8" a="1"/>
  <c r="Z304" i="8"/>
  <c r="Y304" i="8" a="1"/>
  <c r="Y304" i="8"/>
  <c r="AB304" i="8" a="1"/>
  <c r="AB304" i="8"/>
  <c r="AA304" i="8" a="1"/>
  <c r="AA304" i="8"/>
  <c r="AD304" i="8" a="1"/>
  <c r="AD304" i="8"/>
  <c r="AC304" i="8" a="1"/>
  <c r="AC304" i="8"/>
  <c r="O304" i="8"/>
  <c r="AE304" i="8" a="1"/>
  <c r="AE304" i="8"/>
  <c r="M304" i="8"/>
  <c r="R304" i="8" a="1"/>
  <c r="R304" i="8"/>
  <c r="Q304" i="8" a="1"/>
  <c r="Q304" i="8"/>
  <c r="T304" i="8" a="1"/>
  <c r="T304" i="8"/>
  <c r="S304" i="8" a="1"/>
  <c r="S304" i="8"/>
  <c r="V304" i="8" a="1"/>
  <c r="V304" i="8"/>
  <c r="U304" i="8" a="1"/>
  <c r="U304" i="8"/>
  <c r="Y377" i="8" a="1"/>
  <c r="Y377" i="8"/>
  <c r="U377" i="8" a="1"/>
  <c r="U377" i="8"/>
  <c r="T377" i="8" a="1"/>
  <c r="T377" i="8"/>
  <c r="AA382" i="8" a="1"/>
  <c r="AA382" i="8"/>
  <c r="AC377" i="8" a="1"/>
  <c r="AC377" i="8"/>
  <c r="AA377" i="8" a="1"/>
  <c r="AA377" i="8"/>
  <c r="AB377" i="8" a="1"/>
  <c r="AB377" i="8"/>
  <c r="S377" i="8" a="1"/>
  <c r="S377" i="8"/>
  <c r="AE382" i="8" a="1"/>
  <c r="AE382" i="8"/>
  <c r="W382" i="8" a="1"/>
  <c r="W382" i="8"/>
  <c r="AE377" i="8" a="1"/>
  <c r="AE377" i="8"/>
  <c r="W377" i="8" a="1"/>
  <c r="W377" i="8"/>
  <c r="Z377" i="8" a="1"/>
  <c r="Z377" i="8"/>
  <c r="X377" i="8" a="1"/>
  <c r="X377" i="8"/>
  <c r="AD377" i="8" a="1"/>
  <c r="AD377" i="8"/>
  <c r="V377" i="8" a="1"/>
  <c r="V377" i="8"/>
  <c r="R377" i="8" a="1"/>
  <c r="R377" i="8"/>
  <c r="Q377" i="8" a="1"/>
  <c r="Q377" i="8"/>
  <c r="AC382" i="8" a="1"/>
  <c r="AC382" i="8"/>
  <c r="Y382" i="8" a="1"/>
  <c r="Y382" i="8"/>
  <c r="S382" i="8" a="1"/>
  <c r="S382" i="8"/>
  <c r="O377" i="8"/>
  <c r="M382" i="8"/>
  <c r="AD382" i="8" a="1"/>
  <c r="AD382" i="8"/>
  <c r="AB382" i="8" a="1"/>
  <c r="AB382" i="8"/>
  <c r="Z382" i="8" a="1"/>
  <c r="Z382" i="8"/>
  <c r="U382" i="8" a="1"/>
  <c r="U382" i="8"/>
  <c r="Q382" i="8" a="1"/>
  <c r="Q382" i="8"/>
  <c r="U340" i="8" a="1"/>
  <c r="U340" i="8"/>
  <c r="Q340" i="8" a="1"/>
  <c r="Q340" i="8"/>
  <c r="X382" i="8" a="1"/>
  <c r="X382" i="8"/>
  <c r="V382" i="8" a="1"/>
  <c r="V382" i="8"/>
  <c r="T382" i="8" a="1"/>
  <c r="T382" i="8"/>
  <c r="O340" i="8"/>
  <c r="U315" i="8" a="1"/>
  <c r="U315" i="8"/>
  <c r="T315" i="8" a="1"/>
  <c r="T315" i="8"/>
  <c r="W315" i="8" a="1"/>
  <c r="W315" i="8"/>
  <c r="V315" i="8" a="1"/>
  <c r="V315" i="8"/>
  <c r="Q315" i="8" a="1"/>
  <c r="Q315" i="8"/>
  <c r="S315" i="8" a="1"/>
  <c r="S315" i="8"/>
  <c r="Y315" i="8" a="1"/>
  <c r="Y315" i="8"/>
  <c r="AA315" i="8" a="1"/>
  <c r="AA315" i="8"/>
  <c r="AC315" i="8" a="1"/>
  <c r="AC315" i="8"/>
  <c r="AB315" i="8" a="1"/>
  <c r="AB315" i="8"/>
  <c r="AE315" i="8" a="1"/>
  <c r="AE315" i="8"/>
  <c r="AD315" i="8" a="1"/>
  <c r="AD315" i="8"/>
  <c r="O315" i="8"/>
  <c r="M315" i="8"/>
  <c r="R315" i="8" a="1"/>
  <c r="R315" i="8"/>
  <c r="X315" i="8" a="1"/>
  <c r="X315" i="8"/>
  <c r="Z315" i="8" a="1"/>
  <c r="Z315" i="8"/>
  <c r="AC152" i="8" a="1"/>
  <c r="AC152" i="8"/>
  <c r="AB152" i="8" a="1"/>
  <c r="AB152" i="8"/>
  <c r="AE152" i="8" a="1"/>
  <c r="AE152" i="8"/>
  <c r="AD152" i="8" a="1"/>
  <c r="AD152" i="8"/>
  <c r="O152" i="8"/>
  <c r="M152" i="8"/>
  <c r="R152" i="8" a="1"/>
  <c r="R152" i="8"/>
  <c r="X152" i="8" a="1"/>
  <c r="X152" i="8"/>
  <c r="Z152" i="8" a="1"/>
  <c r="Z152" i="8"/>
  <c r="U152" i="8" a="1"/>
  <c r="U152" i="8"/>
  <c r="T152" i="8" a="1"/>
  <c r="T152" i="8"/>
  <c r="W152" i="8" a="1"/>
  <c r="W152" i="8"/>
  <c r="V152" i="8" a="1"/>
  <c r="V152" i="8"/>
  <c r="Q152" i="8" a="1"/>
  <c r="Q152" i="8"/>
  <c r="S152" i="8" a="1"/>
  <c r="S152" i="8"/>
  <c r="Y152" i="8" a="1"/>
  <c r="Y152" i="8"/>
  <c r="AA152" i="8" a="1"/>
  <c r="AA152" i="8"/>
  <c r="M126" i="8"/>
  <c r="S126" i="8" a="1"/>
  <c r="S126" i="8"/>
  <c r="R126" i="8" a="1"/>
  <c r="R126" i="8"/>
  <c r="U126" i="8" a="1"/>
  <c r="U126" i="8"/>
  <c r="T126" i="8" a="1"/>
  <c r="T126" i="8"/>
  <c r="W126" i="8" a="1"/>
  <c r="W126" i="8"/>
  <c r="V126" i="8" a="1"/>
  <c r="V126" i="8"/>
  <c r="Y126" i="8" a="1"/>
  <c r="Y126" i="8"/>
  <c r="X126" i="8" a="1"/>
  <c r="X126" i="8"/>
  <c r="AA126" i="8" a="1"/>
  <c r="AA126" i="8"/>
  <c r="Z126" i="8" a="1"/>
  <c r="Z126" i="8"/>
  <c r="AC126" i="8" a="1"/>
  <c r="AC126" i="8"/>
  <c r="AB126" i="8" a="1"/>
  <c r="AB126" i="8"/>
  <c r="AE126" i="8" a="1"/>
  <c r="AE126" i="8"/>
  <c r="AD126" i="8" a="1"/>
  <c r="AD126" i="8"/>
  <c r="O126" i="8"/>
  <c r="Q126" i="8" a="1"/>
  <c r="Q126" i="8"/>
  <c r="M216" i="8"/>
  <c r="AE216" i="8" a="1"/>
  <c r="AE216" i="8"/>
  <c r="O216" i="8"/>
  <c r="R216" i="8" a="1"/>
  <c r="R216" i="8"/>
  <c r="Q216" i="8" a="1"/>
  <c r="Q216" i="8"/>
  <c r="S216" i="8" a="1"/>
  <c r="S216" i="8"/>
  <c r="U216" i="8" a="1"/>
  <c r="U216" i="8"/>
  <c r="AA216" i="8" a="1"/>
  <c r="AA216" i="8"/>
  <c r="AC216" i="8" a="1"/>
  <c r="AC216" i="8"/>
  <c r="X216" i="8" a="1"/>
  <c r="X216" i="8"/>
  <c r="W216" i="8" a="1"/>
  <c r="W216" i="8"/>
  <c r="Z216" i="8" a="1"/>
  <c r="Z216" i="8"/>
  <c r="Y216" i="8" a="1"/>
  <c r="Y216" i="8"/>
  <c r="T216" i="8" a="1"/>
  <c r="T216" i="8"/>
  <c r="V216" i="8" a="1"/>
  <c r="V216" i="8"/>
  <c r="AB216" i="8" a="1"/>
  <c r="AB216" i="8"/>
  <c r="AD216" i="8" a="1"/>
  <c r="AD216" i="8"/>
  <c r="AB320" i="8" a="1"/>
  <c r="AB320" i="8"/>
  <c r="AA320" i="8" a="1"/>
  <c r="AA320" i="8"/>
  <c r="AD320" i="8" a="1"/>
  <c r="AD320" i="8"/>
  <c r="AC320" i="8" a="1"/>
  <c r="AC320" i="8"/>
  <c r="O320" i="8"/>
  <c r="AE320" i="8" a="1"/>
  <c r="AE320" i="8"/>
  <c r="M320" i="8"/>
  <c r="R320" i="8" a="1"/>
  <c r="R320" i="8"/>
  <c r="Q320" i="8" a="1"/>
  <c r="Q320" i="8"/>
  <c r="T320" i="8" a="1"/>
  <c r="T320" i="8"/>
  <c r="S320" i="8" a="1"/>
  <c r="S320" i="8"/>
  <c r="V320" i="8" a="1"/>
  <c r="V320" i="8"/>
  <c r="U320" i="8" a="1"/>
  <c r="U320" i="8"/>
  <c r="X320" i="8" a="1"/>
  <c r="X320" i="8"/>
  <c r="W320" i="8" a="1"/>
  <c r="W320" i="8"/>
  <c r="Z320" i="8" a="1"/>
  <c r="Z320" i="8"/>
  <c r="Y320" i="8" a="1"/>
  <c r="Y320" i="8"/>
  <c r="AA156" i="8" a="1"/>
  <c r="AA156" i="8"/>
  <c r="Z156" i="8" a="1"/>
  <c r="Z156" i="8"/>
  <c r="AC156" i="8" a="1"/>
  <c r="AC156" i="8"/>
  <c r="AB156" i="8" a="1"/>
  <c r="AB156" i="8"/>
  <c r="AE156" i="8" a="1"/>
  <c r="AE156" i="8"/>
  <c r="AD156" i="8" a="1"/>
  <c r="AD156" i="8"/>
  <c r="O156" i="8"/>
  <c r="Q156" i="8" a="1"/>
  <c r="Q156" i="8"/>
  <c r="M156" i="8"/>
  <c r="S156" i="8" a="1"/>
  <c r="S156" i="8"/>
  <c r="R156" i="8" a="1"/>
  <c r="R156" i="8"/>
  <c r="U156" i="8" a="1"/>
  <c r="U156" i="8"/>
  <c r="T156" i="8" a="1"/>
  <c r="T156" i="8"/>
  <c r="W156" i="8" a="1"/>
  <c r="W156" i="8"/>
  <c r="V156" i="8" a="1"/>
  <c r="V156" i="8"/>
  <c r="Y156" i="8" a="1"/>
  <c r="Y156" i="8"/>
  <c r="X156" i="8" a="1"/>
  <c r="X156" i="8"/>
  <c r="Y362" i="8" a="1"/>
  <c r="Y362" i="8"/>
  <c r="T362" i="8" a="1"/>
  <c r="T362" i="8"/>
  <c r="V362" i="8" a="1"/>
  <c r="V362" i="8"/>
  <c r="U362" i="8" a="1"/>
  <c r="U362" i="8"/>
  <c r="X362" i="8" a="1"/>
  <c r="X362" i="8"/>
  <c r="W362" i="8" a="1"/>
  <c r="W362" i="8"/>
  <c r="Z362" i="8" a="1"/>
  <c r="Z362" i="8"/>
  <c r="Q362" i="8" a="1"/>
  <c r="Q362" i="8"/>
  <c r="S362" i="8" a="1"/>
  <c r="S362" i="8"/>
  <c r="AB362" i="8" a="1"/>
  <c r="AB362" i="8"/>
  <c r="AD362" i="8" a="1"/>
  <c r="AD362" i="8"/>
  <c r="AC362" i="8" a="1"/>
  <c r="AC362" i="8"/>
  <c r="M362" i="8"/>
  <c r="AE362" i="8" a="1"/>
  <c r="AE362" i="8"/>
  <c r="O362" i="8"/>
  <c r="R362" i="8" a="1"/>
  <c r="R362" i="8"/>
  <c r="AA362" i="8" a="1"/>
  <c r="AA362" i="8"/>
  <c r="V198" i="8" a="1"/>
  <c r="V198" i="8"/>
  <c r="U198" i="8" a="1"/>
  <c r="U198" i="8"/>
  <c r="X198" i="8" a="1"/>
  <c r="X198" i="8"/>
  <c r="W198" i="8" a="1"/>
  <c r="W198" i="8"/>
  <c r="Z198" i="8" a="1"/>
  <c r="Z198" i="8"/>
  <c r="Y198" i="8" a="1"/>
  <c r="Y198" i="8"/>
  <c r="AB198" i="8" a="1"/>
  <c r="AB198" i="8"/>
  <c r="AA198" i="8" a="1"/>
  <c r="AA198" i="8"/>
  <c r="AD198" i="8" a="1"/>
  <c r="AD198" i="8"/>
  <c r="AC198" i="8" a="1"/>
  <c r="AC198" i="8"/>
  <c r="M198" i="8"/>
  <c r="AE198" i="8" a="1"/>
  <c r="AE198" i="8"/>
  <c r="O198" i="8"/>
  <c r="R198" i="8" a="1"/>
  <c r="R198" i="8"/>
  <c r="Q198" i="8" a="1"/>
  <c r="Q198" i="8"/>
  <c r="T198" i="8" a="1"/>
  <c r="T198" i="8"/>
  <c r="S198" i="8" a="1"/>
  <c r="S198" i="8"/>
  <c r="V364" i="8" a="1"/>
  <c r="V364" i="8"/>
  <c r="U364" i="8" a="1"/>
  <c r="U364" i="8"/>
  <c r="X364" i="8" a="1"/>
  <c r="X364" i="8"/>
  <c r="W364" i="8" a="1"/>
  <c r="W364" i="8"/>
  <c r="Y364" i="8" a="1"/>
  <c r="Y364" i="8"/>
  <c r="AA364" i="8" a="1"/>
  <c r="AA364" i="8"/>
  <c r="R364" i="8" a="1"/>
  <c r="R364" i="8"/>
  <c r="T364" i="8" a="1"/>
  <c r="T364" i="8"/>
  <c r="AD364" i="8" a="1"/>
  <c r="AD364" i="8"/>
  <c r="AC364" i="8" a="1"/>
  <c r="AC364" i="8"/>
  <c r="M364" i="8"/>
  <c r="AE364" i="8" a="1"/>
  <c r="AE364" i="8"/>
  <c r="Z364" i="8" a="1"/>
  <c r="Z364" i="8"/>
  <c r="AB364" i="8" a="1"/>
  <c r="AB364" i="8"/>
  <c r="O364" i="8"/>
  <c r="Q364" i="8" a="1"/>
  <c r="Q364" i="8"/>
  <c r="S364" i="8" a="1"/>
  <c r="S364" i="8"/>
  <c r="AC313" i="8" a="1"/>
  <c r="AC313" i="8"/>
  <c r="AB313" i="8" a="1"/>
  <c r="AB313" i="8"/>
  <c r="AE313" i="8" a="1"/>
  <c r="AE313" i="8"/>
  <c r="AD313" i="8" a="1"/>
  <c r="AD313" i="8"/>
  <c r="O313" i="8"/>
  <c r="M313" i="8"/>
  <c r="R313" i="8" a="1"/>
  <c r="R313" i="8"/>
  <c r="X313" i="8" a="1"/>
  <c r="X313" i="8"/>
  <c r="Z313" i="8" a="1"/>
  <c r="Z313" i="8"/>
  <c r="U313" i="8" a="1"/>
  <c r="U313" i="8"/>
  <c r="T313" i="8" a="1"/>
  <c r="T313" i="8"/>
  <c r="W313" i="8" a="1"/>
  <c r="W313" i="8"/>
  <c r="V313" i="8" a="1"/>
  <c r="V313" i="8"/>
  <c r="Q313" i="8" a="1"/>
  <c r="Q313" i="8"/>
  <c r="S313" i="8" a="1"/>
  <c r="S313" i="8"/>
  <c r="Y313" i="8" a="1"/>
  <c r="Y313" i="8"/>
  <c r="AA313" i="8" a="1"/>
  <c r="AA313" i="8"/>
  <c r="AC369" i="8" a="1"/>
  <c r="AC369" i="8"/>
  <c r="AB369" i="8" a="1"/>
  <c r="AB369" i="8"/>
  <c r="AE369" i="8" a="1"/>
  <c r="AE369" i="8"/>
  <c r="AD369" i="8" a="1"/>
  <c r="AD369" i="8"/>
  <c r="M369" i="8"/>
  <c r="Q369" i="8" a="1"/>
  <c r="Q369" i="8"/>
  <c r="O369" i="8"/>
  <c r="S369" i="8" a="1"/>
  <c r="S369" i="8"/>
  <c r="R369" i="8" a="1"/>
  <c r="R369" i="8"/>
  <c r="U369" i="8" a="1"/>
  <c r="U369" i="8"/>
  <c r="T369" i="8" a="1"/>
  <c r="T369" i="8"/>
  <c r="W369" i="8" a="1"/>
  <c r="W369" i="8"/>
  <c r="V369" i="8" a="1"/>
  <c r="V369" i="8"/>
  <c r="Y369" i="8" a="1"/>
  <c r="Y369" i="8"/>
  <c r="X369" i="8" a="1"/>
  <c r="X369" i="8"/>
  <c r="AA369" i="8" a="1"/>
  <c r="AA369" i="8"/>
  <c r="Z369" i="8" a="1"/>
  <c r="Z369" i="8"/>
  <c r="AB105" i="8" a="1"/>
  <c r="AB105" i="8"/>
  <c r="Z105" i="8" a="1"/>
  <c r="Z105" i="8"/>
  <c r="AC105" i="8" a="1"/>
  <c r="AC105" i="8"/>
  <c r="AA105" i="8" a="1"/>
  <c r="AA105" i="8"/>
  <c r="AE105" i="8" a="1"/>
  <c r="AE105" i="8"/>
  <c r="AD105" i="8" a="1"/>
  <c r="AD105" i="8"/>
  <c r="O105" i="8"/>
  <c r="R105" i="8" a="1"/>
  <c r="R105" i="8"/>
  <c r="M105" i="8"/>
  <c r="T105" i="8" a="1"/>
  <c r="T105" i="8"/>
  <c r="Q105" i="8" a="1"/>
  <c r="Q105" i="8"/>
  <c r="U105" i="8" a="1"/>
  <c r="U105" i="8"/>
  <c r="S105" i="8" a="1"/>
  <c r="S105" i="8"/>
  <c r="W105" i="8" a="1"/>
  <c r="W105" i="8"/>
  <c r="V105" i="8" a="1"/>
  <c r="V105" i="8"/>
  <c r="Y105" i="8" a="1"/>
  <c r="Y105" i="8"/>
  <c r="X105" i="8" a="1"/>
  <c r="X105" i="8"/>
  <c r="W340" i="8" a="1"/>
  <c r="W340" i="8"/>
  <c r="S340" i="8" a="1"/>
  <c r="S340" i="8"/>
  <c r="M340" i="8"/>
  <c r="AD340" i="8" a="1"/>
  <c r="AD340" i="8"/>
  <c r="X340" i="8" a="1"/>
  <c r="X340" i="8"/>
  <c r="V340" i="8" a="1"/>
  <c r="V340" i="8"/>
  <c r="T340" i="8" a="1"/>
  <c r="T340" i="8"/>
  <c r="R340" i="8" a="1"/>
  <c r="R340" i="8"/>
  <c r="AE340" i="8" a="1"/>
  <c r="AE340" i="8"/>
  <c r="AC340" i="8" a="1"/>
  <c r="AC340" i="8"/>
  <c r="AB340" i="8" a="1"/>
  <c r="AB340" i="8"/>
  <c r="AA340" i="8" a="1"/>
  <c r="AA340" i="8"/>
  <c r="AE70" i="8" a="1"/>
  <c r="AE70" i="8"/>
  <c r="AB70" i="8" a="1"/>
  <c r="AB70" i="8"/>
  <c r="O70" i="8"/>
  <c r="AD70" i="8" a="1"/>
  <c r="AD70" i="8"/>
  <c r="M70" i="8"/>
  <c r="R70" i="8" a="1"/>
  <c r="R70" i="8"/>
  <c r="Q70" i="8" a="1"/>
  <c r="Q70" i="8"/>
  <c r="T70" i="8" a="1"/>
  <c r="T70" i="8"/>
  <c r="S70" i="8" a="1"/>
  <c r="S70" i="8"/>
  <c r="V70" i="8" a="1"/>
  <c r="V70" i="8"/>
  <c r="U70" i="8" a="1"/>
  <c r="U70" i="8"/>
  <c r="Y70" i="8" a="1"/>
  <c r="Y70" i="8"/>
  <c r="W70" i="8" a="1"/>
  <c r="W70" i="8"/>
  <c r="Z70" i="8" a="1"/>
  <c r="Z70" i="8"/>
  <c r="X70" i="8" a="1"/>
  <c r="X70" i="8"/>
  <c r="AC70" i="8" a="1"/>
  <c r="AC70" i="8"/>
  <c r="AA70" i="8" a="1"/>
  <c r="AA70" i="8"/>
  <c r="Y297" i="8" a="1"/>
  <c r="Y297" i="8"/>
  <c r="X297" i="8" a="1"/>
  <c r="X297" i="8"/>
  <c r="AA297" i="8" a="1"/>
  <c r="AA297" i="8"/>
  <c r="Z297" i="8" a="1"/>
  <c r="Z297" i="8"/>
  <c r="AC297" i="8" a="1"/>
  <c r="AC297" i="8"/>
  <c r="AB297" i="8" a="1"/>
  <c r="AB297" i="8"/>
  <c r="AE297" i="8" a="1"/>
  <c r="AE297" i="8"/>
  <c r="AD297" i="8" a="1"/>
  <c r="AD297" i="8"/>
  <c r="O297" i="8"/>
  <c r="Q297" i="8" a="1"/>
  <c r="Q297" i="8"/>
  <c r="M297" i="8"/>
  <c r="S297" i="8" a="1"/>
  <c r="S297" i="8"/>
  <c r="R297" i="8" a="1"/>
  <c r="R297" i="8"/>
  <c r="U297" i="8" a="1"/>
  <c r="U297" i="8"/>
  <c r="T297" i="8" a="1"/>
  <c r="T297" i="8"/>
  <c r="W297" i="8" a="1"/>
  <c r="W297" i="8"/>
  <c r="V297" i="8" a="1"/>
  <c r="V297" i="8"/>
  <c r="R29" i="8" a="1"/>
  <c r="R29" i="8"/>
  <c r="AB29" i="8" a="1"/>
  <c r="AB29" i="8"/>
  <c r="Z29" i="8" a="1"/>
  <c r="Z29" i="8"/>
  <c r="AC29" i="8" a="1"/>
  <c r="AC29" i="8"/>
  <c r="V29" i="8" a="1"/>
  <c r="V29" i="8"/>
  <c r="U29" i="8" a="1"/>
  <c r="U29" i="8"/>
  <c r="M29" i="8"/>
  <c r="Q29" i="8" a="1"/>
  <c r="Q29" i="8"/>
  <c r="AH29" i="8"/>
  <c r="X29" i="8" a="1"/>
  <c r="X29" i="8"/>
  <c r="AA29" i="8" a="1"/>
  <c r="AA29" i="8"/>
  <c r="T29" i="8" a="1"/>
  <c r="T29" i="8"/>
  <c r="S29" i="8" a="1"/>
  <c r="S29" i="8"/>
  <c r="AE29" i="8" a="1"/>
  <c r="AE29" i="8"/>
  <c r="AD29" i="8" a="1"/>
  <c r="AD29" i="8"/>
  <c r="O29" i="8"/>
  <c r="W29" i="8" a="1"/>
  <c r="W29" i="8"/>
  <c r="Y29" i="8" a="1"/>
  <c r="Y29" i="8"/>
  <c r="AC263" i="8" a="1"/>
  <c r="AC263" i="8"/>
  <c r="AB263" i="8" a="1"/>
  <c r="AB263" i="8"/>
  <c r="AE263" i="8" a="1"/>
  <c r="AE263" i="8"/>
  <c r="AD263" i="8" a="1"/>
  <c r="AD263" i="8"/>
  <c r="O263" i="8"/>
  <c r="Q263" i="8" a="1"/>
  <c r="Q263" i="8"/>
  <c r="M263" i="8"/>
  <c r="S263" i="8" a="1"/>
  <c r="S263" i="8"/>
  <c r="R263" i="8" a="1"/>
  <c r="R263" i="8"/>
  <c r="U263" i="8" a="1"/>
  <c r="U263" i="8"/>
  <c r="T263" i="8" a="1"/>
  <c r="T263" i="8"/>
  <c r="W263" i="8" a="1"/>
  <c r="W263" i="8"/>
  <c r="V263" i="8" a="1"/>
  <c r="V263" i="8"/>
  <c r="Y263" i="8" a="1"/>
  <c r="Y263" i="8"/>
  <c r="X263" i="8" a="1"/>
  <c r="X263" i="8"/>
  <c r="AA263" i="8" a="1"/>
  <c r="AA263" i="8"/>
  <c r="Z263" i="8" a="1"/>
  <c r="Z263" i="8"/>
  <c r="AE391" i="8" a="1"/>
  <c r="AE391" i="8"/>
  <c r="AD391" i="8" a="1"/>
  <c r="AD391" i="8"/>
  <c r="M391" i="8"/>
  <c r="Q391" i="8" a="1"/>
  <c r="Q391" i="8"/>
  <c r="O391" i="8"/>
  <c r="S391" i="8" a="1"/>
  <c r="S391" i="8"/>
  <c r="R391" i="8" a="1"/>
  <c r="R391" i="8"/>
  <c r="U391" i="8" a="1"/>
  <c r="U391" i="8"/>
  <c r="T391" i="8" a="1"/>
  <c r="T391" i="8"/>
  <c r="W391" i="8" a="1"/>
  <c r="W391" i="8"/>
  <c r="V391" i="8" a="1"/>
  <c r="V391" i="8"/>
  <c r="Y391" i="8" a="1"/>
  <c r="Y391" i="8"/>
  <c r="X391" i="8" a="1"/>
  <c r="X391" i="8"/>
  <c r="AA391" i="8" a="1"/>
  <c r="AA391" i="8"/>
  <c r="Z391" i="8" a="1"/>
  <c r="Z391" i="8"/>
  <c r="AC391" i="8" a="1"/>
  <c r="AC391" i="8"/>
  <c r="AB391" i="8" a="1"/>
  <c r="AB391" i="8"/>
  <c r="Y265" i="8" a="1"/>
  <c r="Y265" i="8"/>
  <c r="X265" i="8" a="1"/>
  <c r="X265" i="8"/>
  <c r="AA265" i="8" a="1"/>
  <c r="AA265" i="8"/>
  <c r="Z265" i="8" a="1"/>
  <c r="Z265" i="8"/>
  <c r="AC265" i="8" a="1"/>
  <c r="AC265" i="8"/>
  <c r="AB265" i="8" a="1"/>
  <c r="AB265" i="8"/>
  <c r="AE265" i="8" a="1"/>
  <c r="AE265" i="8"/>
  <c r="AD265" i="8" a="1"/>
  <c r="AD265" i="8"/>
  <c r="O265" i="8"/>
  <c r="Q265" i="8" a="1"/>
  <c r="Q265" i="8"/>
  <c r="M265" i="8"/>
  <c r="S265" i="8" a="1"/>
  <c r="S265" i="8"/>
  <c r="R265" i="8" a="1"/>
  <c r="R265" i="8"/>
  <c r="U265" i="8" a="1"/>
  <c r="U265" i="8"/>
  <c r="T265" i="8" a="1"/>
  <c r="T265" i="8"/>
  <c r="W265" i="8" a="1"/>
  <c r="W265" i="8"/>
  <c r="V265" i="8" a="1"/>
  <c r="V265" i="8"/>
  <c r="AA61" i="8" a="1"/>
  <c r="AA61" i="8"/>
  <c r="Z61" i="8" a="1"/>
  <c r="Z61" i="8"/>
  <c r="AC61" i="8" a="1"/>
  <c r="AC61" i="8"/>
  <c r="AB61" i="8" a="1"/>
  <c r="AB61" i="8"/>
  <c r="AE61" i="8" a="1"/>
  <c r="AE61" i="8"/>
  <c r="O61" i="8"/>
  <c r="W61" i="8" a="1"/>
  <c r="W61" i="8"/>
  <c r="Y61" i="8" a="1"/>
  <c r="Y61" i="8"/>
  <c r="M61" i="8"/>
  <c r="S61" i="8" a="1"/>
  <c r="S61" i="8"/>
  <c r="R61" i="8" a="1"/>
  <c r="R61" i="8"/>
  <c r="U61" i="8" a="1"/>
  <c r="U61" i="8"/>
  <c r="T61" i="8" a="1"/>
  <c r="T61" i="8"/>
  <c r="AD61" i="8" a="1"/>
  <c r="AD61" i="8"/>
  <c r="Q61" i="8" a="1"/>
  <c r="Q61" i="8"/>
  <c r="V61" i="8" a="1"/>
  <c r="V61" i="8"/>
  <c r="X61" i="8" a="1"/>
  <c r="X61" i="8"/>
  <c r="AB127" i="8" a="1"/>
  <c r="AB127" i="8"/>
  <c r="AA127" i="8" a="1"/>
  <c r="AA127" i="8"/>
  <c r="AD127" i="8" a="1"/>
  <c r="AD127" i="8"/>
  <c r="AC127" i="8" a="1"/>
  <c r="AC127" i="8"/>
  <c r="O127" i="8"/>
  <c r="AE127" i="8" a="1"/>
  <c r="AE127" i="8"/>
  <c r="M127" i="8"/>
  <c r="R127" i="8" a="1"/>
  <c r="R127" i="8"/>
  <c r="Q127" i="8" a="1"/>
  <c r="Q127" i="8"/>
  <c r="T127" i="8" a="1"/>
  <c r="T127" i="8"/>
  <c r="S127" i="8" a="1"/>
  <c r="S127" i="8"/>
  <c r="V127" i="8" a="1"/>
  <c r="V127" i="8"/>
  <c r="U127" i="8" a="1"/>
  <c r="U127" i="8"/>
  <c r="X127" i="8" a="1"/>
  <c r="X127" i="8"/>
  <c r="W127" i="8" a="1"/>
  <c r="W127" i="8"/>
  <c r="Z127" i="8" a="1"/>
  <c r="Z127" i="8"/>
  <c r="Y127" i="8" a="1"/>
  <c r="Y127" i="8"/>
  <c r="M169" i="8"/>
  <c r="R169" i="8" a="1"/>
  <c r="R169" i="8"/>
  <c r="Q169" i="8" a="1"/>
  <c r="Q169" i="8"/>
  <c r="T169" i="8" a="1"/>
  <c r="T169" i="8"/>
  <c r="S169" i="8" a="1"/>
  <c r="S169" i="8"/>
  <c r="V169" i="8" a="1"/>
  <c r="V169" i="8"/>
  <c r="U169" i="8" a="1"/>
  <c r="U169" i="8"/>
  <c r="X169" i="8" a="1"/>
  <c r="X169" i="8"/>
  <c r="W169" i="8" a="1"/>
  <c r="W169" i="8"/>
  <c r="Z169" i="8" a="1"/>
  <c r="Z169" i="8"/>
  <c r="Y169" i="8" a="1"/>
  <c r="Y169" i="8"/>
  <c r="AB169" i="8" a="1"/>
  <c r="AB169" i="8"/>
  <c r="AA169" i="8" a="1"/>
  <c r="AA169" i="8"/>
  <c r="AD169" i="8" a="1"/>
  <c r="AD169" i="8"/>
  <c r="AC169" i="8" a="1"/>
  <c r="AC169" i="8"/>
  <c r="O169" i="8"/>
  <c r="AE169" i="8" a="1"/>
  <c r="AE169" i="8"/>
  <c r="AA189" i="8" a="1"/>
  <c r="AA189" i="8"/>
  <c r="S189" i="8" a="1"/>
  <c r="S189" i="8"/>
  <c r="AB189" i="8" a="1"/>
  <c r="AB189" i="8"/>
  <c r="T189" i="8" a="1"/>
  <c r="T189" i="8"/>
  <c r="AC189" i="8" a="1"/>
  <c r="AC189" i="8"/>
  <c r="U189" i="8" a="1"/>
  <c r="U189" i="8"/>
  <c r="AD189" i="8" a="1"/>
  <c r="AD189" i="8"/>
  <c r="V189" i="8" a="1"/>
  <c r="V189" i="8"/>
  <c r="AE189" i="8" a="1"/>
  <c r="AE189" i="8"/>
  <c r="W189" i="8" a="1"/>
  <c r="W189" i="8"/>
  <c r="M189" i="8"/>
  <c r="X189" i="8" a="1"/>
  <c r="X189" i="8"/>
  <c r="O189" i="8"/>
  <c r="Y189" i="8" a="1"/>
  <c r="Y189" i="8"/>
  <c r="Q189" i="8" a="1"/>
  <c r="Q189" i="8"/>
  <c r="Z189" i="8" a="1"/>
  <c r="Z189" i="8"/>
  <c r="R189" i="8" a="1"/>
  <c r="R189" i="8"/>
  <c r="Y337" i="8" a="1"/>
  <c r="Y337" i="8"/>
  <c r="X337" i="8" a="1"/>
  <c r="X337" i="8"/>
  <c r="AA337" i="8" a="1"/>
  <c r="AA337" i="8"/>
  <c r="Z337" i="8" a="1"/>
  <c r="Z337" i="8"/>
  <c r="AC337" i="8" a="1"/>
  <c r="AC337" i="8"/>
  <c r="AB337" i="8" a="1"/>
  <c r="AB337" i="8"/>
  <c r="AE337" i="8" a="1"/>
  <c r="AE337" i="8"/>
  <c r="AD337" i="8" a="1"/>
  <c r="AD337" i="8"/>
  <c r="O337" i="8"/>
  <c r="Q337" i="8" a="1"/>
  <c r="Q337" i="8"/>
  <c r="M337" i="8"/>
  <c r="S337" i="8" a="1"/>
  <c r="S337" i="8"/>
  <c r="R337" i="8" a="1"/>
  <c r="R337" i="8"/>
  <c r="U337" i="8" a="1"/>
  <c r="U337" i="8"/>
  <c r="T337" i="8" a="1"/>
  <c r="T337" i="8"/>
  <c r="W337" i="8" a="1"/>
  <c r="W337" i="8"/>
  <c r="V337" i="8" a="1"/>
  <c r="V337" i="8"/>
  <c r="AA400" i="8" a="1"/>
  <c r="AA400" i="8"/>
  <c r="U242" i="8" a="1"/>
  <c r="U242" i="8"/>
  <c r="W396" i="8" a="1"/>
  <c r="W396" i="8"/>
  <c r="Z400" i="8" a="1"/>
  <c r="Z400" i="8"/>
  <c r="W338" i="8" a="1"/>
  <c r="W338" i="8"/>
  <c r="Q338" i="8" a="1"/>
  <c r="Q338" i="8"/>
  <c r="AC338" i="8" a="1"/>
  <c r="AC338" i="8"/>
  <c r="Z338" i="8" a="1"/>
  <c r="Z338" i="8"/>
  <c r="Q108" i="8" a="1"/>
  <c r="Q108" i="8"/>
  <c r="AD283" i="8" a="1"/>
  <c r="AD283" i="8"/>
  <c r="M283" i="8"/>
  <c r="Y283" i="8" a="1"/>
  <c r="Y283" i="8"/>
  <c r="M242" i="8"/>
  <c r="V242" i="8" a="1"/>
  <c r="V242" i="8"/>
  <c r="O400" i="8"/>
  <c r="R400" i="8" a="1"/>
  <c r="R400" i="8"/>
  <c r="Y174" i="8" a="1"/>
  <c r="Y174" i="8"/>
  <c r="O200" i="8"/>
  <c r="X90" i="8" a="1"/>
  <c r="X90" i="8"/>
  <c r="O90" i="8"/>
  <c r="AC242" i="8" a="1"/>
  <c r="AC242" i="8"/>
  <c r="W242" i="8" a="1"/>
  <c r="W242" i="8"/>
  <c r="Q307" i="8" a="1"/>
  <c r="Q307" i="8"/>
  <c r="Z165" i="8" a="1"/>
  <c r="Z165" i="8"/>
  <c r="AD400" i="8" a="1"/>
  <c r="AD400" i="8"/>
  <c r="V307" i="8" a="1"/>
  <c r="V307" i="8"/>
  <c r="M200" i="8"/>
  <c r="AA396" i="8" a="1"/>
  <c r="AA396" i="8"/>
  <c r="X396" i="8" a="1"/>
  <c r="X396" i="8"/>
  <c r="Q131" i="8" a="1"/>
  <c r="Q131" i="8"/>
  <c r="O242" i="8"/>
  <c r="S400" i="8" a="1"/>
  <c r="S400" i="8"/>
  <c r="V400" i="8" a="1"/>
  <c r="V400" i="8"/>
  <c r="X400" i="8" a="1"/>
  <c r="X400" i="8"/>
  <c r="Y400" i="8" a="1"/>
  <c r="Y400" i="8"/>
  <c r="AA242" i="8" a="1"/>
  <c r="AA242" i="8"/>
  <c r="W83" i="8" a="1"/>
  <c r="W83" i="8"/>
  <c r="AE242" i="8" a="1"/>
  <c r="AE242" i="8"/>
  <c r="X338" i="8" a="1"/>
  <c r="X338" i="8"/>
  <c r="T338" i="8" a="1"/>
  <c r="T338" i="8"/>
  <c r="AE338" i="8" a="1"/>
  <c r="AE338" i="8"/>
  <c r="AC108" i="8" a="1"/>
  <c r="AC108" i="8"/>
  <c r="X108" i="8" a="1"/>
  <c r="X108" i="8"/>
  <c r="U108" i="8" a="1"/>
  <c r="U108" i="8"/>
  <c r="M108" i="8"/>
  <c r="AD108" i="8" a="1"/>
  <c r="AD108" i="8"/>
  <c r="W131" i="8" a="1"/>
  <c r="W131" i="8"/>
  <c r="AE174" i="8" a="1"/>
  <c r="AE174" i="8"/>
  <c r="X174" i="8" a="1"/>
  <c r="X174" i="8"/>
  <c r="U174" i="8" a="1"/>
  <c r="U174" i="8"/>
  <c r="O382" i="8"/>
  <c r="Y165" i="8" a="1"/>
  <c r="Y165" i="8"/>
  <c r="U131" i="8" a="1"/>
  <c r="U131" i="8"/>
  <c r="V165" i="8" a="1"/>
  <c r="V165" i="8"/>
  <c r="U165" i="8" a="1"/>
  <c r="U165" i="8"/>
  <c r="AA108" i="8" a="1"/>
  <c r="AA108" i="8"/>
  <c r="V108" i="8" a="1"/>
  <c r="V108" i="8"/>
  <c r="S108" i="8" a="1"/>
  <c r="S108" i="8"/>
  <c r="AE108" i="8" a="1"/>
  <c r="AE108" i="8"/>
  <c r="M131" i="8"/>
  <c r="O174" i="8"/>
  <c r="AB174" i="8" a="1"/>
  <c r="AB174" i="8"/>
  <c r="T174" i="8" a="1"/>
  <c r="T174" i="8"/>
  <c r="AB131" i="8" a="1"/>
  <c r="AB131" i="8"/>
  <c r="AE165" i="8" a="1"/>
  <c r="AE165" i="8"/>
  <c r="AD165" i="8" a="1"/>
  <c r="AD165" i="8"/>
  <c r="X165" i="8" a="1"/>
  <c r="X165" i="8"/>
  <c r="Y131" i="8" a="1"/>
  <c r="Y131" i="8"/>
  <c r="Z108" i="8" a="1"/>
  <c r="Z108" i="8"/>
  <c r="W108" i="8" a="1"/>
  <c r="W108" i="8"/>
  <c r="R108" i="8" a="1"/>
  <c r="R108" i="8"/>
  <c r="AE131" i="8" a="1"/>
  <c r="AE131" i="8"/>
  <c r="Q174" i="8" a="1"/>
  <c r="Q174" i="8"/>
  <c r="AD174" i="8" a="1"/>
  <c r="AD174" i="8"/>
  <c r="V174" i="8" a="1"/>
  <c r="V174" i="8"/>
  <c r="M174" i="8"/>
  <c r="T131" i="8" a="1"/>
  <c r="T131" i="8"/>
  <c r="Y83" i="8" a="1"/>
  <c r="Y83" i="8"/>
  <c r="AA165" i="8" a="1"/>
  <c r="AA165" i="8"/>
  <c r="W165" i="8" a="1"/>
  <c r="W165" i="8"/>
  <c r="X131" i="8" a="1"/>
  <c r="X131" i="8"/>
  <c r="S131" i="8" a="1"/>
  <c r="S131" i="8"/>
  <c r="Z131" i="8" a="1"/>
  <c r="Z131" i="8"/>
  <c r="AC174" i="8" a="1"/>
  <c r="AC174" i="8"/>
  <c r="Z174" i="8" a="1"/>
  <c r="Z174" i="8"/>
  <c r="W174" i="8" a="1"/>
  <c r="W174" i="8"/>
  <c r="V59" i="8" a="1"/>
  <c r="V59" i="8"/>
  <c r="V131" i="8" a="1"/>
  <c r="V131" i="8"/>
  <c r="Z4" i="8" a="1"/>
  <c r="Z4" i="8"/>
  <c r="AD145" i="8" a="1"/>
  <c r="AD145" i="8"/>
  <c r="O165" i="8"/>
  <c r="R90" i="8" a="1"/>
  <c r="R90" i="8"/>
  <c r="O396" i="8"/>
  <c r="R165" i="8" a="1"/>
  <c r="R165" i="8"/>
  <c r="Q165" i="8" a="1"/>
  <c r="Q165" i="8"/>
  <c r="S114" i="8" a="1"/>
  <c r="S114" i="8"/>
  <c r="T242" i="8" a="1"/>
  <c r="T242" i="8"/>
  <c r="AA131" i="8" a="1"/>
  <c r="AA131" i="8"/>
  <c r="X242" i="8" a="1"/>
  <c r="X242" i="8"/>
  <c r="AD131" i="8" a="1"/>
  <c r="AD131" i="8"/>
  <c r="AB165" i="8" a="1"/>
  <c r="AB165" i="8"/>
  <c r="AC165" i="8" a="1"/>
  <c r="AC165" i="8"/>
  <c r="T165" i="8" a="1"/>
  <c r="T165" i="8"/>
  <c r="S165" i="8" a="1"/>
  <c r="S165" i="8"/>
  <c r="R131" i="8" a="1"/>
  <c r="R131" i="8"/>
  <c r="O131" i="8"/>
  <c r="U15" i="8" a="1"/>
  <c r="U15" i="8"/>
  <c r="AB396" i="8" a="1"/>
  <c r="AB396" i="8"/>
  <c r="V114" i="8" a="1"/>
  <c r="V114" i="8"/>
  <c r="R114" i="8" a="1"/>
  <c r="R114" i="8"/>
  <c r="S3" i="8" a="1"/>
  <c r="S3" i="8"/>
  <c r="Y3" i="8" a="1"/>
  <c r="Y3" i="8"/>
  <c r="AH3" i="8"/>
  <c r="X3" i="8" a="1"/>
  <c r="X3" i="8"/>
  <c r="Z3" i="8" a="1"/>
  <c r="Z3" i="8"/>
  <c r="V3" i="8" a="1"/>
  <c r="V3" i="8"/>
  <c r="W3" i="8" a="1"/>
  <c r="W3" i="8"/>
  <c r="R3" i="8" a="1"/>
  <c r="R3" i="8"/>
  <c r="M3" i="8"/>
  <c r="T3" i="8" a="1"/>
  <c r="T3" i="8"/>
  <c r="AC3" i="8" a="1"/>
  <c r="AC3" i="8"/>
  <c r="Q3" i="8" a="1"/>
  <c r="Q3" i="8"/>
  <c r="U3" i="8" a="1"/>
  <c r="U3" i="8"/>
  <c r="AE3" i="8" a="1"/>
  <c r="AE3" i="8"/>
  <c r="O3" i="8"/>
  <c r="AD3" i="8" a="1"/>
  <c r="AD3" i="8"/>
  <c r="AB3" i="8" a="1"/>
  <c r="AB3" i="8"/>
  <c r="AA3" i="8" a="1"/>
  <c r="AA3" i="8"/>
  <c r="AC4" i="8" a="1"/>
  <c r="AC4" i="8"/>
  <c r="O145" i="8"/>
  <c r="AE145" i="8" a="1"/>
  <c r="AE145" i="8"/>
  <c r="AE90" i="8" a="1"/>
  <c r="AE90" i="8"/>
  <c r="U4" i="8" a="1"/>
  <c r="U4" i="8"/>
  <c r="T114" i="8" a="1"/>
  <c r="T114" i="8"/>
  <c r="AA15" i="8" a="1"/>
  <c r="AA15" i="8"/>
  <c r="T15" i="8" a="1"/>
  <c r="T15" i="8"/>
  <c r="X114" i="8" a="1"/>
  <c r="X114" i="8"/>
  <c r="AD4" i="8" a="1"/>
  <c r="AD4" i="8"/>
  <c r="M145" i="8"/>
  <c r="R145" i="8" a="1"/>
  <c r="R145" i="8"/>
  <c r="AB90" i="8" a="1"/>
  <c r="AB90" i="8"/>
  <c r="AA90" i="8" a="1"/>
  <c r="AA90" i="8"/>
  <c r="Y234" i="8" a="1"/>
  <c r="Y234" i="8"/>
  <c r="Q90" i="8" a="1"/>
  <c r="Q90" i="8"/>
  <c r="AB4" i="8" a="1"/>
  <c r="AB4" i="8"/>
  <c r="V4" i="8" a="1"/>
  <c r="V4" i="8"/>
  <c r="AE15" i="8" a="1"/>
  <c r="AE15" i="8"/>
  <c r="W15" i="8" a="1"/>
  <c r="W15" i="8"/>
  <c r="O114" i="8"/>
  <c r="Z114" i="8" a="1"/>
  <c r="Z114" i="8"/>
  <c r="AD15" i="8" a="1"/>
  <c r="AD15" i="8"/>
  <c r="AE4" i="8" a="1"/>
  <c r="AE4" i="8"/>
  <c r="S4" i="8" a="1"/>
  <c r="S4" i="8"/>
  <c r="Q145" i="8" a="1"/>
  <c r="Q145" i="8"/>
  <c r="T145" i="8" a="1"/>
  <c r="T145" i="8"/>
  <c r="V145" i="8" a="1"/>
  <c r="V145" i="8"/>
  <c r="W90" i="8" a="1"/>
  <c r="W90" i="8"/>
  <c r="U90" i="8" a="1"/>
  <c r="U90" i="8"/>
  <c r="Y90" i="8" a="1"/>
  <c r="Y90" i="8"/>
  <c r="Q4" i="8" a="1"/>
  <c r="Q4" i="8"/>
  <c r="T4" i="8" a="1"/>
  <c r="T4" i="8"/>
  <c r="AE114" i="8" a="1"/>
  <c r="AE114" i="8"/>
  <c r="S15" i="8" a="1"/>
  <c r="S15" i="8"/>
  <c r="AB114" i="8" a="1"/>
  <c r="AB114" i="8"/>
  <c r="X4" i="8" a="1"/>
  <c r="X4" i="8"/>
  <c r="Z396" i="8" a="1"/>
  <c r="Z396" i="8"/>
  <c r="U9" i="8" a="1"/>
  <c r="U9" i="8"/>
  <c r="V9" i="8" a="1"/>
  <c r="V9" i="8"/>
  <c r="O9" i="8"/>
  <c r="S9" i="8" a="1"/>
  <c r="S9" i="8"/>
  <c r="M9" i="8"/>
  <c r="T9" i="8" a="1"/>
  <c r="T9" i="8"/>
  <c r="X9" i="8" a="1"/>
  <c r="X9" i="8"/>
  <c r="R9" i="8" a="1"/>
  <c r="R9" i="8"/>
  <c r="AE9" i="8" a="1"/>
  <c r="AE9" i="8"/>
  <c r="AD9" i="8" a="1"/>
  <c r="AD9" i="8"/>
  <c r="Y9" i="8" a="1"/>
  <c r="Y9" i="8"/>
  <c r="AB9" i="8" a="1"/>
  <c r="AB9" i="8"/>
  <c r="Z9" i="8" a="1"/>
  <c r="Z9" i="8"/>
  <c r="Q9" i="8" a="1"/>
  <c r="Q9" i="8"/>
  <c r="W9" i="8" a="1"/>
  <c r="W9" i="8"/>
  <c r="AA9" i="8" a="1"/>
  <c r="AA9" i="8"/>
  <c r="AC9" i="8" a="1"/>
  <c r="AC9" i="8"/>
  <c r="AH9" i="8"/>
  <c r="Y145" i="8" a="1"/>
  <c r="Y145" i="8"/>
  <c r="M4" i="8"/>
  <c r="R6" i="8" a="1"/>
  <c r="R6" i="8"/>
  <c r="AD6" i="8" a="1"/>
  <c r="AD6" i="8"/>
  <c r="AC6" i="8" a="1"/>
  <c r="AC6" i="8"/>
  <c r="S6" i="8" a="1"/>
  <c r="S6" i="8"/>
  <c r="AE6" i="8" a="1"/>
  <c r="AE6" i="8"/>
  <c r="Q6" i="8" a="1"/>
  <c r="Q6" i="8"/>
  <c r="AB6" i="8" a="1"/>
  <c r="AB6" i="8"/>
  <c r="AH6" i="8"/>
  <c r="Z6" i="8" a="1"/>
  <c r="Z6" i="8"/>
  <c r="M6" i="8"/>
  <c r="O6" i="8"/>
  <c r="Y6" i="8" a="1"/>
  <c r="Y6" i="8"/>
  <c r="AA6" i="8" a="1"/>
  <c r="AA6" i="8"/>
  <c r="U6" i="8" a="1"/>
  <c r="U6" i="8"/>
  <c r="T6" i="8" a="1"/>
  <c r="T6" i="8"/>
  <c r="W6" i="8" a="1"/>
  <c r="W6" i="8"/>
  <c r="X6" i="8" a="1"/>
  <c r="X6" i="8"/>
  <c r="V6" i="8" a="1"/>
  <c r="V6" i="8"/>
  <c r="U145" i="8" a="1"/>
  <c r="U145" i="8"/>
  <c r="X145" i="8" a="1"/>
  <c r="X145" i="8"/>
  <c r="R4" i="8" a="1"/>
  <c r="R4" i="8"/>
  <c r="AA4" i="8" a="1"/>
  <c r="AA4" i="8"/>
  <c r="AB145" i="8" a="1"/>
  <c r="AB145" i="8"/>
  <c r="Z145" i="8" a="1"/>
  <c r="Z145" i="8"/>
  <c r="W145" i="8" a="1"/>
  <c r="W145" i="8"/>
  <c r="W4" i="8" a="1"/>
  <c r="W4" i="8"/>
  <c r="O4" i="8"/>
  <c r="T26" i="8" a="1"/>
  <c r="T26" i="8"/>
  <c r="AA135" i="8" a="1"/>
  <c r="AA135" i="8"/>
  <c r="Q345" i="8" a="1"/>
  <c r="Q345" i="8"/>
  <c r="W26" i="8" a="1"/>
  <c r="W26" i="8"/>
  <c r="S135" i="8" a="1"/>
  <c r="S135" i="8"/>
  <c r="W332" i="8" a="1"/>
  <c r="W332" i="8"/>
  <c r="R155" i="8" a="1"/>
  <c r="R155" i="8"/>
  <c r="T155" i="8" a="1"/>
  <c r="T155" i="8"/>
  <c r="AD345" i="8" a="1"/>
  <c r="AD345" i="8"/>
  <c r="M26" i="8"/>
  <c r="W135" i="8" a="1"/>
  <c r="W135" i="8"/>
  <c r="Z136" i="8" a="1"/>
  <c r="Z136" i="8"/>
  <c r="O79" i="8"/>
  <c r="S79" i="8" a="1"/>
  <c r="S79" i="8"/>
  <c r="Q396" i="8" a="1"/>
  <c r="Q396" i="8"/>
  <c r="AC396" i="8" a="1"/>
  <c r="AC396" i="8"/>
  <c r="R396" i="8" a="1"/>
  <c r="R396" i="8"/>
  <c r="M396" i="8"/>
  <c r="AB400" i="8" a="1"/>
  <c r="AB400" i="8"/>
  <c r="U396" i="8" a="1"/>
  <c r="U396" i="8"/>
  <c r="S396" i="8" a="1"/>
  <c r="S396" i="8"/>
  <c r="Y396" i="8" a="1"/>
  <c r="Y396" i="8"/>
  <c r="AE396" i="8" a="1"/>
  <c r="AE396" i="8"/>
  <c r="V345" i="8" a="1"/>
  <c r="V345" i="8"/>
  <c r="O26" i="8"/>
  <c r="AH26" i="8"/>
  <c r="Q26" i="8" a="1"/>
  <c r="Q26" i="8"/>
  <c r="Z26" i="8" a="1"/>
  <c r="Z26" i="8"/>
  <c r="Y26" i="8" a="1"/>
  <c r="Y26" i="8"/>
  <c r="AC135" i="8" a="1"/>
  <c r="AC135" i="8"/>
  <c r="O135" i="8"/>
  <c r="Z135" i="8" a="1"/>
  <c r="Z135" i="8"/>
  <c r="V135" i="8" a="1"/>
  <c r="V135" i="8"/>
  <c r="AD332" i="8" a="1"/>
  <c r="AD332" i="8"/>
  <c r="T332" i="8" a="1"/>
  <c r="T332" i="8"/>
  <c r="T136" i="8" a="1"/>
  <c r="T136" i="8"/>
  <c r="Z332" i="8" a="1"/>
  <c r="Z332" i="8"/>
  <c r="M155" i="8"/>
  <c r="S345" i="8" a="1"/>
  <c r="S345" i="8"/>
  <c r="Y79" i="8" a="1"/>
  <c r="Y79" i="8"/>
  <c r="AD79" i="8" a="1"/>
  <c r="AD79" i="8"/>
  <c r="Z79" i="8" a="1"/>
  <c r="Z79" i="8"/>
  <c r="W79" i="8" a="1"/>
  <c r="W79" i="8"/>
  <c r="X79" i="8" a="1"/>
  <c r="X79" i="8"/>
  <c r="V79" i="8" a="1"/>
  <c r="V79" i="8"/>
  <c r="Q79" i="8" a="1"/>
  <c r="Q79" i="8"/>
  <c r="AD155" i="8" a="1"/>
  <c r="AD155" i="8"/>
  <c r="X155" i="8" a="1"/>
  <c r="X155" i="8"/>
  <c r="S155" i="8" a="1"/>
  <c r="S155" i="8"/>
  <c r="Y345" i="8" a="1"/>
  <c r="Y345" i="8"/>
  <c r="M345" i="8"/>
  <c r="V26" i="8" a="1"/>
  <c r="V26" i="8"/>
  <c r="AE26" i="8" a="1"/>
  <c r="AE26" i="8"/>
  <c r="AB26" i="8" a="1"/>
  <c r="AB26" i="8"/>
  <c r="X26" i="8" a="1"/>
  <c r="X26" i="8"/>
  <c r="M135" i="8"/>
  <c r="AE135" i="8" a="1"/>
  <c r="AE135" i="8"/>
  <c r="Y135" i="8" a="1"/>
  <c r="Y135" i="8"/>
  <c r="U135" i="8" a="1"/>
  <c r="U135" i="8"/>
  <c r="Q332" i="8" a="1"/>
  <c r="Q332" i="8"/>
  <c r="R332" i="8" a="1"/>
  <c r="R332" i="8"/>
  <c r="S332" i="8" a="1"/>
  <c r="S332" i="8"/>
  <c r="V155" i="8" a="1"/>
  <c r="V155" i="8"/>
  <c r="U332" i="8" a="1"/>
  <c r="U332" i="8"/>
  <c r="X345" i="8" a="1"/>
  <c r="X345" i="8"/>
  <c r="AB345" i="8" a="1"/>
  <c r="AB345" i="8"/>
  <c r="U79" i="8" a="1"/>
  <c r="U79" i="8"/>
  <c r="R345" i="8" a="1"/>
  <c r="R345" i="8"/>
  <c r="AB79" i="8" a="1"/>
  <c r="AB79" i="8"/>
  <c r="R79" i="8" a="1"/>
  <c r="R79" i="8"/>
  <c r="AB155" i="8" a="1"/>
  <c r="AB155" i="8"/>
  <c r="U155" i="8" a="1"/>
  <c r="U155" i="8"/>
  <c r="V21" i="8" a="1"/>
  <c r="V21" i="8"/>
  <c r="AJ21" i="8"/>
  <c r="AC345" i="8" a="1"/>
  <c r="AC345" i="8"/>
  <c r="AA345" i="8" a="1"/>
  <c r="AA345" i="8"/>
  <c r="AA26" i="8" a="1"/>
  <c r="AA26" i="8"/>
  <c r="AC26" i="8" a="1"/>
  <c r="AC26" i="8"/>
  <c r="U26" i="8" a="1"/>
  <c r="U26" i="8"/>
  <c r="AI26" i="8"/>
  <c r="R135" i="8" a="1"/>
  <c r="R135" i="8"/>
  <c r="Q135" i="8" a="1"/>
  <c r="Q135" i="8"/>
  <c r="AB135" i="8" a="1"/>
  <c r="AB135" i="8"/>
  <c r="X135" i="8" a="1"/>
  <c r="X135" i="8"/>
  <c r="V136" i="8" a="1"/>
  <c r="V136" i="8"/>
  <c r="AA332" i="8" a="1"/>
  <c r="AA332" i="8"/>
  <c r="X136" i="8" a="1"/>
  <c r="X136" i="8"/>
  <c r="AE345" i="8" a="1"/>
  <c r="AE345" i="8"/>
  <c r="X332" i="8" a="1"/>
  <c r="X332" i="8"/>
  <c r="AC79" i="8" a="1"/>
  <c r="AC79" i="8"/>
  <c r="Z345" i="8" a="1"/>
  <c r="Z345" i="8"/>
  <c r="AE79" i="8" a="1"/>
  <c r="AE79" i="8"/>
  <c r="AA79" i="8" a="1"/>
  <c r="AA79" i="8"/>
  <c r="T79" i="8" a="1"/>
  <c r="T79" i="8"/>
  <c r="O345" i="8"/>
  <c r="U345" i="8" a="1"/>
  <c r="U345" i="8"/>
  <c r="X83" i="8" a="1"/>
  <c r="X83" i="8"/>
  <c r="AA83" i="8" a="1"/>
  <c r="AA83" i="8"/>
  <c r="AD114" i="8" a="1"/>
  <c r="AD114" i="8"/>
  <c r="Y114" i="8" a="1"/>
  <c r="Y114" i="8"/>
  <c r="AA114" i="8" a="1"/>
  <c r="AA114" i="8"/>
  <c r="AK37" i="8"/>
  <c r="T396" i="8" a="1"/>
  <c r="T396" i="8"/>
  <c r="AD396" i="8" a="1"/>
  <c r="AD396" i="8"/>
  <c r="AJ37" i="8"/>
  <c r="Z155" i="8" a="1"/>
  <c r="Z155" i="8"/>
  <c r="Y155" i="8" a="1"/>
  <c r="Y155" i="8"/>
  <c r="O155" i="8"/>
  <c r="AA155" i="8" a="1"/>
  <c r="AA155" i="8"/>
  <c r="Q155" i="8" a="1"/>
  <c r="Q155" i="8"/>
  <c r="W155" i="8" a="1"/>
  <c r="W155" i="8"/>
  <c r="AE155" i="8" a="1"/>
  <c r="AE155" i="8"/>
  <c r="AI36" i="8"/>
  <c r="AK36" i="8"/>
  <c r="AJ4" i="8"/>
  <c r="AI37" i="8"/>
  <c r="AI4" i="8"/>
  <c r="AJ15" i="8"/>
  <c r="AK4" i="8"/>
  <c r="AK7" i="8"/>
  <c r="AI15" i="8"/>
  <c r="AK15" i="8"/>
  <c r="AJ13" i="8"/>
  <c r="AI7" i="8"/>
  <c r="AI13" i="8"/>
  <c r="AK13" i="8"/>
  <c r="AJ7" i="8"/>
  <c r="AI32" i="8"/>
  <c r="AK32" i="8"/>
  <c r="AJ32" i="8"/>
  <c r="AK9" i="8"/>
  <c r="AI9" i="8"/>
  <c r="AJ9" i="8"/>
  <c r="AI17" i="8"/>
  <c r="AJ17" i="8"/>
  <c r="AK17" i="8"/>
  <c r="AI8" i="8"/>
  <c r="AJ30" i="8"/>
  <c r="AK3" i="8"/>
  <c r="AK41" i="8"/>
  <c r="AJ16" i="8"/>
  <c r="AK21" i="8"/>
  <c r="AI21" i="8"/>
  <c r="AK16" i="8"/>
  <c r="AI16" i="8"/>
  <c r="AK40" i="8"/>
  <c r="AI40" i="8"/>
  <c r="AJ40" i="8"/>
  <c r="AI11" i="8"/>
  <c r="AJ33" i="8"/>
  <c r="AI10" i="8"/>
  <c r="AJ6" i="8"/>
  <c r="AI12" i="8"/>
  <c r="AK11" i="8"/>
  <c r="AK38" i="8"/>
  <c r="AK10" i="8"/>
  <c r="AJ14" i="8"/>
  <c r="AJ25" i="8"/>
  <c r="AJ34" i="8"/>
  <c r="AI22" i="8"/>
  <c r="AJ24" i="8"/>
  <c r="AJ5" i="8"/>
  <c r="AI6" i="8"/>
  <c r="AI38" i="8"/>
  <c r="AI23" i="8"/>
  <c r="AK14" i="8"/>
  <c r="AI19" i="8"/>
  <c r="AK25" i="8"/>
  <c r="AK34" i="8"/>
  <c r="AI34" i="8"/>
  <c r="AJ22" i="8"/>
  <c r="AJ8" i="8"/>
  <c r="AI24" i="8"/>
  <c r="AK5" i="8"/>
  <c r="AI30" i="8"/>
  <c r="AI3" i="8"/>
  <c r="AI41" i="8"/>
  <c r="AJ41" i="8"/>
  <c r="AK27" i="8"/>
  <c r="AJ27" i="8"/>
  <c r="AI33" i="8"/>
  <c r="AJ28" i="8"/>
  <c r="AJ10" i="8"/>
  <c r="AK6" i="8"/>
  <c r="AK12" i="8"/>
  <c r="AJ12" i="8"/>
  <c r="AJ39" i="8"/>
  <c r="AI39" i="8"/>
  <c r="AK39" i="8"/>
  <c r="AJ36" i="8"/>
  <c r="AJ11" i="8"/>
  <c r="AJ38" i="8"/>
  <c r="AJ23" i="8"/>
  <c r="AK23" i="8"/>
  <c r="AI31" i="8"/>
  <c r="AJ31" i="8"/>
  <c r="AK31" i="8"/>
  <c r="AI14" i="8"/>
  <c r="AK20" i="8"/>
  <c r="AI20" i="8"/>
  <c r="AJ20" i="8"/>
  <c r="AK18" i="8"/>
  <c r="AJ18" i="8"/>
  <c r="AI18" i="8"/>
  <c r="AJ19" i="8"/>
  <c r="AK19" i="8"/>
  <c r="AI25" i="8"/>
  <c r="AJ35" i="8"/>
  <c r="AI35" i="8"/>
  <c r="AK35" i="8"/>
  <c r="AK22" i="8"/>
  <c r="AK8" i="8"/>
  <c r="AK24" i="8"/>
  <c r="AI5" i="8"/>
  <c r="AK30" i="8"/>
  <c r="AJ3" i="8"/>
  <c r="AI27" i="8"/>
  <c r="AK33" i="8"/>
  <c r="AK28" i="8"/>
  <c r="AI28" i="8"/>
  <c r="AK29" i="8"/>
  <c r="AJ29" i="8"/>
  <c r="AI29" i="8"/>
  <c r="AJ26" i="8"/>
  <c r="AK26" i="8"/>
  <c r="AN28" i="8" a="1"/>
  <c r="AN30" i="8" a="1"/>
  <c r="AN22" i="8" a="1"/>
  <c r="AN12" i="8" a="1"/>
  <c r="AN94" i="8" a="1"/>
  <c r="AN40" i="8" a="1"/>
  <c r="AN80" i="8" a="1"/>
  <c r="AN42" i="8" a="1"/>
  <c r="AN45" i="8" a="1"/>
  <c r="AN36" i="8" a="1"/>
  <c r="AN27" i="8" a="1"/>
  <c r="AN43" i="8" a="1"/>
  <c r="AN6" i="8" a="1"/>
  <c r="AN68" i="8" a="1"/>
  <c r="AN60" i="8" a="1"/>
  <c r="AN118" i="8" a="1"/>
  <c r="AN85" i="8" a="1"/>
  <c r="AN86" i="8" a="1"/>
  <c r="AN90" i="8" a="1"/>
  <c r="AN91" i="8" a="1"/>
  <c r="AN84" i="8" a="1"/>
  <c r="AN108" i="8" a="1"/>
  <c r="AN53" i="8" a="1"/>
  <c r="AN98" i="8" a="1"/>
  <c r="AN34" i="8" a="1"/>
  <c r="AN104" i="8" a="1"/>
  <c r="AN39" i="8" a="1"/>
  <c r="AN99" i="8" a="1"/>
  <c r="AN66" i="8" a="1"/>
  <c r="AN97" i="8" a="1"/>
  <c r="AN116" i="8" a="1"/>
  <c r="AN32" i="8" a="1"/>
  <c r="AN61" i="8" a="1"/>
  <c r="AN26" i="8" a="1"/>
  <c r="AN35" i="8" a="1"/>
  <c r="AN31" i="8" a="1"/>
  <c r="AN69" i="8" a="1"/>
  <c r="AN87" i="8" a="1"/>
  <c r="AN96" i="8" a="1"/>
  <c r="AN110" i="8" a="1"/>
  <c r="AN101" i="8" a="1"/>
  <c r="AN48" i="8" a="1"/>
  <c r="AN58" i="8" a="1"/>
  <c r="AN59" i="8" a="1"/>
  <c r="AN63" i="8" a="1"/>
  <c r="AN65" i="8" a="1"/>
  <c r="AN37" i="8" a="1"/>
  <c r="AN89" i="8" a="1"/>
  <c r="AN103" i="8" a="1"/>
  <c r="AN92" i="8" a="1"/>
  <c r="AN49" i="8" a="1"/>
  <c r="AN38" i="8" a="1"/>
  <c r="AN52" i="8" a="1"/>
  <c r="AN62" i="8" a="1"/>
  <c r="AN112" i="8" a="1"/>
  <c r="AN57" i="8" a="1"/>
  <c r="AN46" i="8" a="1"/>
  <c r="AN9" i="8" a="1"/>
  <c r="AN55" i="8" a="1"/>
  <c r="AN23" i="8" a="1"/>
  <c r="AN13" i="8" a="1"/>
  <c r="AN119" i="8" a="1"/>
  <c r="AN7" i="8" a="1"/>
  <c r="AN54" i="8" a="1"/>
  <c r="AN100" i="8" a="1"/>
  <c r="AN111" i="8" a="1"/>
  <c r="AN44" i="8" a="1"/>
  <c r="AN115" i="8" a="1"/>
  <c r="AN50" i="8" a="1"/>
  <c r="AN109" i="8" a="1"/>
  <c r="AN5" i="8" a="1"/>
  <c r="AN95" i="8" a="1"/>
  <c r="AN14" i="8" a="1"/>
  <c r="AN18" i="8" a="1"/>
  <c r="AN19" i="8" a="1"/>
  <c r="AN81" i="8" a="1"/>
  <c r="AN117" i="8" a="1"/>
  <c r="AN82" i="8" a="1"/>
  <c r="AN51" i="8" a="1"/>
  <c r="AN29" i="8" a="1"/>
  <c r="AN106" i="8" a="1"/>
  <c r="AN8" i="8" a="1"/>
  <c r="AN113" i="8" a="1"/>
  <c r="AN105" i="8" a="1"/>
  <c r="AN107" i="8" a="1"/>
  <c r="AN64" i="8" a="1"/>
  <c r="AN114" i="8" a="1"/>
  <c r="AN75" i="8" a="1"/>
  <c r="AN88" i="8" a="1"/>
  <c r="AN76" i="8" a="1"/>
  <c r="AN79" i="8" a="1"/>
  <c r="AN4" i="8" a="1"/>
  <c r="AN3" i="8" a="1"/>
  <c r="AN25" i="8" a="1"/>
  <c r="AN24" i="8" a="1"/>
  <c r="AN72" i="8" a="1"/>
  <c r="AN47" i="8" a="1"/>
  <c r="AN67" i="8" a="1"/>
  <c r="AN56" i="8" a="1"/>
  <c r="AN73" i="8" a="1"/>
  <c r="AN33" i="8" a="1"/>
  <c r="AN71" i="8" a="1"/>
  <c r="AN16" i="8" a="1"/>
  <c r="AN17" i="8" a="1"/>
  <c r="AN41" i="8" a="1"/>
  <c r="AN93" i="8" a="1"/>
  <c r="AN102" i="8" a="1"/>
  <c r="AN10" i="8" a="1"/>
  <c r="AN20" i="8" a="1"/>
  <c r="AN70" i="8" a="1"/>
  <c r="AN74" i="8" a="1"/>
  <c r="AN21" i="8" a="1"/>
  <c r="AN15" i="8" a="1"/>
  <c r="AN83" i="8" a="1"/>
  <c r="AN78" i="8" a="1"/>
  <c r="AN11" i="8" a="1"/>
  <c r="AN77" i="8" a="1"/>
  <c r="AN31" i="8"/>
  <c r="AT31" i="8"/>
  <c r="AN108" i="8"/>
  <c r="AN92" i="8"/>
  <c r="AP92" i="8"/>
  <c r="AN70" i="8"/>
  <c r="AP70" i="8"/>
  <c r="AN100" i="8"/>
  <c r="AO100" i="8"/>
  <c r="AN66" i="8"/>
  <c r="AP66" i="8"/>
  <c r="AN51" i="8"/>
  <c r="AT51" i="8"/>
  <c r="AN95" i="8"/>
  <c r="AO95" i="8"/>
  <c r="AN3" i="8"/>
  <c r="AP3" i="8"/>
  <c r="AN46" i="8"/>
  <c r="AP46" i="8"/>
  <c r="AN15" i="8"/>
  <c r="AO15" i="8"/>
  <c r="AN114" i="8"/>
  <c r="AO114" i="8"/>
  <c r="AN80" i="8"/>
  <c r="AP80" i="8"/>
  <c r="AN64" i="8"/>
  <c r="AN84" i="8"/>
  <c r="AP84" i="8"/>
  <c r="AN73" i="8"/>
  <c r="AP73" i="8"/>
  <c r="AN35" i="8"/>
  <c r="AT35" i="8"/>
  <c r="AN20" i="8"/>
  <c r="AP20" i="8"/>
  <c r="AN103" i="8"/>
  <c r="AP103" i="8"/>
  <c r="AN68" i="8"/>
  <c r="AP68" i="8"/>
  <c r="AN54" i="8"/>
  <c r="AO54" i="8"/>
  <c r="AN99" i="8"/>
  <c r="AO99" i="8"/>
  <c r="AN82" i="8"/>
  <c r="AO82" i="8"/>
  <c r="AN48" i="8"/>
  <c r="AP48" i="8"/>
  <c r="AN4" i="8"/>
  <c r="AT4" i="8"/>
  <c r="AN57" i="8"/>
  <c r="AO57" i="8"/>
  <c r="AN41" i="8"/>
  <c r="AO41" i="8"/>
  <c r="AN5" i="8"/>
  <c r="AP5" i="8"/>
  <c r="AN40" i="8"/>
  <c r="AP40" i="8"/>
  <c r="AN107" i="8"/>
  <c r="AP107" i="8"/>
  <c r="AN91" i="8"/>
  <c r="AO91" i="8"/>
  <c r="AN56" i="8"/>
  <c r="AP56" i="8"/>
  <c r="AN26" i="8"/>
  <c r="AP26" i="8"/>
  <c r="AN11" i="8"/>
  <c r="AT11" i="8"/>
  <c r="AN89" i="8"/>
  <c r="AO89" i="8"/>
  <c r="AN6" i="8"/>
  <c r="AT6" i="8"/>
  <c r="AN7" i="8"/>
  <c r="AP7" i="8"/>
  <c r="AN39" i="8"/>
  <c r="AP39" i="8"/>
  <c r="AN117" i="8"/>
  <c r="AO117" i="8"/>
  <c r="AN101" i="8"/>
  <c r="AO101" i="8"/>
  <c r="AN79" i="8"/>
  <c r="AO79" i="8"/>
  <c r="AN112" i="8"/>
  <c r="AO112" i="8"/>
  <c r="AN21" i="8"/>
  <c r="AT21" i="8"/>
  <c r="AN109" i="8"/>
  <c r="AO109" i="8"/>
  <c r="AN94" i="8"/>
  <c r="AO94" i="8"/>
  <c r="AN105" i="8"/>
  <c r="AO105" i="8"/>
  <c r="AN90" i="8"/>
  <c r="AP90" i="8"/>
  <c r="AN67" i="8"/>
  <c r="AP67" i="8"/>
  <c r="AN61" i="8"/>
  <c r="AO61" i="8"/>
  <c r="AN10" i="8"/>
  <c r="AT10" i="8"/>
  <c r="AN37" i="8"/>
  <c r="AP37" i="8"/>
  <c r="AN43" i="8"/>
  <c r="AP43" i="8"/>
  <c r="AN119" i="8"/>
  <c r="AP119" i="8"/>
  <c r="AN104" i="8"/>
  <c r="AP104" i="8"/>
  <c r="AN81" i="8"/>
  <c r="AP81" i="8"/>
  <c r="AN110" i="8"/>
  <c r="AO110" i="8"/>
  <c r="AN76" i="8"/>
  <c r="AP76" i="8"/>
  <c r="AN62" i="8"/>
  <c r="AP62" i="8"/>
  <c r="AN17" i="8"/>
  <c r="AP17" i="8"/>
  <c r="AN50" i="8"/>
  <c r="AP50" i="8"/>
  <c r="AN12" i="8"/>
  <c r="AT12" i="8"/>
  <c r="AN113" i="8"/>
  <c r="AO113" i="8"/>
  <c r="AN86" i="8"/>
  <c r="AO86" i="8"/>
  <c r="AN47" i="8"/>
  <c r="AP47" i="8"/>
  <c r="AN32" i="8"/>
  <c r="AO32" i="8"/>
  <c r="AN78" i="8"/>
  <c r="AO78" i="8"/>
  <c r="AN65" i="8"/>
  <c r="AP65" i="8"/>
  <c r="AN27" i="8"/>
  <c r="AO27" i="8"/>
  <c r="AN13" i="8"/>
  <c r="AO13" i="8"/>
  <c r="AN34" i="8"/>
  <c r="AP34" i="8"/>
  <c r="AN19" i="8"/>
  <c r="AT19" i="8"/>
  <c r="AN96" i="8"/>
  <c r="AP96" i="8"/>
  <c r="AN88" i="8"/>
  <c r="AO88" i="8"/>
  <c r="AN52" i="8"/>
  <c r="AO52" i="8"/>
  <c r="AN16" i="8"/>
  <c r="AP16" i="8"/>
  <c r="AN115" i="8"/>
  <c r="AO115" i="8"/>
  <c r="AN22" i="8"/>
  <c r="AT22" i="8"/>
  <c r="AN8" i="8"/>
  <c r="AT8" i="8"/>
  <c r="AN85" i="8"/>
  <c r="AP85" i="8"/>
  <c r="AN72" i="8"/>
  <c r="AO72" i="8"/>
  <c r="AN116" i="8"/>
  <c r="AP116" i="8"/>
  <c r="AN102" i="8"/>
  <c r="AO102" i="8"/>
  <c r="AN63" i="8"/>
  <c r="AP63" i="8"/>
  <c r="AN36" i="8"/>
  <c r="AP36" i="8"/>
  <c r="AN23" i="8"/>
  <c r="AO23" i="8"/>
  <c r="AN98" i="8"/>
  <c r="AP98" i="8"/>
  <c r="AN18" i="8"/>
  <c r="AO18" i="8"/>
  <c r="AN87" i="8"/>
  <c r="AO87" i="8"/>
  <c r="AN75" i="8"/>
  <c r="AP75" i="8"/>
  <c r="AN38" i="8"/>
  <c r="AT38" i="8"/>
  <c r="AN71" i="8"/>
  <c r="AP71" i="8"/>
  <c r="AN44" i="8"/>
  <c r="AO44" i="8"/>
  <c r="AN30" i="8"/>
  <c r="AP30" i="8"/>
  <c r="AN106" i="8"/>
  <c r="AP106" i="8"/>
  <c r="AN118" i="8"/>
  <c r="AP118" i="8"/>
  <c r="AN24" i="8"/>
  <c r="AO24" i="8"/>
  <c r="AN97" i="8"/>
  <c r="AO97" i="8"/>
  <c r="AN83" i="8"/>
  <c r="AP83" i="8"/>
  <c r="AN59" i="8"/>
  <c r="AP59" i="8"/>
  <c r="AN45" i="8"/>
  <c r="AT45" i="8"/>
  <c r="AN55" i="8"/>
  <c r="AP55" i="8"/>
  <c r="AN53" i="8"/>
  <c r="AO53" i="8"/>
  <c r="AN14" i="8"/>
  <c r="AO14" i="8"/>
  <c r="AN69" i="8"/>
  <c r="AP69" i="8"/>
  <c r="AN74" i="8"/>
  <c r="AP74" i="8"/>
  <c r="AN49" i="8"/>
  <c r="AO49" i="8"/>
  <c r="AN33" i="8"/>
  <c r="AP33" i="8"/>
  <c r="AN111" i="8"/>
  <c r="AO111" i="8"/>
  <c r="AN28" i="8"/>
  <c r="AT28" i="8"/>
  <c r="AN29" i="8"/>
  <c r="AP29" i="8"/>
  <c r="AN60" i="8"/>
  <c r="AO60" i="8"/>
  <c r="AN25" i="8"/>
  <c r="AP25" i="8"/>
  <c r="AN9" i="8"/>
  <c r="AP9" i="8"/>
  <c r="AN93" i="8"/>
  <c r="AP93" i="8"/>
  <c r="AN58" i="8"/>
  <c r="AP58" i="8"/>
  <c r="AN42" i="8"/>
  <c r="AP42" i="8"/>
  <c r="AN77" i="8"/>
  <c r="AO77" i="8"/>
  <c r="AP60" i="8"/>
  <c r="AP108" i="8"/>
  <c r="AO108" i="8"/>
  <c r="AO66" i="8"/>
  <c r="AO46" i="8"/>
  <c r="AT46" i="8"/>
  <c r="AP64" i="8"/>
  <c r="AO64" i="8"/>
  <c r="AT18" i="8"/>
  <c r="AO20" i="8"/>
  <c r="AT20" i="8"/>
  <c r="AO21" i="8"/>
  <c r="AP117" i="8"/>
  <c r="AQ117" i="8" a="1"/>
  <c r="AQ117" i="8"/>
  <c r="AO84" i="8"/>
  <c r="AP113" i="8"/>
  <c r="AQ113" i="8" a="1"/>
  <c r="AQ113" i="8"/>
  <c r="AP101" i="8"/>
  <c r="AQ101" i="8" a="1"/>
  <c r="AQ101" i="8"/>
  <c r="AO6" i="8"/>
  <c r="AT41" i="8"/>
  <c r="AO65" i="8"/>
  <c r="AQ65" i="8" a="1"/>
  <c r="AQ65" i="8"/>
  <c r="AO59" i="8"/>
  <c r="AQ59" i="8" a="1"/>
  <c r="AQ59" i="8"/>
  <c r="AO16" i="8"/>
  <c r="AQ16" i="8" a="1"/>
  <c r="AQ16" i="8"/>
  <c r="AP91" i="8"/>
  <c r="AQ91" i="8" a="1"/>
  <c r="AQ91" i="8"/>
  <c r="AO33" i="8"/>
  <c r="AQ33" i="8" a="1"/>
  <c r="AQ33" i="8"/>
  <c r="AP86" i="8"/>
  <c r="AQ86" i="8" a="1"/>
  <c r="AQ86" i="8"/>
  <c r="AT17" i="8"/>
  <c r="AO37" i="8"/>
  <c r="AO51" i="8"/>
  <c r="AO90" i="8"/>
  <c r="AQ90" i="8" a="1"/>
  <c r="AQ90" i="8"/>
  <c r="AO71" i="8"/>
  <c r="AQ71" i="8" a="1"/>
  <c r="AQ71" i="8"/>
  <c r="AO92" i="8"/>
  <c r="AQ92" i="8" a="1"/>
  <c r="AQ92" i="8"/>
  <c r="AO63" i="8"/>
  <c r="AO85" i="8"/>
  <c r="AQ85" i="8" a="1"/>
  <c r="AQ85" i="8"/>
  <c r="AP89" i="8"/>
  <c r="AQ89" i="8" a="1"/>
  <c r="AQ89" i="8"/>
  <c r="AO58" i="8"/>
  <c r="AQ58" i="8" a="1"/>
  <c r="AQ58" i="8"/>
  <c r="AP41" i="8"/>
  <c r="AQ41" i="8" a="1"/>
  <c r="AQ41" i="8"/>
  <c r="AO19" i="8"/>
  <c r="AT33" i="8"/>
  <c r="AP82" i="8"/>
  <c r="AQ82" i="8" a="1"/>
  <c r="AQ82" i="8"/>
  <c r="AO103" i="8"/>
  <c r="AQ103" i="8" a="1"/>
  <c r="AQ103" i="8"/>
  <c r="AT14" i="8"/>
  <c r="AO81" i="8"/>
  <c r="AO17" i="8"/>
  <c r="AQ17" i="8" a="1"/>
  <c r="AQ17" i="8"/>
  <c r="AP15" i="8"/>
  <c r="AQ15" i="8" a="1"/>
  <c r="AQ15" i="8"/>
  <c r="AT37" i="8"/>
  <c r="AP51" i="8"/>
  <c r="AP18" i="8"/>
  <c r="AP21" i="8"/>
  <c r="AT16" i="8"/>
  <c r="AP19" i="8"/>
  <c r="AP14" i="8"/>
  <c r="AQ14" i="8" a="1"/>
  <c r="AQ14" i="8"/>
  <c r="AT15" i="8"/>
  <c r="AO118" i="8"/>
  <c r="AQ118" i="8" a="1"/>
  <c r="AQ118" i="8"/>
  <c r="AP105" i="8"/>
  <c r="AQ105" i="8" a="1"/>
  <c r="AQ105" i="8"/>
  <c r="AP72" i="8"/>
  <c r="AQ72" i="8" a="1"/>
  <c r="AQ72" i="8"/>
  <c r="AP32" i="8"/>
  <c r="AQ32" i="8" a="1"/>
  <c r="AQ32" i="8"/>
  <c r="AO31" i="8"/>
  <c r="AO62" i="8"/>
  <c r="AQ62" i="8" a="1"/>
  <c r="AQ62" i="8"/>
  <c r="AO56" i="8"/>
  <c r="AQ56" i="8" a="1"/>
  <c r="AQ56" i="8"/>
  <c r="AO68" i="8"/>
  <c r="AQ68" i="8" a="1"/>
  <c r="AQ68" i="8"/>
  <c r="AP10" i="8"/>
  <c r="AO70" i="8"/>
  <c r="AQ70" i="8" a="1"/>
  <c r="AQ70" i="8"/>
  <c r="AO28" i="8"/>
  <c r="AT34" i="8"/>
  <c r="AO5" i="8"/>
  <c r="AQ5" i="8" a="1"/>
  <c r="AQ5" i="8"/>
  <c r="AP78" i="8"/>
  <c r="AQ78" i="8" a="1"/>
  <c r="AQ78" i="8"/>
  <c r="AO104" i="8"/>
  <c r="AO73" i="8"/>
  <c r="AQ73" i="8" a="1"/>
  <c r="AQ73" i="8"/>
  <c r="AP87" i="8"/>
  <c r="AQ87" i="8" a="1"/>
  <c r="AQ87" i="8"/>
  <c r="AP6" i="8"/>
  <c r="AO10" i="8"/>
  <c r="AT5" i="8"/>
  <c r="AT48" i="8"/>
  <c r="AP115" i="8"/>
  <c r="AQ115" i="8" a="1"/>
  <c r="AQ115" i="8"/>
  <c r="AO48" i="8"/>
  <c r="AO106" i="8"/>
  <c r="AQ106" i="8" a="1"/>
  <c r="AQ106" i="8"/>
  <c r="AO96" i="8"/>
  <c r="AQ96" i="8" a="1"/>
  <c r="AQ96" i="8"/>
  <c r="AP114" i="8"/>
  <c r="AQ114" i="8" a="1"/>
  <c r="AQ114" i="8"/>
  <c r="AO83" i="8"/>
  <c r="AQ83" i="8" a="1"/>
  <c r="AQ83" i="8"/>
  <c r="AP112" i="8"/>
  <c r="AQ112" i="8" a="1"/>
  <c r="AQ112" i="8"/>
  <c r="AT50" i="8"/>
  <c r="AO50" i="8"/>
  <c r="AQ50" i="8" a="1"/>
  <c r="AQ50" i="8"/>
  <c r="AO42" i="8"/>
  <c r="AQ42" i="8" a="1"/>
  <c r="AQ42" i="8"/>
  <c r="AP57" i="8"/>
  <c r="AQ57" i="8" a="1"/>
  <c r="AQ57" i="8"/>
  <c r="AO35" i="8"/>
  <c r="AP54" i="8"/>
  <c r="AQ54" i="8" a="1"/>
  <c r="AQ54" i="8"/>
  <c r="AO74" i="8"/>
  <c r="AQ74" i="8" a="1"/>
  <c r="AQ74" i="8"/>
  <c r="AO76" i="8"/>
  <c r="AQ76" i="8" a="1"/>
  <c r="AQ76" i="8"/>
  <c r="AT13" i="8"/>
  <c r="AO80" i="8"/>
  <c r="AQ80" i="8" a="1"/>
  <c r="AQ80" i="8"/>
  <c r="AO3" i="8"/>
  <c r="AP111" i="8"/>
  <c r="AQ111" i="8" a="1"/>
  <c r="AQ111" i="8"/>
  <c r="AO98" i="8"/>
  <c r="AQ98" i="8" a="1"/>
  <c r="AQ98" i="8"/>
  <c r="AT47" i="8"/>
  <c r="AT42" i="8"/>
  <c r="AP27" i="8"/>
  <c r="AQ27" i="8" a="1"/>
  <c r="AQ27" i="8"/>
  <c r="AP11" i="8"/>
  <c r="AT25" i="8"/>
  <c r="AP38" i="8"/>
  <c r="AP53" i="8"/>
  <c r="AQ53" i="8" a="1"/>
  <c r="AQ53" i="8"/>
  <c r="AO38" i="8"/>
  <c r="AT27" i="8"/>
  <c r="AO107" i="8"/>
  <c r="AO55" i="8"/>
  <c r="AQ55" i="8" a="1"/>
  <c r="AQ55" i="8"/>
  <c r="AO25" i="8"/>
  <c r="AQ25" i="8" a="1"/>
  <c r="AQ25" i="8"/>
  <c r="AO47" i="8"/>
  <c r="AQ47" i="8" a="1"/>
  <c r="AQ47" i="8"/>
  <c r="AP102" i="8"/>
  <c r="AP45" i="8"/>
  <c r="AO43" i="8"/>
  <c r="AQ43" i="8" a="1"/>
  <c r="AQ43" i="8"/>
  <c r="AO69" i="8"/>
  <c r="AQ69" i="8" a="1"/>
  <c r="AQ69" i="8"/>
  <c r="AP110" i="8"/>
  <c r="AO39" i="8"/>
  <c r="AQ39" i="8" a="1"/>
  <c r="AQ39" i="8"/>
  <c r="AO11" i="8"/>
  <c r="AQ11" i="8" a="1"/>
  <c r="AQ11" i="8"/>
  <c r="AP95" i="8"/>
  <c r="AQ95" i="8" a="1"/>
  <c r="AQ95" i="8"/>
  <c r="AT39" i="8"/>
  <c r="AP8" i="8"/>
  <c r="AO8" i="8"/>
  <c r="AO45" i="8"/>
  <c r="AP52" i="8"/>
  <c r="AQ52" i="8" a="1"/>
  <c r="AQ52" i="8"/>
  <c r="AO93" i="8"/>
  <c r="AQ93" i="8" a="1"/>
  <c r="AQ93" i="8"/>
  <c r="AO34" i="8"/>
  <c r="AQ34" i="8" a="1"/>
  <c r="AQ34" i="8"/>
  <c r="AP109" i="8"/>
  <c r="AQ109" i="8" a="1"/>
  <c r="AQ109" i="8"/>
  <c r="AT52" i="8"/>
  <c r="AT43" i="8"/>
  <c r="AO67" i="8"/>
  <c r="AQ67" i="8" a="1"/>
  <c r="AQ67" i="8"/>
  <c r="AT44" i="8"/>
  <c r="AP24" i="8"/>
  <c r="AP99" i="8"/>
  <c r="AQ99" i="8" a="1"/>
  <c r="AQ99" i="8"/>
  <c r="AT24" i="8"/>
  <c r="AP44" i="8"/>
  <c r="AQ44" i="8" a="1"/>
  <c r="AQ44" i="8"/>
  <c r="AO75" i="8"/>
  <c r="AQ75" i="8" a="1"/>
  <c r="AQ75" i="8"/>
  <c r="AT30" i="8"/>
  <c r="AT23" i="8"/>
  <c r="AO7" i="8"/>
  <c r="AQ7" i="8" a="1"/>
  <c r="AQ7" i="8"/>
  <c r="AT26" i="8"/>
  <c r="AP97" i="8"/>
  <c r="AQ97" i="8" a="1"/>
  <c r="AQ97" i="8"/>
  <c r="AT9" i="8"/>
  <c r="AP28" i="8"/>
  <c r="AQ28" i="8" a="1"/>
  <c r="AQ28" i="8"/>
  <c r="AO12" i="8"/>
  <c r="AO119" i="8"/>
  <c r="AQ119" i="8" a="1"/>
  <c r="AQ119" i="8"/>
  <c r="AT3" i="8"/>
  <c r="AP31" i="8"/>
  <c r="AP79" i="8"/>
  <c r="AQ79" i="8" a="1"/>
  <c r="AQ79" i="8"/>
  <c r="AP22" i="8"/>
  <c r="AT7" i="8"/>
  <c r="AO26" i="8"/>
  <c r="AQ26" i="8" a="1"/>
  <c r="AQ26" i="8"/>
  <c r="AP35" i="8"/>
  <c r="AO9" i="8"/>
  <c r="AQ9" i="8" a="1"/>
  <c r="AQ9" i="8"/>
  <c r="AT40" i="8"/>
  <c r="AO4" i="8"/>
  <c r="AP13" i="8"/>
  <c r="AQ13" i="8" a="1"/>
  <c r="AQ13" i="8"/>
  <c r="AT32" i="8"/>
  <c r="AP12" i="8"/>
  <c r="AP61" i="8"/>
  <c r="AQ61" i="8" a="1"/>
  <c r="AQ61" i="8"/>
  <c r="AO30" i="8"/>
  <c r="AQ30" i="8" a="1"/>
  <c r="AQ30" i="8"/>
  <c r="AP100" i="8"/>
  <c r="AQ100" i="8" a="1"/>
  <c r="AQ100" i="8"/>
  <c r="AP94" i="8"/>
  <c r="AQ94" i="8" a="1"/>
  <c r="AQ94" i="8"/>
  <c r="AP23" i="8"/>
  <c r="AQ23" i="8" a="1"/>
  <c r="AQ23" i="8"/>
  <c r="AO116" i="8"/>
  <c r="AO22" i="8"/>
  <c r="AQ22" i="8" a="1"/>
  <c r="AQ22" i="8"/>
  <c r="AT49" i="8"/>
  <c r="AP88" i="8"/>
  <c r="AQ88" i="8" a="1"/>
  <c r="AQ88" i="8"/>
  <c r="AO40" i="8"/>
  <c r="AQ40" i="8" a="1"/>
  <c r="AQ40" i="8"/>
  <c r="AP4" i="8"/>
  <c r="AO36" i="8"/>
  <c r="AQ36" i="8" a="1"/>
  <c r="AQ36" i="8"/>
  <c r="AO29" i="8"/>
  <c r="AQ29" i="8" a="1"/>
  <c r="AQ29" i="8"/>
  <c r="AT29" i="8"/>
  <c r="AP49" i="8"/>
  <c r="AQ49" i="8" a="1"/>
  <c r="AQ49" i="8"/>
  <c r="AT36" i="8"/>
  <c r="AQ6" i="8" a="1"/>
  <c r="AQ6" i="8"/>
  <c r="AP77" i="8"/>
  <c r="AQ77" i="8" a="1"/>
  <c r="AQ77" i="8"/>
  <c r="AQ64" i="8" a="1"/>
  <c r="AQ64" i="8"/>
  <c r="AQ104" i="8" a="1"/>
  <c r="AQ104" i="8"/>
  <c r="AQ63" i="8" a="1"/>
  <c r="AQ63" i="8"/>
  <c r="AQ102" i="8" a="1"/>
  <c r="AQ102" i="8"/>
  <c r="AQ60" i="8" a="1"/>
  <c r="AQ60" i="8"/>
  <c r="AQ110" i="8" a="1"/>
  <c r="AQ110" i="8"/>
  <c r="AQ84" i="8" a="1"/>
  <c r="AQ84" i="8"/>
  <c r="AQ81" i="8" a="1"/>
  <c r="AQ81" i="8"/>
  <c r="AQ37" i="8" a="1"/>
  <c r="AQ37" i="8"/>
  <c r="AQ20" i="8" a="1"/>
  <c r="AQ20" i="8"/>
  <c r="AQ18" i="8" a="1"/>
  <c r="AQ18" i="8"/>
  <c r="AQ46" i="8" a="1"/>
  <c r="AQ46" i="8"/>
  <c r="AQ66" i="8" a="1"/>
  <c r="AQ66" i="8"/>
  <c r="AQ48" i="8" a="1"/>
  <c r="AQ48" i="8"/>
  <c r="AQ108" i="8" a="1"/>
  <c r="AQ108" i="8"/>
  <c r="AQ3" i="8" a="1"/>
  <c r="AQ3" i="8"/>
  <c r="AQ24" i="8" a="1"/>
  <c r="AQ24" i="8"/>
  <c r="AQ116" i="8" a="1"/>
  <c r="AQ116" i="8"/>
  <c r="AQ107" i="8" a="1"/>
  <c r="AQ107" i="8"/>
  <c r="AQ21" i="8" a="1"/>
  <c r="AQ21" i="8"/>
  <c r="AQ8" i="8" a="1"/>
  <c r="AQ8" i="8"/>
  <c r="AQ35" i="8" a="1"/>
  <c r="AQ35" i="8"/>
  <c r="AU3" i="8"/>
  <c r="AQ31" i="8" a="1"/>
  <c r="AQ31" i="8"/>
  <c r="AQ19" i="8" a="1"/>
  <c r="AQ19" i="8"/>
  <c r="AQ51" i="8" a="1"/>
  <c r="AQ51" i="8"/>
  <c r="AQ12" i="8" a="1"/>
  <c r="AQ12" i="8"/>
  <c r="AU23" i="8"/>
  <c r="AQ38" i="8" a="1"/>
  <c r="AQ38" i="8"/>
  <c r="AQ4" i="8" a="1"/>
  <c r="AQ4" i="8"/>
  <c r="AU4" i="8"/>
  <c r="AQ45" i="8" a="1"/>
  <c r="AQ45" i="8"/>
  <c r="AQ10" i="8" a="1"/>
  <c r="AQ10" i="8"/>
  <c r="AU10" i="8"/>
  <c r="AU31" i="8"/>
  <c r="AU52" i="8"/>
  <c r="AU36" i="8"/>
  <c r="AU7" i="8"/>
  <c r="AU29" i="8"/>
  <c r="AU50" i="8"/>
  <c r="AU34" i="8"/>
  <c r="AU45" i="8"/>
  <c r="AU8" i="8"/>
  <c r="AU19" i="8"/>
  <c r="AU32" i="8"/>
  <c r="AU6" i="8"/>
  <c r="AU28" i="8"/>
  <c r="AU21" i="8"/>
  <c r="AU37" i="8"/>
  <c r="AU26" i="8"/>
  <c r="AU49" i="8"/>
  <c r="AU22" i="8"/>
  <c r="AU14" i="8"/>
  <c r="AU43" i="8"/>
  <c r="AU33" i="8"/>
  <c r="AU16" i="8"/>
  <c r="AU38" i="8"/>
  <c r="AU12" i="8"/>
  <c r="AU46" i="8"/>
  <c r="AU20" i="8"/>
  <c r="AU5" i="8"/>
  <c r="AU30" i="8"/>
  <c r="AU47" i="8"/>
  <c r="AU25" i="8"/>
  <c r="AU13" i="8"/>
  <c r="AU40" i="8"/>
  <c r="AU51" i="8"/>
  <c r="AU18" i="8"/>
  <c r="AU17" i="8"/>
  <c r="AU44" i="8"/>
  <c r="AU24" i="8"/>
  <c r="AU11" i="8"/>
  <c r="AU39" i="8"/>
  <c r="AU41" i="8"/>
  <c r="AU27" i="8"/>
  <c r="AU48" i="8"/>
  <c r="AU35" i="8"/>
  <c r="AU42" i="8"/>
  <c r="AU9" i="8"/>
  <c r="AU15" i="8"/>
</calcChain>
</file>

<file path=xl/sharedStrings.xml><?xml version="1.0" encoding="utf-8"?>
<sst xmlns="http://schemas.openxmlformats.org/spreadsheetml/2006/main" count="14214" uniqueCount="1141">
  <si>
    <t>Temps</t>
  </si>
  <si>
    <t>Arrivée</t>
  </si>
  <si>
    <t>Cat</t>
  </si>
  <si>
    <t>F</t>
  </si>
  <si>
    <t>Dossards</t>
  </si>
  <si>
    <t>NOMS</t>
  </si>
  <si>
    <t>Equipe</t>
  </si>
  <si>
    <t>CLUBS</t>
  </si>
  <si>
    <t>Clast</t>
  </si>
  <si>
    <t>Semi Marathon</t>
  </si>
  <si>
    <t>5 Kms</t>
  </si>
  <si>
    <t>Marathon</t>
  </si>
  <si>
    <t>Course</t>
  </si>
  <si>
    <t>Clubs</t>
  </si>
  <si>
    <t>Prénoms</t>
  </si>
  <si>
    <t>Club</t>
  </si>
  <si>
    <t>Ordre Arrrivée</t>
  </si>
  <si>
    <t>Doss.</t>
  </si>
  <si>
    <t>H</t>
  </si>
  <si>
    <t>Genre</t>
  </si>
  <si>
    <t>MHS</t>
  </si>
  <si>
    <t>MFS</t>
  </si>
  <si>
    <t>SHS</t>
  </si>
  <si>
    <t>SFS</t>
  </si>
  <si>
    <t>5HS</t>
  </si>
  <si>
    <t>5HJ</t>
  </si>
  <si>
    <t>5FS</t>
  </si>
  <si>
    <t>5FJ</t>
  </si>
  <si>
    <t>Hommes</t>
  </si>
  <si>
    <t>Seniors</t>
  </si>
  <si>
    <t>Femmes</t>
  </si>
  <si>
    <t>Semi</t>
  </si>
  <si>
    <t>J</t>
  </si>
  <si>
    <t>S</t>
  </si>
  <si>
    <t>V1</t>
  </si>
  <si>
    <t>V2</t>
  </si>
  <si>
    <t>V3</t>
  </si>
  <si>
    <t>MHV1</t>
  </si>
  <si>
    <t>MHV2</t>
  </si>
  <si>
    <t>MHV3</t>
  </si>
  <si>
    <t>MFV1</t>
  </si>
  <si>
    <t>MFV2</t>
  </si>
  <si>
    <t>MFV3</t>
  </si>
  <si>
    <t>SHV1</t>
  </si>
  <si>
    <t>SHV2</t>
  </si>
  <si>
    <t>SHV3</t>
  </si>
  <si>
    <t>SFV1</t>
  </si>
  <si>
    <t>SFV2</t>
  </si>
  <si>
    <t>SFV3</t>
  </si>
  <si>
    <t>5HV1</t>
  </si>
  <si>
    <t>5HV2</t>
  </si>
  <si>
    <t>5HV3</t>
  </si>
  <si>
    <t>5FV1</t>
  </si>
  <si>
    <t>5FV2</t>
  </si>
  <si>
    <t>5FV3</t>
  </si>
  <si>
    <t>Juniors</t>
  </si>
  <si>
    <t>Pour IMPRESSION</t>
  </si>
  <si>
    <t>Cliquer dans chaque zone pour faire son choix  ---- &gt;</t>
  </si>
  <si>
    <t>SAMEDI 16 février 2013 - TEMAE</t>
  </si>
  <si>
    <t>Tri sel cours</t>
  </si>
  <si>
    <t>EQ1</t>
  </si>
  <si>
    <t>EQ2</t>
  </si>
  <si>
    <t>EQ3</t>
  </si>
  <si>
    <t>Nbre engagés</t>
  </si>
  <si>
    <t>eq de 5</t>
  </si>
  <si>
    <t>Classement scratch -5 Kms- pour équipe</t>
  </si>
  <si>
    <t xml:space="preserve"> </t>
  </si>
  <si>
    <t>Scratch</t>
  </si>
  <si>
    <t>Nombre pour 1 équipe</t>
  </si>
  <si>
    <t>Nbre Pts EQ1</t>
  </si>
  <si>
    <t>Club/Genre</t>
  </si>
  <si>
    <t>PTS</t>
  </si>
  <si>
    <t>Ord</t>
  </si>
  <si>
    <t>Class genre</t>
  </si>
  <si>
    <t xml:space="preserve"> &lt;-- Cliquer pour choisir le podium à imprimer</t>
  </si>
  <si>
    <t>Ile/Pays</t>
  </si>
  <si>
    <t>Points</t>
  </si>
  <si>
    <t>VAHINE TRI</t>
  </si>
  <si>
    <t>ACE ARUE</t>
  </si>
  <si>
    <t>AS BDT</t>
  </si>
  <si>
    <t>AS TEFANA</t>
  </si>
  <si>
    <t>TE MOOREA CLUB</t>
  </si>
  <si>
    <t>CM</t>
  </si>
  <si>
    <t>KPMG</t>
  </si>
  <si>
    <t>ATACEM</t>
  </si>
  <si>
    <t/>
  </si>
  <si>
    <t>SCRATCH</t>
  </si>
  <si>
    <t>Class.</t>
  </si>
  <si>
    <t>n°</t>
  </si>
  <si>
    <t>N°</t>
  </si>
  <si>
    <t>TOUS LES PODIUMS</t>
  </si>
  <si>
    <t>Heure arrivée</t>
  </si>
  <si>
    <t>TAISNE</t>
  </si>
  <si>
    <t>Ludovic</t>
  </si>
  <si>
    <t>Base Navale</t>
  </si>
  <si>
    <t>TAHITI</t>
  </si>
  <si>
    <t>DUBAN</t>
  </si>
  <si>
    <t>Régis</t>
  </si>
  <si>
    <t>CAER</t>
  </si>
  <si>
    <t>Thierry</t>
  </si>
  <si>
    <t>Tamarii Punaruu</t>
  </si>
  <si>
    <t>BERLANGER</t>
  </si>
  <si>
    <t>Christelle</t>
  </si>
  <si>
    <t>Triathlon Club des Vahinées</t>
  </si>
  <si>
    <t>PUECH</t>
  </si>
  <si>
    <t>Laurent</t>
  </si>
  <si>
    <t>BEGUE</t>
  </si>
  <si>
    <t>Michel</t>
  </si>
  <si>
    <t>DEPOOT</t>
  </si>
  <si>
    <t>Yann</t>
  </si>
  <si>
    <t>MAILLARD</t>
  </si>
  <si>
    <t>Stéphane</t>
  </si>
  <si>
    <t>Mararatri</t>
  </si>
  <si>
    <t>RAMA</t>
  </si>
  <si>
    <t>Christophe</t>
  </si>
  <si>
    <t>ASCEP</t>
  </si>
  <si>
    <t>MULLIER</t>
  </si>
  <si>
    <t>LAZZARI</t>
  </si>
  <si>
    <t>Laurent Napoléon</t>
  </si>
  <si>
    <t>BRIZARD</t>
  </si>
  <si>
    <t>Jérémy</t>
  </si>
  <si>
    <t>CLEMENT</t>
  </si>
  <si>
    <t>Nicolas</t>
  </si>
  <si>
    <t>PERSONNE</t>
  </si>
  <si>
    <t>Donatien</t>
  </si>
  <si>
    <t>CARNEIRO</t>
  </si>
  <si>
    <t>Corinne</t>
  </si>
  <si>
    <t>CLAVIER</t>
  </si>
  <si>
    <t>TAVITA épouse SOHIER</t>
  </si>
  <si>
    <t>Elodie</t>
  </si>
  <si>
    <t>CALABRO</t>
  </si>
  <si>
    <t>Valérie</t>
  </si>
  <si>
    <t>SARRAT</t>
  </si>
  <si>
    <t>Olilvier</t>
  </si>
  <si>
    <t>LAU</t>
  </si>
  <si>
    <t>Jack</t>
  </si>
  <si>
    <t>DE LUCIA</t>
  </si>
  <si>
    <t>Loredana</t>
  </si>
  <si>
    <t>FRATTINI</t>
  </si>
  <si>
    <t>Curzio</t>
  </si>
  <si>
    <t>MOLLE</t>
  </si>
  <si>
    <t>Mickaël</t>
  </si>
  <si>
    <t>LALANDE</t>
  </si>
  <si>
    <t>Arnaud</t>
  </si>
  <si>
    <t>CSP 987</t>
  </si>
  <si>
    <t>RONDINEAU</t>
  </si>
  <si>
    <t>Jonathan</t>
  </si>
  <si>
    <t>MARTIAS</t>
  </si>
  <si>
    <t>Isabelle</t>
  </si>
  <si>
    <t>LIGNER</t>
  </si>
  <si>
    <t>Frédéric</t>
  </si>
  <si>
    <t>RAIATEA</t>
  </si>
  <si>
    <t>TUAHU</t>
  </si>
  <si>
    <t>Jeannot</t>
  </si>
  <si>
    <t>Moorea Pearl Resort</t>
  </si>
  <si>
    <t>MOOREA</t>
  </si>
  <si>
    <t>WHITE</t>
  </si>
  <si>
    <t>Randolph</t>
  </si>
  <si>
    <t>SCAVINER</t>
  </si>
  <si>
    <t>Philippe</t>
  </si>
  <si>
    <t>Athlétisme Punaruu</t>
  </si>
  <si>
    <t>ROBIN</t>
  </si>
  <si>
    <t>Audrey</t>
  </si>
  <si>
    <t>MERCIER</t>
  </si>
  <si>
    <t>Jean-Marie</t>
  </si>
  <si>
    <t>HERITIER</t>
  </si>
  <si>
    <t>Fabrice</t>
  </si>
  <si>
    <t>QUERE</t>
  </si>
  <si>
    <t>Christian</t>
  </si>
  <si>
    <t>MARINELLI</t>
  </si>
  <si>
    <t>Alain</t>
  </si>
  <si>
    <t>AS RAIRA</t>
  </si>
  <si>
    <t>MAHE</t>
  </si>
  <si>
    <t>Eric</t>
  </si>
  <si>
    <t>FORNET</t>
  </si>
  <si>
    <t>Romain</t>
  </si>
  <si>
    <t>BOSSARD</t>
  </si>
  <si>
    <t>Aurélien</t>
  </si>
  <si>
    <t>CARMONA</t>
  </si>
  <si>
    <t>Ludivine</t>
  </si>
  <si>
    <t>SM MONTROUGE</t>
  </si>
  <si>
    <t>LEROUGE</t>
  </si>
  <si>
    <t>Jérôme</t>
  </si>
  <si>
    <t>DAU</t>
  </si>
  <si>
    <t>Jean-François</t>
  </si>
  <si>
    <t>MOU SIN</t>
  </si>
  <si>
    <t>Henri</t>
  </si>
  <si>
    <t>KALFON</t>
  </si>
  <si>
    <t>ORSINGHER</t>
  </si>
  <si>
    <t>Martine</t>
  </si>
  <si>
    <t>Athlétic Club Excelsior ARUE</t>
  </si>
  <si>
    <t>BLERVAQUE</t>
  </si>
  <si>
    <t>Sophie</t>
  </si>
  <si>
    <t>CONTIOS</t>
  </si>
  <si>
    <t>DESTRIBATS</t>
  </si>
  <si>
    <t>Damien</t>
  </si>
  <si>
    <t>WEBER</t>
  </si>
  <si>
    <t>Didier</t>
  </si>
  <si>
    <t>BROCHARD</t>
  </si>
  <si>
    <t>Béatrice</t>
  </si>
  <si>
    <t>Athlétisme D.A.T.</t>
  </si>
  <si>
    <t>CABARRUS</t>
  </si>
  <si>
    <t>Patrick</t>
  </si>
  <si>
    <t>BOULAY</t>
  </si>
  <si>
    <t>Olivier</t>
  </si>
  <si>
    <t>DURIEZ</t>
  </si>
  <si>
    <t>Florian</t>
  </si>
  <si>
    <t>Alexandre</t>
  </si>
  <si>
    <t>DENOIX</t>
  </si>
  <si>
    <t>CAZAU</t>
  </si>
  <si>
    <t>Carola</t>
  </si>
  <si>
    <t>AULOIS</t>
  </si>
  <si>
    <t>Annick</t>
  </si>
  <si>
    <t>PAUVERT</t>
  </si>
  <si>
    <t>Julien</t>
  </si>
  <si>
    <t>VOITURIN</t>
  </si>
  <si>
    <t>Karine</t>
  </si>
  <si>
    <t>VITALE</t>
  </si>
  <si>
    <t>Gilles</t>
  </si>
  <si>
    <t>BAUDRY</t>
  </si>
  <si>
    <t>Carole</t>
  </si>
  <si>
    <t>Pierre</t>
  </si>
  <si>
    <t>LETHUILLIER</t>
  </si>
  <si>
    <t>Lydie Jeanine, Alice</t>
  </si>
  <si>
    <t>VERON</t>
  </si>
  <si>
    <t>Jasmina</t>
  </si>
  <si>
    <t>NICOLET</t>
  </si>
  <si>
    <t>Martial</t>
  </si>
  <si>
    <t>Françoise</t>
  </si>
  <si>
    <t>PERRIGAUD</t>
  </si>
  <si>
    <t>HAUCK</t>
  </si>
  <si>
    <t>Mathieu</t>
  </si>
  <si>
    <t>LAGARDE</t>
  </si>
  <si>
    <t>Rachel</t>
  </si>
  <si>
    <t>FAUGERAT</t>
  </si>
  <si>
    <t>Vahinerii</t>
  </si>
  <si>
    <t>FINCK</t>
  </si>
  <si>
    <t>Samantha</t>
  </si>
  <si>
    <t>CENTRAL SPORT</t>
  </si>
  <si>
    <t>Steve</t>
  </si>
  <si>
    <t>CHUONG</t>
  </si>
  <si>
    <t>Louis</t>
  </si>
  <si>
    <t>LAFON-DELPIT</t>
  </si>
  <si>
    <t>SANSEN</t>
  </si>
  <si>
    <t>Yves</t>
  </si>
  <si>
    <t>GASSERT</t>
  </si>
  <si>
    <t>CRETUAL</t>
  </si>
  <si>
    <t>Cyril</t>
  </si>
  <si>
    <t>DESCAMPS</t>
  </si>
  <si>
    <t>Rémi</t>
  </si>
  <si>
    <t>Solène</t>
  </si>
  <si>
    <t>Manu</t>
  </si>
  <si>
    <t>WOORMS</t>
  </si>
  <si>
    <t>DANVEAU</t>
  </si>
  <si>
    <t>CNP</t>
  </si>
  <si>
    <t>Delphine</t>
  </si>
  <si>
    <t>RENARD</t>
  </si>
  <si>
    <t>Emmanuel</t>
  </si>
  <si>
    <t>MARIN</t>
  </si>
  <si>
    <t>ADAT FAPF</t>
  </si>
  <si>
    <t>DAUBENFELD</t>
  </si>
  <si>
    <t>Jean-Marc</t>
  </si>
  <si>
    <t>LEROUX</t>
  </si>
  <si>
    <t>PROUST</t>
  </si>
  <si>
    <t>Marie-Luce</t>
  </si>
  <si>
    <t>GUEGUEN</t>
  </si>
  <si>
    <t>PASTUREL</t>
  </si>
  <si>
    <t>Anne-Lise</t>
  </si>
  <si>
    <t>BALCON</t>
  </si>
  <si>
    <t>David</t>
  </si>
  <si>
    <t>Cercle Mixte Interarmées</t>
  </si>
  <si>
    <t>LESORT-PAJOT</t>
  </si>
  <si>
    <t>Grégory</t>
  </si>
  <si>
    <t>BELLEC</t>
  </si>
  <si>
    <t>Benjamin</t>
  </si>
  <si>
    <t>HAMMAN</t>
  </si>
  <si>
    <t>Fabian</t>
  </si>
  <si>
    <t>MANTEL</t>
  </si>
  <si>
    <t>Véronique</t>
  </si>
  <si>
    <t>CHENE</t>
  </si>
  <si>
    <t>Marc</t>
  </si>
  <si>
    <t>MADELIN</t>
  </si>
  <si>
    <t>MILLET</t>
  </si>
  <si>
    <t>Jean Sébastien</t>
  </si>
  <si>
    <t>GUINAULT</t>
  </si>
  <si>
    <t>Jean</t>
  </si>
  <si>
    <t>RUPIN</t>
  </si>
  <si>
    <t>Pierre-Antoine</t>
  </si>
  <si>
    <t>MEVEL</t>
  </si>
  <si>
    <t>Franck</t>
  </si>
  <si>
    <t>ALEXANDRE</t>
  </si>
  <si>
    <t>Apera Steeve</t>
  </si>
  <si>
    <t>DAGUENET</t>
  </si>
  <si>
    <t>Fabienne</t>
  </si>
  <si>
    <t>SANTI</t>
  </si>
  <si>
    <t>LE CAM</t>
  </si>
  <si>
    <t>PELLLIER-CUIT</t>
  </si>
  <si>
    <t>HOUETTE</t>
  </si>
  <si>
    <t>Fabien</t>
  </si>
  <si>
    <t>SHINICHI</t>
  </si>
  <si>
    <t>Mikuni</t>
  </si>
  <si>
    <t>JAPON</t>
  </si>
  <si>
    <t>TOSHIFUMI</t>
  </si>
  <si>
    <t>Fujinami</t>
  </si>
  <si>
    <t>HIROSHI</t>
  </si>
  <si>
    <t>Kise</t>
  </si>
  <si>
    <t>RITSUKO</t>
  </si>
  <si>
    <t>TEIKO</t>
  </si>
  <si>
    <t>Noëlle</t>
  </si>
  <si>
    <t>Bénédicte</t>
  </si>
  <si>
    <t>Loïc</t>
  </si>
  <si>
    <t>GUILLOTS</t>
  </si>
  <si>
    <t>Carmen</t>
  </si>
  <si>
    <t>BILLON-GALLAND</t>
  </si>
  <si>
    <t>Julie</t>
  </si>
  <si>
    <t>AMARU</t>
  </si>
  <si>
    <t>Mylène</t>
  </si>
  <si>
    <t>YAO THAM SAO</t>
  </si>
  <si>
    <t>Simon</t>
  </si>
  <si>
    <t>VOLTIGEUR</t>
  </si>
  <si>
    <t>Thomas</t>
  </si>
  <si>
    <t>TATARATA-MAHEAHEA</t>
  </si>
  <si>
    <t>USSEGLIO</t>
  </si>
  <si>
    <t>BRIAND</t>
  </si>
  <si>
    <t>PATU</t>
  </si>
  <si>
    <t>Tehaamoana</t>
  </si>
  <si>
    <t>MAIRE</t>
  </si>
  <si>
    <t>BAYEUX</t>
  </si>
  <si>
    <t>Herenui</t>
  </si>
  <si>
    <t>LMA 72</t>
  </si>
  <si>
    <t>BRETEAU</t>
  </si>
  <si>
    <t>MANJOO</t>
  </si>
  <si>
    <t>POLI</t>
  </si>
  <si>
    <t>Florent</t>
  </si>
  <si>
    <t>POUSSEREAU</t>
  </si>
  <si>
    <t>Maryline</t>
  </si>
  <si>
    <t>CARCY</t>
  </si>
  <si>
    <t>BOARETTO</t>
  </si>
  <si>
    <t>LEBORGNE</t>
  </si>
  <si>
    <t>KAPHEIM</t>
  </si>
  <si>
    <t>TETUANUI</t>
  </si>
  <si>
    <t>Hendry</t>
  </si>
  <si>
    <t>DERVAL</t>
  </si>
  <si>
    <t>Lionel</t>
  </si>
  <si>
    <t>MAIHI</t>
  </si>
  <si>
    <t>Alexandra</t>
  </si>
  <si>
    <t>RERE</t>
  </si>
  <si>
    <t>Esther</t>
  </si>
  <si>
    <t>BRISON</t>
  </si>
  <si>
    <t>Titaua</t>
  </si>
  <si>
    <t>CONSTANTIN</t>
  </si>
  <si>
    <t>Jean-Yves</t>
  </si>
  <si>
    <t>Marie-Line</t>
  </si>
  <si>
    <t>TEUIRA</t>
  </si>
  <si>
    <t>Heimanu</t>
  </si>
  <si>
    <t>HAYES</t>
  </si>
  <si>
    <t xml:space="preserve">BARTHELON </t>
  </si>
  <si>
    <t>René</t>
  </si>
  <si>
    <t>GUGLIOTTA</t>
  </si>
  <si>
    <t>BEGIN</t>
  </si>
  <si>
    <t>PY</t>
  </si>
  <si>
    <t>Sébastien</t>
  </si>
  <si>
    <t>TAHUTINI</t>
  </si>
  <si>
    <t>Ariitea</t>
  </si>
  <si>
    <t>RSMA</t>
  </si>
  <si>
    <t>MARIE-ROSE</t>
  </si>
  <si>
    <t>Rodrigue</t>
  </si>
  <si>
    <t>DUBOIS</t>
  </si>
  <si>
    <t>Carine</t>
  </si>
  <si>
    <t>CHEVALLIER</t>
  </si>
  <si>
    <t>Maxime</t>
  </si>
  <si>
    <t>MOUILLERON</t>
  </si>
  <si>
    <t>Davy</t>
  </si>
  <si>
    <t>Marie-Eve</t>
  </si>
  <si>
    <t>BLACHIER</t>
  </si>
  <si>
    <t>Coralie</t>
  </si>
  <si>
    <t>AUDRAS</t>
  </si>
  <si>
    <t>GOODING</t>
  </si>
  <si>
    <t>Gilbert</t>
  </si>
  <si>
    <t>ARNAULD</t>
  </si>
  <si>
    <t>MARQUANT</t>
  </si>
  <si>
    <t>Yohann</t>
  </si>
  <si>
    <t>BOSCHER</t>
  </si>
  <si>
    <t>DIGONNET</t>
  </si>
  <si>
    <t>AN</t>
  </si>
  <si>
    <t>GRAND</t>
  </si>
  <si>
    <t>Poata</t>
  </si>
  <si>
    <t>GEHIN</t>
  </si>
  <si>
    <t>GUINES</t>
  </si>
  <si>
    <t>Dorio</t>
  </si>
  <si>
    <t>THOMAS</t>
  </si>
  <si>
    <t>JACQUEMIN</t>
  </si>
  <si>
    <t>Tamarii SOCREDO</t>
  </si>
  <si>
    <t>PAPIN</t>
  </si>
  <si>
    <t>PETIT</t>
  </si>
  <si>
    <t>Anne-Claire</t>
  </si>
  <si>
    <t>AOAT</t>
  </si>
  <si>
    <t>PATRIS</t>
  </si>
  <si>
    <t>RADREAU</t>
  </si>
  <si>
    <t>MARTIN</t>
  </si>
  <si>
    <t>TOYOU</t>
  </si>
  <si>
    <t>TAPARE</t>
  </si>
  <si>
    <t>Joe</t>
  </si>
  <si>
    <t>WANE</t>
  </si>
  <si>
    <t>Mélinda</t>
  </si>
  <si>
    <t>SADAUNE</t>
  </si>
  <si>
    <t>Jean Edouard</t>
  </si>
  <si>
    <t>GROULT</t>
  </si>
  <si>
    <t>Xavier</t>
  </si>
  <si>
    <t>Pascal</t>
  </si>
  <si>
    <t>RAMOND</t>
  </si>
  <si>
    <t>Guy</t>
  </si>
  <si>
    <t>SEBY</t>
  </si>
  <si>
    <t>Jean-Baptiste</t>
  </si>
  <si>
    <t>TEHIHIRA</t>
  </si>
  <si>
    <t>Joackim</t>
  </si>
  <si>
    <t>ZORGNOTTI</t>
  </si>
  <si>
    <t>BARROO</t>
  </si>
  <si>
    <t>BORIO</t>
  </si>
  <si>
    <t>JACQUES</t>
  </si>
  <si>
    <t>Hinano</t>
  </si>
  <si>
    <t>TAEREA</t>
  </si>
  <si>
    <t>Yasmina</t>
  </si>
  <si>
    <t>MALLO</t>
  </si>
  <si>
    <t>BRUNIER</t>
  </si>
  <si>
    <t>Willy</t>
  </si>
  <si>
    <t>CM en cours</t>
  </si>
  <si>
    <t>LOQUET</t>
  </si>
  <si>
    <t>Dominique</t>
  </si>
  <si>
    <t xml:space="preserve">Licencié </t>
  </si>
  <si>
    <t>France</t>
  </si>
  <si>
    <t>GARDON</t>
  </si>
  <si>
    <t>ANTOINE</t>
  </si>
  <si>
    <t>Myriam</t>
  </si>
  <si>
    <t>DURU</t>
  </si>
  <si>
    <t>Guillaume</t>
  </si>
  <si>
    <t>JULAUD</t>
  </si>
  <si>
    <t>MERLET</t>
  </si>
  <si>
    <t>MISSELIS</t>
  </si>
  <si>
    <t>VETIER</t>
  </si>
  <si>
    <t>Mireille</t>
  </si>
  <si>
    <t>Individuel 6</t>
  </si>
  <si>
    <t>GRAND-PITTMAN</t>
  </si>
  <si>
    <t>Gary</t>
  </si>
  <si>
    <t>ZITOUNI</t>
  </si>
  <si>
    <t>Kader</t>
  </si>
  <si>
    <t>LEFAIT</t>
  </si>
  <si>
    <t>Cathy</t>
  </si>
  <si>
    <t>CANDE</t>
  </si>
  <si>
    <t>CHIRAUX</t>
  </si>
  <si>
    <t>Hervé</t>
  </si>
  <si>
    <t>PIDOU</t>
  </si>
  <si>
    <t>KAIHA</t>
  </si>
  <si>
    <t>Joël</t>
  </si>
  <si>
    <t>FOURNEL</t>
  </si>
  <si>
    <t>LE BOT</t>
  </si>
  <si>
    <t>ROTA</t>
  </si>
  <si>
    <t>Tefaatau</t>
  </si>
  <si>
    <t>POHUE</t>
  </si>
  <si>
    <t>CARREFOUR PUNAAUIA</t>
  </si>
  <si>
    <t>ESCUTARY</t>
  </si>
  <si>
    <t>Jean-Claude</t>
  </si>
  <si>
    <t>LEY</t>
  </si>
  <si>
    <t>Joseph</t>
  </si>
  <si>
    <t>TETAUIRA</t>
  </si>
  <si>
    <t>Tapihoa</t>
  </si>
  <si>
    <t>VILLA GONGORA</t>
  </si>
  <si>
    <t>Delbi</t>
  </si>
  <si>
    <t>KERVELLA</t>
  </si>
  <si>
    <t>Moana</t>
  </si>
  <si>
    <t>COLOMBEL</t>
  </si>
  <si>
    <t>TIHONI</t>
  </si>
  <si>
    <t>Tiare Steeve</t>
  </si>
  <si>
    <t>GARRY</t>
  </si>
  <si>
    <t>Jean-Louis</t>
  </si>
  <si>
    <t>LACROSSE</t>
  </si>
  <si>
    <t>Laura</t>
  </si>
  <si>
    <t>MARAETEFAU</t>
  </si>
  <si>
    <t xml:space="preserve">TCHAN </t>
  </si>
  <si>
    <t>YONG</t>
  </si>
  <si>
    <t>Freddy</t>
  </si>
  <si>
    <t>AS DRAGON</t>
  </si>
  <si>
    <t>BOURINEAU</t>
  </si>
  <si>
    <t>TERZAN</t>
  </si>
  <si>
    <t>ANDRES</t>
  </si>
  <si>
    <t>TAJIOUTI</t>
  </si>
  <si>
    <t>Hassan</t>
  </si>
  <si>
    <t>MARGUERIT</t>
  </si>
  <si>
    <t>Nathalie</t>
  </si>
  <si>
    <t>SENGUES</t>
  </si>
  <si>
    <t>Samy</t>
  </si>
  <si>
    <t>BUFFET</t>
  </si>
  <si>
    <t>PIHAATAE</t>
  </si>
  <si>
    <t>Dan</t>
  </si>
  <si>
    <t>AS CE ATN</t>
  </si>
  <si>
    <t>AITAMAI</t>
  </si>
  <si>
    <t>Maranui</t>
  </si>
  <si>
    <t>GROSBATON</t>
  </si>
  <si>
    <t>Joss</t>
  </si>
  <si>
    <t>TAMA</t>
  </si>
  <si>
    <t>Winsy</t>
  </si>
  <si>
    <t xml:space="preserve">CHOLET </t>
  </si>
  <si>
    <t>Jim</t>
  </si>
  <si>
    <t>DUJOLS</t>
  </si>
  <si>
    <t>MATHIEU</t>
  </si>
  <si>
    <t>Ariimarama</t>
  </si>
  <si>
    <t>LAILLE</t>
  </si>
  <si>
    <t>Teddy</t>
  </si>
  <si>
    <t>Morgane</t>
  </si>
  <si>
    <t>REICHART</t>
  </si>
  <si>
    <t>Madeleine</t>
  </si>
  <si>
    <t>TCHAN</t>
  </si>
  <si>
    <t>Doris</t>
  </si>
  <si>
    <t>YU TSUEN-YEUNG</t>
  </si>
  <si>
    <t>TEMAHAGA</t>
  </si>
  <si>
    <t>KATUPA</t>
  </si>
  <si>
    <t>Ariifano</t>
  </si>
  <si>
    <t>AMAP</t>
  </si>
  <si>
    <t>Hinanui</t>
  </si>
  <si>
    <t>MAAMATUAIAHUTAPU</t>
  </si>
  <si>
    <t>Maui</t>
  </si>
  <si>
    <t>Moea</t>
  </si>
  <si>
    <t>Fei Pi Triathlon</t>
  </si>
  <si>
    <t>BRU</t>
  </si>
  <si>
    <t>Moorea Natation</t>
  </si>
  <si>
    <t>IP LEE HOI</t>
  </si>
  <si>
    <t>TOHIVEA VAA</t>
  </si>
  <si>
    <t>Kathyrina</t>
  </si>
  <si>
    <t>USSP OPUNOHU</t>
  </si>
  <si>
    <t>TEIHOTU</t>
  </si>
  <si>
    <t>Wendy</t>
  </si>
  <si>
    <t>MADI</t>
  </si>
  <si>
    <t>Mohamed-Zaki</t>
  </si>
  <si>
    <t>RICHMOND</t>
  </si>
  <si>
    <t>Heivani</t>
  </si>
  <si>
    <t>GRAND-PITMAN</t>
  </si>
  <si>
    <t>Tupu</t>
  </si>
  <si>
    <t>METUA</t>
  </si>
  <si>
    <t>Arinuii</t>
  </si>
  <si>
    <t>MAARO</t>
  </si>
  <si>
    <t>Iosepha</t>
  </si>
  <si>
    <t>MORGANT</t>
  </si>
  <si>
    <t>Poehei</t>
  </si>
  <si>
    <t>RIVIERE</t>
  </si>
  <si>
    <t>Stéphanie</t>
  </si>
  <si>
    <t>Raimana</t>
  </si>
  <si>
    <t>DUCHEK</t>
  </si>
  <si>
    <t>Raina</t>
  </si>
  <si>
    <t>IZAL</t>
  </si>
  <si>
    <t>Teina</t>
  </si>
  <si>
    <t>TAMARII</t>
  </si>
  <si>
    <t>Naomi</t>
  </si>
  <si>
    <t>SEGARD</t>
  </si>
  <si>
    <t>CJF SAINT MALO</t>
  </si>
  <si>
    <t>EBB</t>
  </si>
  <si>
    <t>Carmélo</t>
  </si>
  <si>
    <t>GRAS</t>
  </si>
  <si>
    <t>Renaud</t>
  </si>
  <si>
    <t>ZIJP</t>
  </si>
  <si>
    <t>Samuel</t>
  </si>
  <si>
    <t>LANOUX</t>
  </si>
  <si>
    <t>Vincent</t>
  </si>
  <si>
    <t>PIDOU/SUCH</t>
  </si>
  <si>
    <t>FAGU</t>
  </si>
  <si>
    <t>LELEU</t>
  </si>
  <si>
    <t>Géraldine</t>
  </si>
  <si>
    <t>MOLERA</t>
  </si>
  <si>
    <t>MANCINI</t>
  </si>
  <si>
    <t>Bruno</t>
  </si>
  <si>
    <t>DON</t>
  </si>
  <si>
    <t>Johan</t>
  </si>
  <si>
    <t>LARRAT</t>
  </si>
  <si>
    <t>Lilian</t>
  </si>
  <si>
    <t>AS PHENIX</t>
  </si>
  <si>
    <t>BERTIN</t>
  </si>
  <si>
    <t>FEI PI</t>
  </si>
  <si>
    <t>BECHAZ</t>
  </si>
  <si>
    <t>Sylvia</t>
  </si>
  <si>
    <t>PAOLI</t>
  </si>
  <si>
    <t>LAUFAT</t>
  </si>
  <si>
    <t>Keou Kinon</t>
  </si>
  <si>
    <t>LAU FAT</t>
  </si>
  <si>
    <t>Kamou</t>
  </si>
  <si>
    <t>Roger</t>
  </si>
  <si>
    <t>BROTHERS</t>
  </si>
  <si>
    <t>Jean-Pierre</t>
  </si>
  <si>
    <t>PENA PRADO</t>
  </si>
  <si>
    <t>Miguel</t>
  </si>
  <si>
    <t>BILLAUD</t>
  </si>
  <si>
    <t>CSL Gendarmerie</t>
  </si>
  <si>
    <t>RIGOT</t>
  </si>
  <si>
    <t>LECACHEUR</t>
  </si>
  <si>
    <t>Claude</t>
  </si>
  <si>
    <t>Athlétisme A Taiarapu</t>
  </si>
  <si>
    <t>PENANHOAT</t>
  </si>
  <si>
    <t>CLERET</t>
  </si>
  <si>
    <t>ARMEE</t>
  </si>
  <si>
    <t>LOUVEL</t>
  </si>
  <si>
    <t>Thimothée</t>
  </si>
  <si>
    <t>LHUSSIEZ</t>
  </si>
  <si>
    <t>Ludc</t>
  </si>
  <si>
    <t>RAUFEA</t>
  </si>
  <si>
    <t>Manuarii Gabriel</t>
  </si>
  <si>
    <t>SOCREDO RUNNING</t>
  </si>
  <si>
    <t>BOUGAS</t>
  </si>
  <si>
    <t>Teva</t>
  </si>
  <si>
    <t>LE REST</t>
  </si>
  <si>
    <t>DURAND</t>
  </si>
  <si>
    <t>Marielle</t>
  </si>
  <si>
    <t>NOVACQ</t>
  </si>
  <si>
    <t>Alban</t>
  </si>
  <si>
    <t>LABADEWS</t>
  </si>
  <si>
    <t>BOURGES</t>
  </si>
  <si>
    <t>Hubert</t>
  </si>
  <si>
    <t>PICHON</t>
  </si>
  <si>
    <t>Armel</t>
  </si>
  <si>
    <t>PASQUIER</t>
  </si>
  <si>
    <t>SACHET</t>
  </si>
  <si>
    <t>Rava</t>
  </si>
  <si>
    <t>CATAULT</t>
  </si>
  <si>
    <t>LARAHANI</t>
  </si>
  <si>
    <t>LE STANC</t>
  </si>
  <si>
    <t>Alaihn</t>
  </si>
  <si>
    <t>CLAUDE</t>
  </si>
  <si>
    <t>PUEYO</t>
  </si>
  <si>
    <t>IPU</t>
  </si>
  <si>
    <t>Antonio</t>
  </si>
  <si>
    <t>CHEVALIER</t>
  </si>
  <si>
    <t>Charles</t>
  </si>
  <si>
    <t>FINK</t>
  </si>
  <si>
    <t>TUAL-CHAILLEUX</t>
  </si>
  <si>
    <t>Emilie</t>
  </si>
  <si>
    <t>THOREL</t>
  </si>
  <si>
    <t>José</t>
  </si>
  <si>
    <t>COLIN</t>
  </si>
  <si>
    <t>YVAN</t>
  </si>
  <si>
    <t>VAN BASTOLAER</t>
  </si>
  <si>
    <t>Conrad</t>
  </si>
  <si>
    <t>TOHIVEA VA'A</t>
  </si>
  <si>
    <t>HOURCADE</t>
  </si>
  <si>
    <t>Pascale</t>
  </si>
  <si>
    <t>BASARAN</t>
  </si>
  <si>
    <t>Fati</t>
  </si>
  <si>
    <t>CIDERE</t>
  </si>
  <si>
    <t>RAIOAOA</t>
  </si>
  <si>
    <t>Eva</t>
  </si>
  <si>
    <t>HIU</t>
  </si>
  <si>
    <t>ALSTERS</t>
  </si>
  <si>
    <t>Gaylord</t>
  </si>
  <si>
    <t>TEORU</t>
  </si>
  <si>
    <t>Timi</t>
  </si>
  <si>
    <t>POIDRAS</t>
  </si>
  <si>
    <t>Sylvie</t>
  </si>
  <si>
    <t>A.D.A.T.</t>
  </si>
  <si>
    <t>AGNIERAY</t>
  </si>
  <si>
    <t>Vehearii</t>
  </si>
  <si>
    <t>HITITOA VA'A</t>
  </si>
  <si>
    <t>Teiva</t>
  </si>
  <si>
    <t>Leyla</t>
  </si>
  <si>
    <t>VOIRIN</t>
  </si>
  <si>
    <t>Mike</t>
  </si>
  <si>
    <t>LAGNIEL</t>
  </si>
  <si>
    <t>EMIA / COMSUP</t>
  </si>
  <si>
    <t>GREGROIRE</t>
  </si>
  <si>
    <t>Phillippe</t>
  </si>
  <si>
    <t>TERE</t>
  </si>
  <si>
    <t>HAKEL</t>
  </si>
  <si>
    <t>Byron</t>
  </si>
  <si>
    <t>GILLET</t>
  </si>
  <si>
    <t>LEJEUNE</t>
  </si>
  <si>
    <t>ZINUTTI</t>
  </si>
  <si>
    <t>Anthony</t>
  </si>
  <si>
    <t>Rudy</t>
  </si>
  <si>
    <t>CNP Triathlon</t>
  </si>
  <si>
    <t>YEN KWAY</t>
  </si>
  <si>
    <t>Jimmy</t>
  </si>
  <si>
    <t>PERARD</t>
  </si>
  <si>
    <t>Georgia</t>
  </si>
  <si>
    <t>BRUNETTI</t>
  </si>
  <si>
    <t>NENA</t>
  </si>
  <si>
    <t>Toanui</t>
  </si>
  <si>
    <t>COWAN</t>
  </si>
  <si>
    <t>AS Punaruu Tri</t>
  </si>
  <si>
    <t>GRIMAUD</t>
  </si>
  <si>
    <t>LEVAIS</t>
  </si>
  <si>
    <t>PONG LOI</t>
  </si>
  <si>
    <t>SANNE</t>
  </si>
  <si>
    <t>André</t>
  </si>
  <si>
    <t>SATO</t>
  </si>
  <si>
    <t>Ryo</t>
  </si>
  <si>
    <t>TSUSHIMA</t>
  </si>
  <si>
    <t>Yasuo</t>
  </si>
  <si>
    <t>DUARTE</t>
  </si>
  <si>
    <t>Suzanna</t>
  </si>
  <si>
    <t>Maurice</t>
  </si>
  <si>
    <t>TUTAIRI</t>
  </si>
  <si>
    <t>MOURIER</t>
  </si>
  <si>
    <t>PITTMAN</t>
  </si>
  <si>
    <t>Toatea</t>
  </si>
  <si>
    <t>SEGUR</t>
  </si>
  <si>
    <t>LACONTE</t>
  </si>
  <si>
    <t>Juliette</t>
  </si>
  <si>
    <t>PISSEAU</t>
  </si>
  <si>
    <t>Jean Louis</t>
  </si>
  <si>
    <t>FRANCE</t>
  </si>
  <si>
    <t>Jean-Michel</t>
  </si>
  <si>
    <t>"Les enfants du Fenua"</t>
  </si>
  <si>
    <t>MARQUISES</t>
  </si>
  <si>
    <t>MARESCOT</t>
  </si>
  <si>
    <t>Hoani</t>
  </si>
  <si>
    <t>Sapeur Pompier de Moorea</t>
  </si>
  <si>
    <t>LAUGEON</t>
  </si>
  <si>
    <t>Hiria</t>
  </si>
  <si>
    <t>Vaite</t>
  </si>
  <si>
    <t>BOURBON</t>
  </si>
  <si>
    <t>MARE</t>
  </si>
  <si>
    <t>Toofa Wilfrid</t>
  </si>
  <si>
    <t>LANGY</t>
  </si>
  <si>
    <t>Sandra</t>
  </si>
  <si>
    <t>Triathlon</t>
  </si>
  <si>
    <t>KONG YEK FHAN</t>
  </si>
  <si>
    <t>BROSSE</t>
  </si>
  <si>
    <t>RATIA</t>
  </si>
  <si>
    <t>William</t>
  </si>
  <si>
    <t>ARAIPU</t>
  </si>
  <si>
    <t>Vetea</t>
  </si>
  <si>
    <t>Triathlon Punaruu</t>
  </si>
  <si>
    <t>TOULLEC</t>
  </si>
  <si>
    <t>Robert</t>
  </si>
  <si>
    <t>CUNEO</t>
  </si>
  <si>
    <t>Henoa</t>
  </si>
  <si>
    <t>Taema</t>
  </si>
  <si>
    <t>BEAUPRE</t>
  </si>
  <si>
    <t>PETIT PIERRE</t>
  </si>
  <si>
    <t>ROBERT</t>
  </si>
  <si>
    <t>Cédric</t>
  </si>
  <si>
    <t>BARBE</t>
  </si>
  <si>
    <t>Thibault</t>
  </si>
  <si>
    <t>VAN SOU</t>
  </si>
  <si>
    <t>Heinui</t>
  </si>
  <si>
    <t>TEIKIKAINE</t>
  </si>
  <si>
    <t>Tahiaee</t>
  </si>
  <si>
    <t>IWAMURA</t>
  </si>
  <si>
    <t>Shoji</t>
  </si>
  <si>
    <t>FOREZ</t>
  </si>
  <si>
    <t>CSLG PICARDIE</t>
  </si>
  <si>
    <t>BRISSON</t>
  </si>
  <si>
    <t>BERNAGOUT</t>
  </si>
  <si>
    <t>PAQUIER</t>
  </si>
  <si>
    <t>Rose-Merry</t>
  </si>
  <si>
    <t>Amicale Tamarii Tamanu</t>
  </si>
  <si>
    <t>CHANE</t>
  </si>
  <si>
    <t>Kenny</t>
  </si>
  <si>
    <t>CHANGARNIER</t>
  </si>
  <si>
    <t>Anne Marie</t>
  </si>
  <si>
    <t>CHAT</t>
  </si>
  <si>
    <t>DTP / RIMAP-P</t>
  </si>
  <si>
    <t>ESMIOL</t>
  </si>
  <si>
    <t>POUIRA</t>
  </si>
  <si>
    <t>Karl</t>
  </si>
  <si>
    <t>BEAUMOND</t>
  </si>
  <si>
    <t>FORRE</t>
  </si>
  <si>
    <t>Jacky</t>
  </si>
  <si>
    <t>CHANSIN</t>
  </si>
  <si>
    <t>CHISAKA</t>
  </si>
  <si>
    <t>Hinerava</t>
  </si>
  <si>
    <t>Raitua</t>
  </si>
  <si>
    <t>AROQUIAME</t>
  </si>
  <si>
    <t>Clément</t>
  </si>
  <si>
    <t>PEYRAS</t>
  </si>
  <si>
    <t>HILTON</t>
  </si>
  <si>
    <t>Glenn</t>
  </si>
  <si>
    <t>TSING-TING</t>
  </si>
  <si>
    <t>Purotu</t>
  </si>
  <si>
    <t>Kalani</t>
  </si>
  <si>
    <t>BOXING CLUB NO MOOREA</t>
  </si>
  <si>
    <t>WONG</t>
  </si>
  <si>
    <t>JOUANET</t>
  </si>
  <si>
    <t>GIAU</t>
  </si>
  <si>
    <t>AS SOCREDO RUNNING</t>
  </si>
  <si>
    <t>LENOIR née ROUXEL</t>
  </si>
  <si>
    <t>Tiare</t>
  </si>
  <si>
    <t>HOFMAN</t>
  </si>
  <si>
    <t>CHEUNG</t>
  </si>
  <si>
    <t>Mario</t>
  </si>
  <si>
    <t>Evelyne</t>
  </si>
  <si>
    <t>MOALA</t>
  </si>
  <si>
    <t>Malia</t>
  </si>
  <si>
    <t>HAUATA</t>
  </si>
  <si>
    <t>BUREAU</t>
  </si>
  <si>
    <t>MAI</t>
  </si>
  <si>
    <t>Noël</t>
  </si>
  <si>
    <t>DEVOET</t>
  </si>
  <si>
    <t>BUCK</t>
  </si>
  <si>
    <t xml:space="preserve">BRISON </t>
  </si>
  <si>
    <t>KAUTAI</t>
  </si>
  <si>
    <t>LOPEZ</t>
  </si>
  <si>
    <t>MACHUT</t>
  </si>
  <si>
    <t>JOUAUX</t>
  </si>
  <si>
    <t>Kevin</t>
  </si>
  <si>
    <t>QACHBOUL</t>
  </si>
  <si>
    <t>Youssef</t>
  </si>
  <si>
    <t>Romuald</t>
  </si>
  <si>
    <t>GUEHO</t>
  </si>
  <si>
    <t>LECONTE</t>
  </si>
  <si>
    <t>SAID</t>
  </si>
  <si>
    <t>Assinani</t>
  </si>
  <si>
    <t>SEBIRE</t>
  </si>
  <si>
    <t>LABASTIE</t>
  </si>
  <si>
    <t>Adrien</t>
  </si>
  <si>
    <t>TERIIHAUE</t>
  </si>
  <si>
    <t>Kendrick</t>
  </si>
  <si>
    <t>ROBITAILLIE</t>
  </si>
  <si>
    <t>GAMIN</t>
  </si>
  <si>
    <t>Roselie</t>
  </si>
  <si>
    <t>MALULU</t>
  </si>
  <si>
    <t>Steven</t>
  </si>
  <si>
    <t>BONNOT</t>
  </si>
  <si>
    <t>BARSINAS</t>
  </si>
  <si>
    <t>Moïse</t>
  </si>
  <si>
    <t>MOURLANNE</t>
  </si>
  <si>
    <t>Mélissa</t>
  </si>
  <si>
    <t xml:space="preserve">MOU </t>
  </si>
  <si>
    <t>SOCREDO</t>
  </si>
  <si>
    <t>CROS</t>
  </si>
  <si>
    <t>Laurentg</t>
  </si>
  <si>
    <t>HOUOT</t>
  </si>
  <si>
    <t>Etienne</t>
  </si>
  <si>
    <t>EMERY</t>
  </si>
  <si>
    <t>Aude</t>
  </si>
  <si>
    <t>ONDICOLBERRY</t>
  </si>
  <si>
    <t>MARUHI</t>
  </si>
  <si>
    <t>REVEL</t>
  </si>
  <si>
    <t>RAVOLET</t>
  </si>
  <si>
    <t>Victor</t>
  </si>
  <si>
    <t>MANARII</t>
  </si>
  <si>
    <t>Armand</t>
  </si>
  <si>
    <t>URARII</t>
  </si>
  <si>
    <t>Valentin</t>
  </si>
  <si>
    <t>TEHEI</t>
  </si>
  <si>
    <t>Herman</t>
  </si>
  <si>
    <t>TAUAROA</t>
  </si>
  <si>
    <t>Hugo</t>
  </si>
  <si>
    <t>Ioane</t>
  </si>
  <si>
    <t>NAHEI</t>
  </si>
  <si>
    <t>Davis</t>
  </si>
  <si>
    <t>TAPOTOFARERANI</t>
  </si>
  <si>
    <t>ATGER</t>
  </si>
  <si>
    <t>Haamarurai</t>
  </si>
  <si>
    <t>Maureen</t>
  </si>
  <si>
    <t>CANADA</t>
  </si>
  <si>
    <t>Individuel 7</t>
  </si>
  <si>
    <t>Individuel 103</t>
  </si>
  <si>
    <t>Individuel 129</t>
  </si>
  <si>
    <t>Individuel 130</t>
  </si>
  <si>
    <t>Individuel 131</t>
  </si>
  <si>
    <t>Individuel 132</t>
  </si>
  <si>
    <t>Individuel 133</t>
  </si>
  <si>
    <t>Individuel 127</t>
  </si>
  <si>
    <t>Georges</t>
  </si>
  <si>
    <t>PAUTEHEA</t>
  </si>
  <si>
    <t>AS POMPIER</t>
  </si>
  <si>
    <t>DELORY</t>
  </si>
  <si>
    <t>Margot</t>
  </si>
  <si>
    <t>GRIMAULT</t>
  </si>
  <si>
    <t>GIBUS</t>
  </si>
  <si>
    <t>FAVIER</t>
  </si>
  <si>
    <t>MU YAU KAU</t>
  </si>
  <si>
    <t>PONT</t>
  </si>
  <si>
    <t>Serge</t>
  </si>
  <si>
    <t>GEORGE</t>
  </si>
  <si>
    <t>LEMAIRE</t>
  </si>
  <si>
    <t>Matahi</t>
  </si>
  <si>
    <t>TEIKITEETINI</t>
  </si>
  <si>
    <t>Tahia</t>
  </si>
  <si>
    <t>WONG KAM CHE</t>
  </si>
  <si>
    <t>Cindy</t>
  </si>
  <si>
    <t>VAA-ANI</t>
  </si>
  <si>
    <t>TINORUA</t>
  </si>
  <si>
    <t>Viriamu</t>
  </si>
  <si>
    <t>PAPARA</t>
  </si>
  <si>
    <t>Poehina</t>
  </si>
  <si>
    <t>Individuel 134</t>
  </si>
  <si>
    <t>Quentin</t>
  </si>
  <si>
    <t>MOEINO</t>
  </si>
  <si>
    <t>Maïtha</t>
  </si>
  <si>
    <t>THIELEN</t>
  </si>
  <si>
    <t>Douglas</t>
  </si>
  <si>
    <t>Individuel 135</t>
  </si>
  <si>
    <t>USA</t>
  </si>
  <si>
    <t>COIA</t>
  </si>
  <si>
    <t>MENIGOZ</t>
  </si>
  <si>
    <t>Karen</t>
  </si>
  <si>
    <t>MAYONNADE</t>
  </si>
  <si>
    <t>Christine</t>
  </si>
  <si>
    <t>STADE LANGONNAIS ATHLETISME</t>
  </si>
  <si>
    <t>FERREIRA</t>
  </si>
  <si>
    <t>Manuel</t>
  </si>
  <si>
    <t>STADE MOITOIS ATHLETISME</t>
  </si>
  <si>
    <t>PIELLARD</t>
  </si>
  <si>
    <t>AUSTRALIE</t>
  </si>
  <si>
    <t xml:space="preserve">Triathlon australienne </t>
  </si>
  <si>
    <t>Individuel 123</t>
  </si>
  <si>
    <t>OOPA</t>
  </si>
  <si>
    <t>Commune Moorea</t>
  </si>
  <si>
    <t>MATOHI</t>
  </si>
  <si>
    <t>Neherika</t>
  </si>
  <si>
    <t>LE BIHAN</t>
  </si>
  <si>
    <t>Onyx</t>
  </si>
  <si>
    <t>PITO</t>
  </si>
  <si>
    <t>Vaiti</t>
  </si>
  <si>
    <t>DALLEAU</t>
  </si>
  <si>
    <t>Polynésienne des eaux</t>
  </si>
  <si>
    <t>PARISSEAUX</t>
  </si>
  <si>
    <t>RICHARD</t>
  </si>
  <si>
    <t>Holmes</t>
  </si>
  <si>
    <t>LAUROFF</t>
  </si>
  <si>
    <t>Paméla</t>
  </si>
  <si>
    <t>HARTLAGE</t>
  </si>
  <si>
    <t>Bristol</t>
  </si>
  <si>
    <t>HOAGLAND</t>
  </si>
  <si>
    <t>Rachael</t>
  </si>
  <si>
    <t>SCHMIDT</t>
  </si>
  <si>
    <t>Kai-Uwe</t>
  </si>
  <si>
    <t>TEMAURI</t>
  </si>
  <si>
    <t>Layton</t>
  </si>
  <si>
    <t>TATARATA</t>
  </si>
  <si>
    <t>Jenna</t>
  </si>
  <si>
    <t>MURPHY</t>
  </si>
  <si>
    <t>Bernadette</t>
  </si>
  <si>
    <t>HERNANDEL</t>
  </si>
  <si>
    <t>TAUPOTINI</t>
  </si>
  <si>
    <t>Judicaël</t>
  </si>
  <si>
    <t>KEULER</t>
  </si>
  <si>
    <t>Individuel 35</t>
  </si>
  <si>
    <t>SEGALIN</t>
  </si>
  <si>
    <t>Chloé</t>
  </si>
  <si>
    <t>Titouan</t>
  </si>
  <si>
    <t>MARCEAUX</t>
  </si>
  <si>
    <t>AMOUR-LAZZARI</t>
  </si>
  <si>
    <t>Kari Lee</t>
  </si>
  <si>
    <t>BLANCHARD</t>
  </si>
  <si>
    <t>Aurianne</t>
  </si>
  <si>
    <t>ARIITAI</t>
  </si>
  <si>
    <t>Teneupa</t>
  </si>
  <si>
    <t xml:space="preserve">SDT LOISIRS </t>
  </si>
  <si>
    <t>OGET</t>
  </si>
  <si>
    <t>CAA AJACCIO</t>
  </si>
  <si>
    <t>CORSE</t>
  </si>
  <si>
    <t>RABY</t>
  </si>
  <si>
    <t>François Xavier</t>
  </si>
  <si>
    <t>SABATIER</t>
  </si>
  <si>
    <t>Denise</t>
  </si>
  <si>
    <t>B ERNIERE</t>
  </si>
  <si>
    <t>Keron</t>
  </si>
  <si>
    <t>UTIA</t>
  </si>
  <si>
    <t>Moeava</t>
  </si>
  <si>
    <t>TOHOIRI</t>
  </si>
  <si>
    <t>Matoe</t>
  </si>
  <si>
    <t>Teuira</t>
  </si>
  <si>
    <t>DUBREUCQ</t>
  </si>
  <si>
    <t>Emmenuel</t>
  </si>
  <si>
    <t>Polynésie des Eaux</t>
  </si>
  <si>
    <t>CHINISON</t>
  </si>
  <si>
    <t>TAHUHUTERANI</t>
  </si>
  <si>
    <t>SAM YIOU</t>
  </si>
  <si>
    <t>SICOT</t>
  </si>
  <si>
    <t>GUYOT-SSIONESSE</t>
  </si>
  <si>
    <t>Zoran</t>
  </si>
  <si>
    <t>BUCHIN</t>
  </si>
  <si>
    <t>TEPAU</t>
  </si>
  <si>
    <t>LATORRE</t>
  </si>
  <si>
    <t>RAPARII</t>
  </si>
  <si>
    <t>Tamatoa</t>
  </si>
  <si>
    <t>BIAREZ</t>
  </si>
  <si>
    <t xml:space="preserve">UTIA </t>
  </si>
  <si>
    <t>Heiarii</t>
  </si>
  <si>
    <t>DEFOSSEZ</t>
  </si>
  <si>
    <t>BRILLET</t>
  </si>
  <si>
    <t>Hiriata</t>
  </si>
  <si>
    <t>ANJOUBAULT</t>
  </si>
  <si>
    <t>Yvonne</t>
  </si>
  <si>
    <t>PASTOR</t>
  </si>
  <si>
    <t>Individuel 38</t>
  </si>
  <si>
    <t>Individuel 37</t>
  </si>
  <si>
    <t>Thanoa</t>
  </si>
  <si>
    <t>Individuel 39</t>
  </si>
  <si>
    <t>TEHAHE</t>
  </si>
  <si>
    <t>Marie-Claire</t>
  </si>
  <si>
    <t>VERNAUDON</t>
  </si>
  <si>
    <t>Opeta</t>
  </si>
  <si>
    <t>ARAI</t>
  </si>
  <si>
    <t>Kia</t>
  </si>
  <si>
    <t>VISTE</t>
  </si>
  <si>
    <t>Glenda</t>
  </si>
  <si>
    <t>LIVINGSTON</t>
  </si>
  <si>
    <t>Catherine</t>
  </si>
  <si>
    <t>SHEPPARD</t>
  </si>
  <si>
    <t>BAIRD</t>
  </si>
  <si>
    <t>Brenda</t>
  </si>
  <si>
    <t>LECOUSTRE</t>
  </si>
  <si>
    <t>Jessica</t>
  </si>
  <si>
    <t>Individuel 136</t>
  </si>
  <si>
    <t>Individuel 137</t>
  </si>
  <si>
    <t>MOU</t>
  </si>
  <si>
    <t>Rick</t>
  </si>
  <si>
    <t>Sonia</t>
  </si>
  <si>
    <t>Tiare Anani</t>
  </si>
  <si>
    <t>Stanley</t>
  </si>
  <si>
    <t>Petra</t>
  </si>
  <si>
    <t>Individuel 141</t>
  </si>
  <si>
    <t>Allemagne</t>
  </si>
  <si>
    <t>Individuel 140</t>
  </si>
  <si>
    <t>ISHII</t>
  </si>
  <si>
    <t>Makoto</t>
  </si>
  <si>
    <t>Individuel 144</t>
  </si>
  <si>
    <t>SUGAWARA</t>
  </si>
  <si>
    <t>Yoshimi</t>
  </si>
  <si>
    <t>Indivuel 145</t>
  </si>
  <si>
    <t>TONNELLIER</t>
  </si>
  <si>
    <t>CSLG</t>
  </si>
  <si>
    <t>ORTHY</t>
  </si>
  <si>
    <t>Trévor</t>
  </si>
  <si>
    <t>JRM</t>
  </si>
  <si>
    <t>CHAUVELOT</t>
  </si>
  <si>
    <t>Salome</t>
  </si>
  <si>
    <t>COLLEGE PAOPAO</t>
  </si>
  <si>
    <t>PIRATO</t>
  </si>
  <si>
    <t>Heimearii</t>
  </si>
  <si>
    <t>RODRIGUEZ</t>
  </si>
  <si>
    <t>Charlott</t>
  </si>
  <si>
    <t>BERTRAS</t>
  </si>
  <si>
    <t>Gillian</t>
  </si>
  <si>
    <t>COURDE</t>
  </si>
  <si>
    <t>Chipri</t>
  </si>
  <si>
    <t>TEHEURA</t>
  </si>
  <si>
    <t>Sylver</t>
  </si>
  <si>
    <t>TERAITUA</t>
  </si>
  <si>
    <t>VAITUA</t>
  </si>
  <si>
    <t>Marceau</t>
  </si>
  <si>
    <t>HIRO</t>
  </si>
  <si>
    <t>MARCHAND</t>
  </si>
  <si>
    <t>Individuel 67</t>
  </si>
  <si>
    <t>RANGIROA</t>
  </si>
  <si>
    <t>Banque de Polynésie</t>
  </si>
  <si>
    <t>ITALIE</t>
  </si>
  <si>
    <t>HOUN</t>
  </si>
  <si>
    <t>Maxim</t>
  </si>
  <si>
    <t>NASS</t>
  </si>
  <si>
    <t>Reinhard</t>
  </si>
  <si>
    <t>ALLEMAGNE</t>
  </si>
  <si>
    <t>VANAA</t>
  </si>
  <si>
    <t>Pittman</t>
  </si>
  <si>
    <t>Individuel 69</t>
  </si>
  <si>
    <t>CATALANO</t>
  </si>
  <si>
    <t>Scott</t>
  </si>
  <si>
    <t>Individuel 68</t>
  </si>
  <si>
    <t>GUILLAIN</t>
  </si>
  <si>
    <t>Tepea</t>
  </si>
  <si>
    <t>SHUMKO</t>
  </si>
  <si>
    <t>Sergey</t>
  </si>
  <si>
    <t>Triathlon licence</t>
  </si>
  <si>
    <t>Enitza</t>
  </si>
  <si>
    <t>PANAMA</t>
  </si>
  <si>
    <t>Individuel 43</t>
  </si>
  <si>
    <t>Individuel 44</t>
  </si>
  <si>
    <t>individuel 45</t>
  </si>
  <si>
    <t>Individuel 46</t>
  </si>
  <si>
    <t>SCHERF</t>
  </si>
  <si>
    <t>Annette</t>
  </si>
  <si>
    <t>6-Iindividuel 20</t>
  </si>
  <si>
    <t>7-CM en cours</t>
  </si>
  <si>
    <t>8-CM en cours</t>
  </si>
  <si>
    <t>9-CM en cours</t>
  </si>
  <si>
    <t>10-CM en cours</t>
  </si>
  <si>
    <t>11-Individuel 16</t>
  </si>
  <si>
    <t>12-Individuel 19</t>
  </si>
  <si>
    <t>13-CM en cours</t>
  </si>
  <si>
    <t>14-Individuel 22</t>
  </si>
  <si>
    <t xml:space="preserve">16-CM </t>
  </si>
  <si>
    <t xml:space="preserve">17-CM </t>
  </si>
  <si>
    <t>18-Individuel 29</t>
  </si>
  <si>
    <t>19-Individuel 30</t>
  </si>
  <si>
    <t>20-Individuel 31</t>
  </si>
  <si>
    <t>22-CM en cours</t>
  </si>
  <si>
    <t>CRETON</t>
  </si>
  <si>
    <t>Jean-Benoit</t>
  </si>
  <si>
    <t>TEANINIURAITEMOANA</t>
  </si>
  <si>
    <t>BARREAU</t>
  </si>
  <si>
    <t>Tifenn</t>
  </si>
  <si>
    <t>COTTAIS</t>
  </si>
  <si>
    <t>BIERLAIRE</t>
  </si>
  <si>
    <t>CADROT</t>
  </si>
  <si>
    <t>RINGART</t>
  </si>
  <si>
    <t>Hortense</t>
  </si>
  <si>
    <t>BDT/Invité</t>
  </si>
  <si>
    <t>Agathe</t>
  </si>
  <si>
    <t xml:space="preserve">RUPERT </t>
  </si>
  <si>
    <t>BERNADIN</t>
  </si>
  <si>
    <t>Nelson</t>
  </si>
  <si>
    <t xml:space="preserve">FAAHU </t>
  </si>
  <si>
    <t>Landry</t>
  </si>
  <si>
    <t>MORISHITA</t>
  </si>
  <si>
    <t>Yoshiko</t>
  </si>
  <si>
    <t>Kiyonori</t>
  </si>
  <si>
    <t xml:space="preserve">TSING </t>
  </si>
  <si>
    <t>Elisa</t>
  </si>
  <si>
    <t>Tama</t>
  </si>
  <si>
    <t>Temooreaclub</t>
  </si>
  <si>
    <t>TEIHOARII</t>
  </si>
  <si>
    <t>POROI</t>
  </si>
  <si>
    <t>François</t>
  </si>
  <si>
    <t>VEUAUD</t>
  </si>
  <si>
    <t>Faatiarai</t>
  </si>
  <si>
    <t>individuel 70</t>
  </si>
  <si>
    <t>Salma</t>
  </si>
  <si>
    <t>Audren</t>
  </si>
  <si>
    <t>KELLY</t>
  </si>
  <si>
    <t>Kyla</t>
  </si>
  <si>
    <t>RUPEA</t>
  </si>
  <si>
    <t>Vaihirua</t>
  </si>
  <si>
    <t>Tahiti</t>
  </si>
  <si>
    <t>Ind36</t>
  </si>
  <si>
    <t>BOUDAOUD</t>
  </si>
  <si>
    <t>Karina</t>
  </si>
  <si>
    <t>JOUBERT</t>
  </si>
  <si>
    <t>Yannick</t>
  </si>
  <si>
    <t>5 KMS</t>
  </si>
  <si>
    <t>PODIUMS MARATHON MOOREA 2013</t>
  </si>
  <si>
    <t>PODIUMS SEMI MARATHON MOOREA 2013</t>
  </si>
  <si>
    <t>PODIUMS FUN RUN - MOOREA 2013</t>
  </si>
  <si>
    <t>Tamarii Punaruu EQ1</t>
  </si>
  <si>
    <t>COLLEGE PAOPAO EQ1</t>
  </si>
  <si>
    <t>USSP OPUNOHU EQ1</t>
  </si>
  <si>
    <t>RESULTATS scratch 5 KMS - MOOREA 2013</t>
  </si>
  <si>
    <t>112 arrivants</t>
  </si>
  <si>
    <t>Ex-aequo</t>
  </si>
  <si>
    <t>RESULTATS scratch SEMI MARATHON - MOOREA 2013</t>
  </si>
  <si>
    <t>358 arrivants</t>
  </si>
  <si>
    <t>RESULTATS scratch MARATHON - MOOREA 2013</t>
  </si>
  <si>
    <t>130 arrivants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</si>
</sst>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_-* #,##0.00\ &quot;€&quot;_-;\-* #,##0.00\ &quot;€&quot;_-;_-* &quot;-&quot;??\ &quot;€&quot;_-;_-@_-"/>
    <numFmt numFmtId="165" formatCode="[h]:mm:ss.00"/>
    <numFmt numFmtId="166" formatCode="&quot;Equipe &quot;0&quot;:&quot;"/>
    <numFmt numFmtId="167" formatCode="[h]:mm:ss;00"/>
    <numFmt numFmtId="168" formatCode="[h]:mm:ss.0;@"/>
    <numFmt numFmtId="169" formatCode="hh:mm:ss.00;@"/>
    <numFmt numFmtId="170" formatCode="_-* #,##0.00\ [$€-1]_-;\-* #,##0.00\ [$€-1]_-;_-* &quot;-&quot;??\ [$€-1]_-"/>
    <numFmt numFmtId="171" formatCode="_ * #,##0.00_)\ _$_ ;_ * \(#,##0.00\)\ _$_ ;_ * &quot;-&quot;??_)\ _$_ ;_ @_ "/>
    <numFmt numFmtId="172" formatCode="#,##0.00&quot; &quot;[$€-40C];[Red]&quot;-&quot;#,##0.00&quot; &quot;[$€-40C]"/>
    <numFmt numFmtId="173" formatCode="0&quot;e&quot;"/>
    <numFmt numFmtId="174" formatCode="[$-F400]h:mm:ss\ AM/PM"/>
  </numFmts>
  <fonts count="10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2"/>
      <color indexed="60"/>
      <name val="Arial"/>
      <family val="2"/>
    </font>
    <font>
      <sz val="16"/>
      <color indexed="8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sz val="9"/>
      <name val="Geneva"/>
    </font>
    <font>
      <sz val="10"/>
      <name val="Geneva"/>
    </font>
    <font>
      <sz val="12"/>
      <color indexed="12"/>
      <name val="Geneva"/>
    </font>
    <font>
      <b/>
      <sz val="12"/>
      <color indexed="48"/>
      <name val="Arial"/>
      <family val="2"/>
    </font>
    <font>
      <sz val="10"/>
      <name val="Helv"/>
    </font>
    <font>
      <b/>
      <i/>
      <sz val="12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2"/>
      <color indexed="9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u/>
      <sz val="11"/>
      <color indexed="10"/>
      <name val="Arial"/>
      <family val="2"/>
    </font>
    <font>
      <sz val="10"/>
      <name val="Verdana"/>
      <family val="2"/>
    </font>
    <font>
      <sz val="10"/>
      <name val="MS Sans Serif"/>
      <family val="2"/>
    </font>
    <font>
      <sz val="9"/>
      <name val="Arial"/>
      <family val="2"/>
    </font>
    <font>
      <u/>
      <sz val="9"/>
      <color indexed="12"/>
      <name val="Geneva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1"/>
      <color indexed="14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u/>
      <sz val="10"/>
      <color indexed="10"/>
      <name val="Arial"/>
      <family val="2"/>
    </font>
    <font>
      <b/>
      <sz val="20"/>
      <name val="Arial"/>
      <family val="2"/>
    </font>
    <font>
      <sz val="14"/>
      <color indexed="13"/>
      <name val="Arial"/>
      <family val="2"/>
    </font>
    <font>
      <b/>
      <u/>
      <sz val="10"/>
      <color indexed="10"/>
      <name val="Arial"/>
      <family val="2"/>
    </font>
    <font>
      <b/>
      <sz val="28"/>
      <color indexed="9"/>
      <name val="Calibri"/>
      <family val="2"/>
    </font>
    <font>
      <i/>
      <sz val="11"/>
      <color indexed="8"/>
      <name val="Calibri"/>
      <family val="2"/>
    </font>
    <font>
      <u/>
      <sz val="14"/>
      <color indexed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1"/>
      <name val="Arial1"/>
    </font>
    <font>
      <b/>
      <i/>
      <sz val="16"/>
      <color theme="1"/>
      <name val="Arial1"/>
    </font>
    <font>
      <sz val="11"/>
      <color indexed="20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i/>
      <u/>
      <sz val="11"/>
      <color theme="1"/>
      <name val="Arial1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1"/>
      <color indexed="13"/>
      <name val="Arial"/>
      <family val="2"/>
    </font>
    <font>
      <b/>
      <sz val="10"/>
      <color rgb="FFFF0000"/>
      <name val="Arial"/>
      <family val="2"/>
    </font>
    <font>
      <b/>
      <i/>
      <sz val="12"/>
      <color rgb="FFFF0000"/>
      <name val="Arial"/>
      <family val="2"/>
    </font>
    <font>
      <b/>
      <sz val="14"/>
      <color rgb="FFFF0000"/>
      <name val="Arial"/>
      <family val="2"/>
    </font>
    <font>
      <b/>
      <sz val="12"/>
      <color rgb="FFFF000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i/>
      <sz val="8"/>
      <color indexed="8"/>
      <name val="Arial"/>
      <family val="2"/>
    </font>
    <font>
      <i/>
      <sz val="8"/>
      <color indexed="8"/>
      <name val="Arial"/>
      <family val="2"/>
    </font>
    <font>
      <i/>
      <sz val="8"/>
      <color rgb="FFFF0000"/>
      <name val="Arial"/>
      <family val="2"/>
    </font>
    <font>
      <b/>
      <i/>
      <sz val="8"/>
      <color rgb="FFFF0000"/>
      <name val="Arial"/>
      <family val="2"/>
    </font>
    <font>
      <b/>
      <sz val="18"/>
      <name val="Arial"/>
      <family val="2"/>
    </font>
    <font>
      <i/>
      <sz val="10"/>
      <name val="Arial"/>
      <family val="2"/>
    </font>
  </fonts>
  <fills count="7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50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13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9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31"/>
      </patternFill>
    </fill>
    <fill>
      <patternFill patternType="solid">
        <fgColor indexed="1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8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EFEFEF"/>
        <bgColor rgb="FFEFEFEF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0116">
    <xf numFmtId="0" fontId="0" fillId="0" borderId="0"/>
    <xf numFmtId="0" fontId="68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68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68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68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68" fillId="60" borderId="0" applyNumberFormat="0" applyBorder="0" applyAlignment="0" applyProtection="0"/>
    <xf numFmtId="0" fontId="14" fillId="15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68" fillId="61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68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68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7" borderId="0" applyNumberFormat="0" applyBorder="0" applyAlignment="0" applyProtection="0"/>
    <xf numFmtId="0" fontId="14" fillId="18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68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68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68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68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69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69" fillId="62" borderId="0" applyNumberFormat="0" applyBorder="0" applyAlignment="0" applyProtection="0"/>
    <xf numFmtId="0" fontId="26" fillId="18" borderId="0" applyNumberFormat="0" applyBorder="0" applyAlignment="0" applyProtection="0"/>
    <xf numFmtId="0" fontId="26" fillId="7" borderId="0" applyNumberFormat="0" applyBorder="0" applyAlignment="0" applyProtection="0"/>
    <xf numFmtId="0" fontId="26" fillId="18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69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69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0" fontId="69" fillId="63" borderId="0" applyNumberFormat="0" applyBorder="0" applyAlignment="0" applyProtection="0"/>
    <xf numFmtId="0" fontId="26" fillId="30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69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69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34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69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69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69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69" fillId="64" borderId="0" applyNumberFormat="0" applyBorder="0" applyAlignment="0" applyProtection="0"/>
    <xf numFmtId="0" fontId="26" fillId="30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69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4" fillId="0" borderId="0">
      <alignment vertical="center"/>
      <protection locked="0"/>
    </xf>
    <xf numFmtId="0" fontId="70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0"/>
    <xf numFmtId="0" fontId="71" fillId="43" borderId="45" applyNumberFormat="0" applyAlignment="0" applyProtection="0"/>
    <xf numFmtId="0" fontId="28" fillId="43" borderId="1" applyNumberFormat="0" applyAlignment="0" applyProtection="0"/>
    <xf numFmtId="0" fontId="28" fillId="44" borderId="1" applyNumberFormat="0" applyAlignment="0" applyProtection="0"/>
    <xf numFmtId="0" fontId="28" fillId="44" borderId="1" applyNumberFormat="0" applyAlignment="0" applyProtection="0"/>
    <xf numFmtId="0" fontId="28" fillId="43" borderId="1" applyNumberFormat="0" applyAlignment="0" applyProtection="0"/>
    <xf numFmtId="0" fontId="28" fillId="43" borderId="1" applyNumberFormat="0" applyAlignment="0" applyProtection="0"/>
    <xf numFmtId="0" fontId="28" fillId="43" borderId="1" applyNumberFormat="0" applyAlignment="0" applyProtection="0"/>
    <xf numFmtId="0" fontId="28" fillId="43" borderId="1" applyNumberFormat="0" applyAlignment="0" applyProtection="0"/>
    <xf numFmtId="0" fontId="28" fillId="43" borderId="1" applyNumberFormat="0" applyAlignment="0" applyProtection="0"/>
    <xf numFmtId="0" fontId="28" fillId="43" borderId="1" applyNumberFormat="0" applyAlignment="0" applyProtection="0"/>
    <xf numFmtId="0" fontId="51" fillId="45" borderId="1" applyNumberFormat="0" applyAlignment="0" applyProtection="0"/>
    <xf numFmtId="0" fontId="51" fillId="45" borderId="1" applyNumberFormat="0" applyAlignment="0" applyProtection="0"/>
    <xf numFmtId="0" fontId="72" fillId="0" borderId="46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3" applyNumberFormat="0" applyFill="0" applyAlignment="0" applyProtection="0"/>
    <xf numFmtId="0" fontId="14" fillId="65" borderId="47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14" fillId="65" borderId="47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14" fillId="65" borderId="47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14" fillId="65" borderId="47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14" fillId="65" borderId="47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20" fillId="10" borderId="4" applyNumberFormat="0" applyFont="0" applyAlignment="0" applyProtection="0"/>
    <xf numFmtId="0" fontId="20" fillId="10" borderId="4" applyNumberFormat="0" applyFont="0" applyAlignment="0" applyProtection="0"/>
    <xf numFmtId="164" fontId="4" fillId="0" borderId="0" applyFont="0" applyFill="0" applyBorder="0" applyAlignment="0" applyProtection="0"/>
    <xf numFmtId="15" fontId="14" fillId="0" borderId="0" applyBorder="0" applyAlignment="0"/>
    <xf numFmtId="0" fontId="73" fillId="66" borderId="45" applyNumberFormat="0" applyAlignment="0" applyProtection="0"/>
    <xf numFmtId="0" fontId="30" fillId="16" borderId="1" applyNumberFormat="0" applyAlignment="0" applyProtection="0"/>
    <xf numFmtId="0" fontId="30" fillId="13" borderId="1" applyNumberFormat="0" applyAlignment="0" applyProtection="0"/>
    <xf numFmtId="0" fontId="30" fillId="16" borderId="1" applyNumberFormat="0" applyAlignment="0" applyProtection="0"/>
    <xf numFmtId="0" fontId="30" fillId="13" borderId="1" applyNumberFormat="0" applyAlignment="0" applyProtection="0"/>
    <xf numFmtId="0" fontId="30" fillId="13" borderId="1" applyNumberFormat="0" applyAlignment="0" applyProtection="0"/>
    <xf numFmtId="0" fontId="30" fillId="13" borderId="1" applyNumberFormat="0" applyAlignment="0" applyProtection="0"/>
    <xf numFmtId="0" fontId="30" fillId="13" borderId="1" applyNumberFormat="0" applyAlignment="0" applyProtection="0"/>
    <xf numFmtId="0" fontId="30" fillId="13" borderId="1" applyNumberFormat="0" applyAlignment="0" applyProtection="0"/>
    <xf numFmtId="0" fontId="30" fillId="13" borderId="1" applyNumberFormat="0" applyAlignment="0" applyProtection="0"/>
    <xf numFmtId="0" fontId="30" fillId="21" borderId="1" applyNumberFormat="0" applyAlignment="0" applyProtection="0"/>
    <xf numFmtId="0" fontId="30" fillId="21" borderId="1" applyNumberFormat="0" applyAlignment="0" applyProtection="0"/>
    <xf numFmtId="0" fontId="20" fillId="0" borderId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4" fillId="67" borderId="0"/>
    <xf numFmtId="0" fontId="22" fillId="0" borderId="0" applyNumberFormat="0" applyFill="0" applyBorder="0" applyProtection="0"/>
    <xf numFmtId="0" fontId="75" fillId="0" borderId="0">
      <alignment horizontal="center"/>
    </xf>
    <xf numFmtId="0" fontId="75" fillId="0" borderId="0">
      <alignment horizontal="center" textRotation="90"/>
    </xf>
    <xf numFmtId="0" fontId="23" fillId="0" borderId="0">
      <alignment vertical="center"/>
      <protection locked="0"/>
    </xf>
    <xf numFmtId="0" fontId="23" fillId="0" borderId="0">
      <alignment vertical="center"/>
      <protection locked="0"/>
    </xf>
    <xf numFmtId="0" fontId="76" fillId="68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53" fillId="11" borderId="0" applyNumberFormat="0" applyBorder="0" applyAlignment="0" applyProtection="0"/>
    <xf numFmtId="0" fontId="53" fillId="11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77" fillId="69" borderId="0" applyNumberFormat="0" applyBorder="0" applyAlignment="0" applyProtection="0"/>
    <xf numFmtId="0" fontId="32" fillId="47" borderId="0" applyNumberFormat="0" applyBorder="0" applyAlignment="0" applyProtection="0"/>
    <xf numFmtId="0" fontId="32" fillId="21" borderId="0" applyNumberFormat="0" applyBorder="0" applyAlignment="0" applyProtection="0"/>
    <xf numFmtId="0" fontId="32" fillId="47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48" fillId="0" borderId="0"/>
    <xf numFmtId="0" fontId="48" fillId="0" borderId="0"/>
    <xf numFmtId="0" fontId="68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68" fillId="0" borderId="0"/>
    <xf numFmtId="0" fontId="48" fillId="0" borderId="0"/>
    <xf numFmtId="0" fontId="68" fillId="0" borderId="0"/>
    <xf numFmtId="0" fontId="4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68" fillId="0" borderId="0"/>
    <xf numFmtId="0" fontId="4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8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78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68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8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8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4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0" fontId="68" fillId="0" borderId="0"/>
    <xf numFmtId="0" fontId="20" fillId="0" borderId="0"/>
    <xf numFmtId="0" fontId="6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20" fillId="0" borderId="0"/>
    <xf numFmtId="0" fontId="4" fillId="0" borderId="0"/>
    <xf numFmtId="0" fontId="4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9" fillId="0" borderId="0"/>
    <xf numFmtId="0" fontId="79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9" fillId="0" borderId="0"/>
    <xf numFmtId="0" fontId="79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7" fillId="0" borderId="0"/>
    <xf numFmtId="0" fontId="4" fillId="0" borderId="0"/>
    <xf numFmtId="0" fontId="4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79" fillId="0" borderId="0"/>
    <xf numFmtId="0" fontId="68" fillId="0" borderId="0"/>
    <xf numFmtId="0" fontId="1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9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9" fillId="0" borderId="0"/>
    <xf numFmtId="0" fontId="4" fillId="0" borderId="0"/>
    <xf numFmtId="0" fontId="68" fillId="0" borderId="0"/>
    <xf numFmtId="0" fontId="20" fillId="0" borderId="0"/>
    <xf numFmtId="0" fontId="68" fillId="0" borderId="0"/>
    <xf numFmtId="0" fontId="20" fillId="0" borderId="0"/>
    <xf numFmtId="0" fontId="68" fillId="0" borderId="0"/>
    <xf numFmtId="0" fontId="20" fillId="0" borderId="0"/>
    <xf numFmtId="0" fontId="20" fillId="0" borderId="0"/>
    <xf numFmtId="0" fontId="68" fillId="0" borderId="0"/>
    <xf numFmtId="0" fontId="20" fillId="0" borderId="0"/>
    <xf numFmtId="0" fontId="68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74" fillId="0" borderId="0"/>
    <xf numFmtId="0" fontId="4" fillId="0" borderId="0"/>
    <xf numFmtId="0" fontId="7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74" fillId="0" borderId="0"/>
    <xf numFmtId="0" fontId="48" fillId="0" borderId="0"/>
    <xf numFmtId="0" fontId="74" fillId="0" borderId="0"/>
    <xf numFmtId="0" fontId="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1" fillId="0" borderId="0"/>
    <xf numFmtId="0" fontId="11" fillId="0" borderId="0"/>
    <xf numFmtId="0" fontId="68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4" fillId="0" borderId="0"/>
    <xf numFmtId="0" fontId="68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68" fillId="0" borderId="0"/>
    <xf numFmtId="0" fontId="4" fillId="0" borderId="0"/>
    <xf numFmtId="0" fontId="68" fillId="0" borderId="0"/>
    <xf numFmtId="0" fontId="68" fillId="0" borderId="0"/>
    <xf numFmtId="0" fontId="48" fillId="0" borderId="0"/>
    <xf numFmtId="0" fontId="68" fillId="0" borderId="0"/>
    <xf numFmtId="0" fontId="68" fillId="0" borderId="0"/>
    <xf numFmtId="0" fontId="48" fillId="0" borderId="0"/>
    <xf numFmtId="0" fontId="4" fillId="0" borderId="0"/>
    <xf numFmtId="0" fontId="48" fillId="0" borderId="0"/>
    <xf numFmtId="0" fontId="68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14" fillId="0" borderId="0"/>
    <xf numFmtId="0" fontId="4" fillId="0" borderId="0"/>
    <xf numFmtId="0" fontId="68" fillId="0" borderId="0"/>
    <xf numFmtId="0" fontId="49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0" fillId="0" borderId="0"/>
    <xf numFmtId="0" fontId="68" fillId="0" borderId="0"/>
    <xf numFmtId="0" fontId="20" fillId="0" borderId="0"/>
    <xf numFmtId="0" fontId="68" fillId="0" borderId="0"/>
    <xf numFmtId="0" fontId="20" fillId="0" borderId="0"/>
    <xf numFmtId="0" fontId="49" fillId="0" borderId="0"/>
    <xf numFmtId="0" fontId="20" fillId="0" borderId="0"/>
    <xf numFmtId="0" fontId="68" fillId="0" borderId="0"/>
    <xf numFmtId="0" fontId="68" fillId="0" borderId="0"/>
    <xf numFmtId="0" fontId="4" fillId="0" borderId="0"/>
    <xf numFmtId="0" fontId="68" fillId="0" borderId="0"/>
    <xf numFmtId="0" fontId="14" fillId="0" borderId="0"/>
    <xf numFmtId="0" fontId="20" fillId="0" borderId="0"/>
    <xf numFmtId="0" fontId="48" fillId="0" borderId="0"/>
    <xf numFmtId="0" fontId="48" fillId="0" borderId="0"/>
    <xf numFmtId="0" fontId="68" fillId="0" borderId="0"/>
    <xf numFmtId="0" fontId="68" fillId="0" borderId="0"/>
    <xf numFmtId="0" fontId="48" fillId="0" borderId="0"/>
    <xf numFmtId="0" fontId="6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68" fillId="0" borderId="0"/>
    <xf numFmtId="0" fontId="48" fillId="0" borderId="0"/>
    <xf numFmtId="0" fontId="48" fillId="0" borderId="0"/>
    <xf numFmtId="0" fontId="68" fillId="0" borderId="0"/>
    <xf numFmtId="0" fontId="68" fillId="0" borderId="0"/>
    <xf numFmtId="0" fontId="4" fillId="0" borderId="0"/>
    <xf numFmtId="0" fontId="14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0" fontId="20" fillId="0" borderId="0"/>
    <xf numFmtId="0" fontId="48" fillId="0" borderId="0"/>
    <xf numFmtId="0" fontId="68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8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20" fillId="0" borderId="0"/>
    <xf numFmtId="0" fontId="20" fillId="0" borderId="0"/>
    <xf numFmtId="0" fontId="68" fillId="0" borderId="0"/>
    <xf numFmtId="0" fontId="20" fillId="0" borderId="0"/>
    <xf numFmtId="0" fontId="48" fillId="0" borderId="0"/>
    <xf numFmtId="0" fontId="4" fillId="0" borderId="0"/>
    <xf numFmtId="0" fontId="20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0" borderId="0"/>
    <xf numFmtId="0" fontId="6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4" fillId="0" borderId="0" applyFont="0" applyFill="0" applyBorder="0" applyAlignment="0" applyProtection="0"/>
    <xf numFmtId="0" fontId="80" fillId="0" borderId="0"/>
    <xf numFmtId="172" fontId="80" fillId="0" borderId="0"/>
    <xf numFmtId="0" fontId="81" fillId="70" borderId="0" applyNumberFormat="0" applyBorder="0" applyAlignment="0" applyProtection="0"/>
    <xf numFmtId="0" fontId="33" fillId="9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82" fillId="43" borderId="48" applyNumberFormat="0" applyAlignment="0" applyProtection="0"/>
    <xf numFmtId="0" fontId="34" fillId="43" borderId="5" applyNumberFormat="0" applyAlignment="0" applyProtection="0"/>
    <xf numFmtId="0" fontId="34" fillId="44" borderId="5" applyNumberFormat="0" applyAlignment="0" applyProtection="0"/>
    <xf numFmtId="0" fontId="34" fillId="44" borderId="5" applyNumberFormat="0" applyAlignment="0" applyProtection="0"/>
    <xf numFmtId="0" fontId="34" fillId="43" borderId="5" applyNumberFormat="0" applyAlignment="0" applyProtection="0"/>
    <xf numFmtId="0" fontId="34" fillId="43" borderId="5" applyNumberFormat="0" applyAlignment="0" applyProtection="0"/>
    <xf numFmtId="0" fontId="34" fillId="43" borderId="5" applyNumberFormat="0" applyAlignment="0" applyProtection="0"/>
    <xf numFmtId="0" fontId="34" fillId="43" borderId="5" applyNumberFormat="0" applyAlignment="0" applyProtection="0"/>
    <xf numFmtId="0" fontId="34" fillId="43" borderId="5" applyNumberFormat="0" applyAlignment="0" applyProtection="0"/>
    <xf numFmtId="0" fontId="34" fillId="43" borderId="5" applyNumberFormat="0" applyAlignment="0" applyProtection="0"/>
    <xf numFmtId="0" fontId="34" fillId="45" borderId="5" applyNumberFormat="0" applyAlignment="0" applyProtection="0"/>
    <xf numFmtId="0" fontId="34" fillId="45" borderId="5" applyNumberFormat="0" applyAlignment="0" applyProtection="0"/>
    <xf numFmtId="0" fontId="8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55" fillId="0" borderId="7" applyNumberFormat="0" applyFill="0" applyAlignment="0" applyProtection="0"/>
    <xf numFmtId="0" fontId="55" fillId="0" borderId="7" applyNumberFormat="0" applyFill="0" applyAlignment="0" applyProtection="0"/>
    <xf numFmtId="0" fontId="84" fillId="0" borderId="49" applyNumberFormat="0" applyFill="0" applyAlignment="0" applyProtection="0"/>
    <xf numFmtId="0" fontId="36" fillId="0" borderId="8" applyNumberFormat="0" applyFill="0" applyAlignment="0" applyProtection="0"/>
    <xf numFmtId="0" fontId="36" fillId="0" borderId="8" applyNumberFormat="0" applyFill="0" applyAlignment="0" applyProtection="0"/>
    <xf numFmtId="0" fontId="36" fillId="0" borderId="8" applyNumberFormat="0" applyFill="0" applyAlignment="0" applyProtection="0"/>
    <xf numFmtId="0" fontId="36" fillId="0" borderId="8" applyNumberFormat="0" applyFill="0" applyAlignment="0" applyProtection="0"/>
    <xf numFmtId="0" fontId="36" fillId="0" borderId="8" applyNumberFormat="0" applyFill="0" applyAlignment="0" applyProtection="0"/>
    <xf numFmtId="0" fontId="36" fillId="0" borderId="8" applyNumberFormat="0" applyFill="0" applyAlignment="0" applyProtection="0"/>
    <xf numFmtId="0" fontId="36" fillId="0" borderId="8" applyNumberFormat="0" applyFill="0" applyAlignment="0" applyProtection="0"/>
    <xf numFmtId="0" fontId="36" fillId="0" borderId="8" applyNumberFormat="0" applyFill="0" applyAlignment="0" applyProtection="0"/>
    <xf numFmtId="0" fontId="56" fillId="0" borderId="9" applyNumberFormat="0" applyFill="0" applyAlignment="0" applyProtection="0"/>
    <xf numFmtId="0" fontId="56" fillId="0" borderId="9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18" fillId="0" borderId="10" applyNumberFormat="0" applyFill="0" applyAlignment="0" applyProtection="0"/>
    <xf numFmtId="0" fontId="57" fillId="0" borderId="11" applyNumberFormat="0" applyFill="0" applyAlignment="0" applyProtection="0"/>
    <xf numFmtId="0" fontId="57" fillId="0" borderId="11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37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85" fillId="0" borderId="12" applyNumberFormat="0" applyFill="0" applyAlignment="0" applyProtection="0"/>
    <xf numFmtId="0" fontId="37" fillId="0" borderId="12" applyNumberFormat="0" applyFill="0" applyAlignment="0" applyProtection="0"/>
    <xf numFmtId="0" fontId="37" fillId="0" borderId="12" applyNumberFormat="0" applyFill="0" applyAlignment="0" applyProtection="0"/>
    <xf numFmtId="0" fontId="37" fillId="0" borderId="12" applyNumberFormat="0" applyFill="0" applyAlignment="0" applyProtection="0"/>
    <xf numFmtId="0" fontId="37" fillId="0" borderId="12" applyNumberFormat="0" applyFill="0" applyAlignment="0" applyProtection="0"/>
    <xf numFmtId="0" fontId="37" fillId="0" borderId="12" applyNumberFormat="0" applyFill="0" applyAlignment="0" applyProtection="0"/>
    <xf numFmtId="0" fontId="37" fillId="0" borderId="12" applyNumberFormat="0" applyFill="0" applyAlignment="0" applyProtection="0"/>
    <xf numFmtId="0" fontId="37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13" applyNumberFormat="0" applyFill="0" applyAlignment="0" applyProtection="0"/>
    <xf numFmtId="0" fontId="86" fillId="71" borderId="50" applyNumberFormat="0" applyAlignment="0" applyProtection="0"/>
    <xf numFmtId="0" fontId="38" fillId="49" borderId="14" applyNumberFormat="0" applyAlignment="0" applyProtection="0"/>
    <xf numFmtId="0" fontId="38" fillId="48" borderId="14" applyNumberFormat="0" applyAlignment="0" applyProtection="0"/>
    <xf numFmtId="0" fontId="38" fillId="49" borderId="14" applyNumberFormat="0" applyAlignment="0" applyProtection="0"/>
    <xf numFmtId="0" fontId="38" fillId="48" borderId="14" applyNumberFormat="0" applyAlignment="0" applyProtection="0"/>
    <xf numFmtId="0" fontId="38" fillId="48" borderId="14" applyNumberFormat="0" applyAlignment="0" applyProtection="0"/>
    <xf numFmtId="0" fontId="38" fillId="48" borderId="14" applyNumberFormat="0" applyAlignment="0" applyProtection="0"/>
    <xf numFmtId="0" fontId="38" fillId="48" borderId="14" applyNumberFormat="0" applyAlignment="0" applyProtection="0"/>
    <xf numFmtId="0" fontId="38" fillId="48" borderId="14" applyNumberFormat="0" applyAlignment="0" applyProtection="0"/>
    <xf numFmtId="0" fontId="38" fillId="48" borderId="14" applyNumberFormat="0" applyAlignment="0" applyProtection="0"/>
    <xf numFmtId="0" fontId="38" fillId="48" borderId="14" applyNumberFormat="0" applyAlignment="0" applyProtection="0"/>
    <xf numFmtId="0" fontId="4" fillId="0" borderId="0">
      <alignment vertical="center"/>
      <protection locked="0"/>
    </xf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46" borderId="4" applyNumberForma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0" fontId="4" fillId="10" borderId="4" applyNumberFormat="0" applyFont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0" borderId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87" fillId="0" borderId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4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</cellStyleXfs>
  <cellXfs count="220">
    <xf numFmtId="0" fontId="0" fillId="0" borderId="0" xfId="0"/>
    <xf numFmtId="0" fontId="0" fillId="52" borderId="16" xfId="0" applyFill="1" applyBorder="1" applyAlignment="1" applyProtection="1">
      <alignment horizontal="center"/>
    </xf>
    <xf numFmtId="1" fontId="0" fillId="52" borderId="16" xfId="0" applyNumberFormat="1" applyFill="1" applyBorder="1" applyAlignment="1" applyProtection="1">
      <alignment horizontal="center"/>
    </xf>
    <xf numFmtId="0" fontId="4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0" borderId="16" xfId="0" applyFont="1" applyBorder="1" applyAlignment="1" applyProtection="1">
      <alignment horizontal="center" vertical="center" wrapText="1"/>
    </xf>
    <xf numFmtId="0" fontId="4" fillId="0" borderId="16" xfId="0" applyFont="1" applyBorder="1" applyAlignment="1" applyProtection="1">
      <alignment horizontal="center" vertical="center" wrapText="1"/>
    </xf>
    <xf numFmtId="0" fontId="4" fillId="0" borderId="0" xfId="0" applyFont="1"/>
    <xf numFmtId="0" fontId="10" fillId="54" borderId="23" xfId="0" applyFont="1" applyFill="1" applyBorder="1" applyAlignment="1" applyProtection="1">
      <alignment horizontal="center" vertical="center"/>
      <protection locked="0"/>
    </xf>
    <xf numFmtId="0" fontId="68" fillId="0" borderId="0" xfId="3527"/>
    <xf numFmtId="0" fontId="0" fillId="0" borderId="0" xfId="0" applyAlignment="1">
      <alignment shrinkToFit="1"/>
    </xf>
    <xf numFmtId="0" fontId="13" fillId="0" borderId="24" xfId="0" applyFont="1" applyBorder="1" applyAlignment="1">
      <alignment shrinkToFit="1"/>
    </xf>
    <xf numFmtId="0" fontId="45" fillId="56" borderId="25" xfId="0" applyFont="1" applyFill="1" applyBorder="1" applyAlignment="1">
      <alignment horizontal="center" vertical="center" shrinkToFit="1"/>
    </xf>
    <xf numFmtId="0" fontId="45" fillId="50" borderId="27" xfId="0" applyFont="1" applyFill="1" applyBorder="1" applyAlignment="1">
      <alignment horizontal="center" vertical="center" shrinkToFit="1"/>
    </xf>
    <xf numFmtId="0" fontId="45" fillId="56" borderId="29" xfId="0" applyFont="1" applyFill="1" applyBorder="1" applyAlignment="1">
      <alignment horizontal="center" vertical="center" shrinkToFit="1"/>
    </xf>
    <xf numFmtId="0" fontId="43" fillId="53" borderId="32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3" fillId="58" borderId="0" xfId="3527" applyFont="1" applyFill="1" applyAlignment="1">
      <alignment horizontal="center"/>
    </xf>
    <xf numFmtId="0" fontId="39" fillId="0" borderId="16" xfId="3527" applyFont="1" applyFill="1" applyBorder="1" applyAlignment="1">
      <alignment horizontal="center"/>
    </xf>
    <xf numFmtId="0" fontId="39" fillId="0" borderId="16" xfId="3527" applyFont="1" applyBorder="1" applyAlignment="1">
      <alignment horizontal="center"/>
    </xf>
    <xf numFmtId="167" fontId="6" fillId="0" borderId="16" xfId="3447" quotePrefix="1" applyNumberFormat="1" applyFont="1" applyBorder="1" applyAlignment="1">
      <alignment horizontal="center" shrinkToFit="1"/>
    </xf>
    <xf numFmtId="0" fontId="6" fillId="0" borderId="16" xfId="3447" quotePrefix="1" applyFont="1" applyBorder="1" applyAlignment="1">
      <alignment horizontal="center" shrinkToFit="1"/>
    </xf>
    <xf numFmtId="49" fontId="39" fillId="0" borderId="16" xfId="3527" applyNumberFormat="1" applyFont="1" applyBorder="1" applyAlignment="1">
      <alignment horizontal="center"/>
    </xf>
    <xf numFmtId="169" fontId="58" fillId="0" borderId="16" xfId="3527" applyNumberFormat="1" applyFont="1" applyBorder="1" applyAlignment="1">
      <alignment horizontal="center" vertical="top"/>
    </xf>
    <xf numFmtId="0" fontId="58" fillId="0" borderId="16" xfId="3527" applyFont="1" applyBorder="1" applyAlignment="1">
      <alignment horizontal="center" vertical="top" shrinkToFit="1"/>
    </xf>
    <xf numFmtId="0" fontId="58" fillId="0" borderId="16" xfId="3527" applyFont="1" applyBorder="1" applyAlignment="1">
      <alignment horizontal="center" vertical="top"/>
    </xf>
    <xf numFmtId="168" fontId="58" fillId="0" borderId="16" xfId="3527" applyNumberFormat="1" applyFont="1" applyBorder="1" applyAlignment="1">
      <alignment horizontal="center" vertical="top" wrapText="1"/>
    </xf>
    <xf numFmtId="0" fontId="12" fillId="0" borderId="0" xfId="0" applyFont="1" applyAlignment="1">
      <alignment shrinkToFit="1"/>
    </xf>
    <xf numFmtId="0" fontId="40" fillId="53" borderId="38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center" shrinkToFit="1"/>
    </xf>
    <xf numFmtId="0" fontId="60" fillId="0" borderId="0" xfId="0" applyNumberFormat="1" applyFont="1"/>
    <xf numFmtId="0" fontId="44" fillId="0" borderId="0" xfId="3527" applyNumberFormat="1" applyFont="1"/>
    <xf numFmtId="0" fontId="0" fillId="0" borderId="0" xfId="0" applyNumberFormat="1"/>
    <xf numFmtId="0" fontId="43" fillId="58" borderId="0" xfId="3527" applyFont="1" applyFill="1" applyAlignment="1" applyProtection="1">
      <alignment horizontal="center"/>
      <protection locked="0"/>
    </xf>
    <xf numFmtId="0" fontId="65" fillId="0" borderId="0" xfId="3527" applyFont="1" applyAlignment="1">
      <alignment horizontal="right"/>
    </xf>
    <xf numFmtId="166" fontId="4" fillId="52" borderId="40" xfId="0" applyNumberFormat="1" applyFont="1" applyFill="1" applyBorder="1" applyAlignment="1" applyProtection="1">
      <alignment horizontal="center"/>
    </xf>
    <xf numFmtId="0" fontId="66" fillId="0" borderId="0" xfId="0" applyFont="1" applyAlignment="1">
      <alignment vertical="center"/>
    </xf>
    <xf numFmtId="173" fontId="11" fillId="59" borderId="16" xfId="605" applyNumberFormat="1" applyFont="1" applyFill="1" applyBorder="1" applyAlignment="1" applyProtection="1">
      <alignment horizontal="center" vertical="center" shrinkToFit="1"/>
    </xf>
    <xf numFmtId="173" fontId="11" fillId="0" borderId="16" xfId="605" applyNumberFormat="1" applyFont="1" applyBorder="1" applyAlignment="1" applyProtection="1">
      <alignment horizontal="center" vertical="center" shrinkToFit="1"/>
    </xf>
    <xf numFmtId="0" fontId="4" fillId="59" borderId="15" xfId="605" applyFill="1" applyBorder="1" applyAlignment="1" applyProtection="1">
      <alignment horizontal="center" shrinkToFit="1"/>
    </xf>
    <xf numFmtId="0" fontId="0" fillId="0" borderId="0" xfId="0" applyAlignment="1">
      <alignment horizontal="center" shrinkToFit="1"/>
    </xf>
    <xf numFmtId="0" fontId="67" fillId="0" borderId="16" xfId="0" applyFont="1" applyBorder="1" applyAlignment="1" applyProtection="1">
      <alignment horizontal="center" vertical="center" wrapText="1"/>
    </xf>
    <xf numFmtId="0" fontId="0" fillId="0" borderId="16" xfId="0" applyBorder="1" applyAlignment="1">
      <alignment horizontal="center" shrinkToFit="1"/>
    </xf>
    <xf numFmtId="0" fontId="88" fillId="0" borderId="0" xfId="0" applyFont="1"/>
    <xf numFmtId="0" fontId="0" fillId="0" borderId="16" xfId="0" applyBorder="1" applyAlignment="1">
      <alignment horizontal="center"/>
    </xf>
    <xf numFmtId="0" fontId="6" fillId="0" borderId="0" xfId="0" applyFont="1" applyAlignment="1">
      <alignment shrinkToFit="1"/>
    </xf>
    <xf numFmtId="0" fontId="90" fillId="0" borderId="0" xfId="0" applyFont="1"/>
    <xf numFmtId="0" fontId="91" fillId="0" borderId="0" xfId="0" applyFont="1" applyAlignment="1">
      <alignment horizontal="left"/>
    </xf>
    <xf numFmtId="0" fontId="92" fillId="0" borderId="0" xfId="0" applyFont="1" applyAlignment="1">
      <alignment horizontal="center"/>
    </xf>
    <xf numFmtId="0" fontId="59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59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4" fillId="73" borderId="16" xfId="0" applyFont="1" applyFill="1" applyBorder="1" applyAlignment="1">
      <alignment horizontal="center" shrinkToFit="1"/>
    </xf>
    <xf numFmtId="0" fontId="4" fillId="74" borderId="16" xfId="0" applyFont="1" applyFill="1" applyBorder="1" applyAlignment="1">
      <alignment horizontal="center" shrinkToFit="1"/>
    </xf>
    <xf numFmtId="0" fontId="4" fillId="75" borderId="16" xfId="0" applyFont="1" applyFill="1" applyBorder="1" applyAlignment="1">
      <alignment horizontal="center" shrinkToFit="1"/>
    </xf>
    <xf numFmtId="0" fontId="5" fillId="0" borderId="0" xfId="0" applyFont="1" applyFill="1" applyAlignment="1">
      <alignment horizontal="center"/>
    </xf>
    <xf numFmtId="0" fontId="5" fillId="0" borderId="16" xfId="0" applyFont="1" applyFill="1" applyBorder="1" applyAlignment="1">
      <alignment horizontal="center" shrinkToFit="1"/>
    </xf>
    <xf numFmtId="0" fontId="0" fillId="0" borderId="16" xfId="0" applyBorder="1" applyAlignment="1">
      <alignment shrinkToFit="1"/>
    </xf>
    <xf numFmtId="0" fontId="11" fillId="0" borderId="40" xfId="0" applyFont="1" applyBorder="1" applyAlignment="1" applyProtection="1">
      <alignment horizontal="center" vertical="center" wrapText="1"/>
    </xf>
    <xf numFmtId="0" fontId="40" fillId="51" borderId="16" xfId="0" applyFont="1" applyFill="1" applyBorder="1" applyAlignment="1">
      <alignment horizontal="center" vertical="center" wrapText="1"/>
    </xf>
    <xf numFmtId="0" fontId="39" fillId="76" borderId="16" xfId="0" applyNumberFormat="1" applyFont="1" applyFill="1" applyBorder="1" applyAlignment="1">
      <alignment horizontal="center" vertical="center"/>
    </xf>
    <xf numFmtId="0" fontId="4" fillId="77" borderId="15" xfId="605" applyFill="1" applyBorder="1" applyAlignment="1" applyProtection="1">
      <alignment horizontal="center" shrinkToFit="1"/>
    </xf>
    <xf numFmtId="0" fontId="7" fillId="0" borderId="44" xfId="0" applyFont="1" applyBorder="1" applyAlignment="1">
      <alignment vertical="center" shrinkToFit="1"/>
    </xf>
    <xf numFmtId="0" fontId="59" fillId="0" borderId="51" xfId="0" applyFont="1" applyBorder="1" applyAlignment="1">
      <alignment horizontal="center"/>
    </xf>
    <xf numFmtId="0" fontId="6" fillId="0" borderId="52" xfId="0" applyFont="1" applyBorder="1" applyAlignment="1">
      <alignment horizontal="center"/>
    </xf>
    <xf numFmtId="0" fontId="43" fillId="53" borderId="20" xfId="0" applyFont="1" applyFill="1" applyBorder="1" applyAlignment="1">
      <alignment horizontal="center" vertical="center"/>
    </xf>
    <xf numFmtId="0" fontId="13" fillId="72" borderId="17" xfId="0" applyFont="1" applyFill="1" applyBorder="1" applyAlignment="1">
      <alignment horizontal="center" vertical="center" shrinkToFit="1"/>
    </xf>
    <xf numFmtId="0" fontId="46" fillId="0" borderId="0" xfId="0" applyFont="1" applyAlignment="1">
      <alignment shrinkToFit="1"/>
    </xf>
    <xf numFmtId="169" fontId="58" fillId="0" borderId="39" xfId="3527" applyNumberFormat="1" applyFont="1" applyBorder="1" applyAlignment="1">
      <alignment horizontal="center" vertical="top"/>
    </xf>
    <xf numFmtId="0" fontId="58" fillId="0" borderId="39" xfId="3527" applyFont="1" applyBorder="1" applyAlignment="1">
      <alignment horizontal="center" vertical="top" shrinkToFit="1"/>
    </xf>
    <xf numFmtId="0" fontId="58" fillId="0" borderId="39" xfId="3527" applyFont="1" applyBorder="1" applyAlignment="1">
      <alignment horizontal="center" vertical="top"/>
    </xf>
    <xf numFmtId="46" fontId="6" fillId="0" borderId="0" xfId="3447" quotePrefix="1" applyNumberFormat="1" applyFont="1" applyBorder="1" applyAlignment="1">
      <alignment horizontal="center" shrinkToFit="1"/>
    </xf>
    <xf numFmtId="0" fontId="0" fillId="0" borderId="0" xfId="0"/>
    <xf numFmtId="0" fontId="0" fillId="0" borderId="0" xfId="0" applyBorder="1"/>
    <xf numFmtId="0" fontId="6" fillId="0" borderId="0" xfId="3447" quotePrefix="1" applyFont="1" applyBorder="1" applyAlignment="1">
      <alignment horizontal="center" shrinkToFit="1"/>
    </xf>
    <xf numFmtId="0" fontId="0" fillId="0" borderId="0" xfId="0" applyNumberFormat="1" applyBorder="1"/>
    <xf numFmtId="0" fontId="4" fillId="0" borderId="16" xfId="0" applyFont="1" applyBorder="1" applyAlignment="1">
      <alignment horizontal="center"/>
    </xf>
    <xf numFmtId="0" fontId="63" fillId="0" borderId="0" xfId="0" applyFont="1" applyAlignment="1">
      <alignment shrinkToFit="1"/>
    </xf>
    <xf numFmtId="0" fontId="39" fillId="50" borderId="52" xfId="0" applyNumberFormat="1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shrinkToFit="1"/>
    </xf>
    <xf numFmtId="0" fontId="39" fillId="50" borderId="15" xfId="0" applyNumberFormat="1" applyFont="1" applyFill="1" applyBorder="1" applyAlignment="1">
      <alignment horizontal="left" vertical="center" shrinkToFit="1"/>
    </xf>
    <xf numFmtId="0" fontId="39" fillId="50" borderId="15" xfId="0" applyNumberFormat="1" applyFont="1" applyFill="1" applyBorder="1" applyAlignment="1">
      <alignment horizontal="center" vertical="center" shrinkToFit="1"/>
    </xf>
    <xf numFmtId="0" fontId="43" fillId="53" borderId="17" xfId="0" applyFont="1" applyFill="1" applyBorder="1" applyAlignment="1">
      <alignment horizontal="center" vertical="center" shrinkToFit="1"/>
    </xf>
    <xf numFmtId="0" fontId="40" fillId="53" borderId="18" xfId="0" applyFont="1" applyFill="1" applyBorder="1" applyAlignment="1">
      <alignment horizontal="center" vertical="center" shrinkToFit="1"/>
    </xf>
    <xf numFmtId="0" fontId="40" fillId="53" borderId="20" xfId="0" applyFont="1" applyFill="1" applyBorder="1" applyAlignment="1">
      <alignment horizontal="center" vertical="center" shrinkToFit="1"/>
    </xf>
    <xf numFmtId="0" fontId="62" fillId="55" borderId="0" xfId="0" applyFont="1" applyFill="1" applyAlignment="1">
      <alignment horizontal="center" vertical="center" shrinkToFit="1"/>
    </xf>
    <xf numFmtId="1" fontId="40" fillId="53" borderId="18" xfId="0" applyNumberFormat="1" applyFont="1" applyFill="1" applyBorder="1" applyAlignment="1">
      <alignment horizontal="center" vertical="center" shrinkToFit="1"/>
    </xf>
    <xf numFmtId="0" fontId="41" fillId="50" borderId="16" xfId="0" applyFont="1" applyFill="1" applyBorder="1" applyAlignment="1">
      <alignment horizontal="center" shrinkToFit="1"/>
    </xf>
    <xf numFmtId="165" fontId="6" fillId="0" borderId="16" xfId="0" applyNumberFormat="1" applyFont="1" applyBorder="1" applyAlignment="1">
      <alignment horizontal="center" vertical="center" shrinkToFit="1"/>
    </xf>
    <xf numFmtId="0" fontId="41" fillId="50" borderId="22" xfId="0" applyFont="1" applyFill="1" applyBorder="1" applyAlignment="1">
      <alignment horizontal="center" shrinkToFit="1"/>
    </xf>
    <xf numFmtId="165" fontId="6" fillId="0" borderId="22" xfId="0" applyNumberFormat="1" applyFont="1" applyBorder="1" applyAlignment="1">
      <alignment horizontal="center" vertical="center" shrinkToFit="1"/>
    </xf>
    <xf numFmtId="0" fontId="43" fillId="53" borderId="33" xfId="0" applyFont="1" applyFill="1" applyBorder="1" applyAlignment="1">
      <alignment horizontal="center" vertical="center" shrinkToFit="1"/>
    </xf>
    <xf numFmtId="1" fontId="40" fillId="53" borderId="33" xfId="0" applyNumberFormat="1" applyFont="1" applyFill="1" applyBorder="1" applyAlignment="1">
      <alignment horizontal="center" vertical="center" shrinkToFit="1"/>
    </xf>
    <xf numFmtId="1" fontId="40" fillId="53" borderId="34" xfId="0" applyNumberFormat="1" applyFont="1" applyFill="1" applyBorder="1" applyAlignment="1">
      <alignment horizontal="center" vertical="center" shrinkToFit="1"/>
    </xf>
    <xf numFmtId="165" fontId="6" fillId="0" borderId="31" xfId="0" applyNumberFormat="1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shrinkToFit="1"/>
    </xf>
    <xf numFmtId="0" fontId="13" fillId="0" borderId="24" xfId="0" applyFont="1" applyBorder="1" applyAlignment="1">
      <alignment horizontal="center" shrinkToFit="1"/>
    </xf>
    <xf numFmtId="0" fontId="40" fillId="53" borderId="0" xfId="0" applyFont="1" applyFill="1" applyBorder="1" applyAlignment="1">
      <alignment horizontal="center" vertical="center" shrinkToFit="1"/>
    </xf>
    <xf numFmtId="0" fontId="39" fillId="50" borderId="0" xfId="0" applyNumberFormat="1" applyFont="1" applyFill="1" applyBorder="1" applyAlignment="1">
      <alignment horizontal="center" vertical="center" shrinkToFit="1"/>
    </xf>
    <xf numFmtId="0" fontId="93" fillId="0" borderId="0" xfId="0" applyFont="1" applyBorder="1" applyAlignment="1">
      <alignment horizontal="right" shrinkToFit="1"/>
    </xf>
    <xf numFmtId="46" fontId="6" fillId="0" borderId="0" xfId="0" applyNumberFormat="1" applyFont="1" applyAlignment="1">
      <alignment shrinkToFit="1"/>
    </xf>
    <xf numFmtId="0" fontId="59" fillId="0" borderId="0" xfId="0" applyFont="1" applyAlignment="1">
      <alignment horizontal="center" shrinkToFit="1"/>
    </xf>
    <xf numFmtId="46" fontId="59" fillId="0" borderId="0" xfId="0" applyNumberFormat="1" applyFont="1" applyAlignment="1">
      <alignment horizontal="center" shrinkToFit="1"/>
    </xf>
    <xf numFmtId="0" fontId="59" fillId="0" borderId="0" xfId="0" applyFont="1" applyAlignment="1">
      <alignment horizontal="right" shrinkToFit="1"/>
    </xf>
    <xf numFmtId="0" fontId="59" fillId="0" borderId="51" xfId="0" applyFont="1" applyBorder="1" applyAlignment="1">
      <alignment horizontal="center" shrinkToFit="1"/>
    </xf>
    <xf numFmtId="46" fontId="6" fillId="0" borderId="15" xfId="0" applyNumberFormat="1" applyFont="1" applyBorder="1" applyAlignment="1">
      <alignment horizontal="center" shrinkToFit="1"/>
    </xf>
    <xf numFmtId="0" fontId="59" fillId="0" borderId="27" xfId="0" applyFont="1" applyBorder="1" applyAlignment="1">
      <alignment horizontal="center" shrinkToFit="1"/>
    </xf>
    <xf numFmtId="0" fontId="59" fillId="0" borderId="29" xfId="0" applyFont="1" applyBorder="1" applyAlignment="1">
      <alignment horizontal="center" shrinkToFit="1"/>
    </xf>
    <xf numFmtId="0" fontId="89" fillId="55" borderId="41" xfId="0" applyFont="1" applyFill="1" applyBorder="1" applyAlignment="1">
      <alignment horizontal="center" vertical="center" shrinkToFit="1"/>
    </xf>
    <xf numFmtId="0" fontId="39" fillId="50" borderId="26" xfId="0" applyNumberFormat="1" applyFont="1" applyFill="1" applyBorder="1" applyAlignment="1">
      <alignment horizontal="center" vertical="center" shrinkToFit="1"/>
    </xf>
    <xf numFmtId="0" fontId="39" fillId="50" borderId="22" xfId="0" applyNumberFormat="1" applyFont="1" applyFill="1" applyBorder="1" applyAlignment="1">
      <alignment horizontal="center" vertical="center" shrinkToFit="1"/>
    </xf>
    <xf numFmtId="0" fontId="39" fillId="50" borderId="30" xfId="0" applyNumberFormat="1" applyFont="1" applyFill="1" applyBorder="1" applyAlignment="1">
      <alignment horizontal="center" vertical="center" shrinkToFit="1"/>
    </xf>
    <xf numFmtId="0" fontId="39" fillId="50" borderId="16" xfId="0" applyNumberFormat="1" applyFont="1" applyFill="1" applyBorder="1" applyAlignment="1">
      <alignment horizontal="center" vertical="center" shrinkToFit="1"/>
    </xf>
    <xf numFmtId="0" fontId="39" fillId="50" borderId="31" xfId="0" applyNumberFormat="1" applyFont="1" applyFill="1" applyBorder="1" applyAlignment="1">
      <alignment horizontal="left" vertical="center" shrinkToFit="1"/>
    </xf>
    <xf numFmtId="0" fontId="41" fillId="50" borderId="15" xfId="0" applyFont="1" applyFill="1" applyBorder="1" applyAlignment="1">
      <alignment horizontal="center" shrinkToFit="1"/>
    </xf>
    <xf numFmtId="0" fontId="6" fillId="0" borderId="16" xfId="3447" quotePrefix="1" applyFont="1" applyBorder="1" applyAlignment="1">
      <alignment horizontal="center" shrinkToFit="1"/>
    </xf>
    <xf numFmtId="0" fontId="39" fillId="50" borderId="31" xfId="0" applyNumberFormat="1" applyFont="1" applyFill="1" applyBorder="1" applyAlignment="1">
      <alignment horizontal="center" vertical="center" shrinkToFit="1"/>
    </xf>
    <xf numFmtId="0" fontId="39" fillId="50" borderId="28" xfId="0" applyNumberFormat="1" applyFont="1" applyFill="1" applyBorder="1" applyAlignment="1">
      <alignment horizontal="center" vertical="center" shrinkToFit="1"/>
    </xf>
    <xf numFmtId="0" fontId="39" fillId="50" borderId="16" xfId="0" applyNumberFormat="1" applyFont="1" applyFill="1" applyBorder="1" applyAlignment="1">
      <alignment horizontal="left" vertical="center" shrinkToFit="1"/>
    </xf>
    <xf numFmtId="0" fontId="41" fillId="50" borderId="37" xfId="0" applyFont="1" applyFill="1" applyBorder="1" applyAlignment="1">
      <alignment horizontal="center" shrinkToFit="1"/>
    </xf>
    <xf numFmtId="0" fontId="39" fillId="50" borderId="22" xfId="0" applyNumberFormat="1" applyFont="1" applyFill="1" applyBorder="1" applyAlignment="1">
      <alignment horizontal="left" vertical="center" shrinkToFit="1"/>
    </xf>
    <xf numFmtId="0" fontId="41" fillId="50" borderId="31" xfId="0" applyFont="1" applyFill="1" applyBorder="1" applyAlignment="1">
      <alignment horizontal="center" shrinkToFit="1"/>
    </xf>
    <xf numFmtId="0" fontId="6" fillId="0" borderId="15" xfId="0" applyFont="1" applyBorder="1" applyAlignment="1">
      <alignment horizontal="center" shrinkToFit="1"/>
    </xf>
    <xf numFmtId="0" fontId="43" fillId="53" borderId="18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shrinkToFit="1"/>
    </xf>
    <xf numFmtId="0" fontId="0" fillId="72" borderId="0" xfId="0" applyFill="1"/>
    <xf numFmtId="174" fontId="6" fillId="0" borderId="31" xfId="0" applyNumberFormat="1" applyFont="1" applyBorder="1" applyAlignment="1">
      <alignment horizontal="center" vertical="center" shrinkToFit="1"/>
    </xf>
    <xf numFmtId="174" fontId="6" fillId="0" borderId="16" xfId="0" applyNumberFormat="1" applyFont="1" applyBorder="1" applyAlignment="1">
      <alignment horizontal="center" vertical="center" shrinkToFit="1"/>
    </xf>
    <xf numFmtId="174" fontId="6" fillId="0" borderId="22" xfId="0" applyNumberFormat="1" applyFont="1" applyBorder="1" applyAlignment="1">
      <alignment horizontal="center" vertical="center" shrinkToFit="1"/>
    </xf>
    <xf numFmtId="174" fontId="0" fillId="0" borderId="0" xfId="0" applyNumberFormat="1" applyAlignment="1">
      <alignment shrinkToFit="1"/>
    </xf>
    <xf numFmtId="174" fontId="43" fillId="53" borderId="18" xfId="0" applyNumberFormat="1" applyFont="1" applyFill="1" applyBorder="1" applyAlignment="1">
      <alignment horizontal="center" vertical="center" shrinkToFit="1"/>
    </xf>
    <xf numFmtId="174" fontId="6" fillId="0" borderId="15" xfId="0" applyNumberFormat="1" applyFont="1" applyBorder="1" applyAlignment="1">
      <alignment horizontal="center" vertical="center" shrinkToFit="1"/>
    </xf>
    <xf numFmtId="0" fontId="96" fillId="0" borderId="39" xfId="3527" applyNumberFormat="1" applyFont="1" applyBorder="1" applyAlignment="1">
      <alignment horizontal="center" vertical="top" wrapText="1"/>
    </xf>
    <xf numFmtId="0" fontId="97" fillId="0" borderId="0" xfId="3527" applyNumberFormat="1" applyFont="1" applyBorder="1" applyAlignment="1">
      <alignment horizontal="center"/>
    </xf>
    <xf numFmtId="0" fontId="12" fillId="0" borderId="53" xfId="0" applyNumberFormat="1" applyFont="1" applyBorder="1" applyAlignment="1">
      <alignment horizontal="center" vertical="top"/>
    </xf>
    <xf numFmtId="0" fontId="8" fillId="0" borderId="0" xfId="0" applyFont="1" applyAlignment="1">
      <alignment horizontal="center"/>
    </xf>
    <xf numFmtId="0" fontId="88" fillId="0" borderId="0" xfId="0" applyFont="1" applyBorder="1" applyAlignment="1">
      <alignment horizontal="center"/>
    </xf>
    <xf numFmtId="0" fontId="63" fillId="0" borderId="0" xfId="0" applyFont="1" applyFill="1" applyAlignment="1">
      <alignment shrinkToFit="1"/>
    </xf>
    <xf numFmtId="0" fontId="0" fillId="0" borderId="0" xfId="0" applyFill="1"/>
    <xf numFmtId="0" fontId="13" fillId="0" borderId="0" xfId="0" applyFont="1" applyFill="1" applyBorder="1" applyAlignment="1">
      <alignment shrinkToFit="1"/>
    </xf>
    <xf numFmtId="0" fontId="43" fillId="0" borderId="0" xfId="0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Alignment="1">
      <alignment horizontal="center"/>
    </xf>
    <xf numFmtId="0" fontId="24" fillId="0" borderId="0" xfId="0" applyFont="1" applyFill="1" applyAlignment="1">
      <alignment horizontal="left"/>
    </xf>
    <xf numFmtId="0" fontId="60" fillId="0" borderId="0" xfId="0" applyFont="1" applyAlignment="1">
      <alignment shrinkToFit="1"/>
    </xf>
    <xf numFmtId="0" fontId="5" fillId="0" borderId="0" xfId="0" applyFont="1" applyBorder="1" applyAlignment="1">
      <alignment shrinkToFit="1"/>
    </xf>
    <xf numFmtId="0" fontId="42" fillId="53" borderId="17" xfId="0" applyFont="1" applyFill="1" applyBorder="1" applyAlignment="1">
      <alignment horizontal="center" vertical="center" shrinkToFit="1"/>
    </xf>
    <xf numFmtId="0" fontId="41" fillId="56" borderId="25" xfId="0" applyFont="1" applyFill="1" applyBorder="1" applyAlignment="1">
      <alignment horizontal="center" vertical="center" shrinkToFit="1"/>
    </xf>
    <xf numFmtId="0" fontId="41" fillId="50" borderId="27" xfId="0" applyFont="1" applyFill="1" applyBorder="1" applyAlignment="1">
      <alignment horizontal="center" vertical="center" shrinkToFit="1"/>
    </xf>
    <xf numFmtId="0" fontId="41" fillId="56" borderId="29" xfId="0" applyFont="1" applyFill="1" applyBorder="1" applyAlignment="1">
      <alignment horizontal="center" vertical="center" shrinkToFit="1"/>
    </xf>
    <xf numFmtId="0" fontId="4" fillId="0" borderId="0" xfId="0" applyFont="1" applyAlignment="1">
      <alignment shrinkToFit="1"/>
    </xf>
    <xf numFmtId="0" fontId="5" fillId="0" borderId="24" xfId="0" applyFont="1" applyBorder="1" applyAlignment="1">
      <alignment shrinkToFit="1"/>
    </xf>
    <xf numFmtId="0" fontId="41" fillId="56" borderId="51" xfId="0" applyFont="1" applyFill="1" applyBorder="1" applyAlignment="1">
      <alignment horizontal="center" vertical="center" shrinkToFit="1"/>
    </xf>
    <xf numFmtId="0" fontId="98" fillId="0" borderId="0" xfId="0" applyFont="1" applyFill="1" applyBorder="1" applyAlignment="1">
      <alignment horizontal="right" vertical="center" shrinkToFit="1"/>
    </xf>
    <xf numFmtId="0" fontId="98" fillId="0" borderId="0" xfId="0" applyFont="1" applyFill="1" applyAlignment="1">
      <alignment horizontal="right" shrinkToFit="1"/>
    </xf>
    <xf numFmtId="0" fontId="99" fillId="0" borderId="0" xfId="0" applyFont="1" applyFill="1" applyBorder="1" applyAlignment="1">
      <alignment horizontal="right" shrinkToFit="1"/>
    </xf>
    <xf numFmtId="0" fontId="99" fillId="0" borderId="0" xfId="0" applyFont="1" applyFill="1" applyBorder="1" applyAlignment="1">
      <alignment horizontal="right" vertical="center" shrinkToFit="1"/>
    </xf>
    <xf numFmtId="0" fontId="6" fillId="0" borderId="15" xfId="0" applyFont="1" applyBorder="1" applyAlignment="1">
      <alignment horizontal="center" shrinkToFit="1"/>
    </xf>
    <xf numFmtId="0" fontId="6" fillId="0" borderId="52" xfId="0" applyFont="1" applyBorder="1" applyAlignment="1">
      <alignment horizontal="center" shrinkToFit="1"/>
    </xf>
    <xf numFmtId="0" fontId="43" fillId="53" borderId="18" xfId="0" applyFont="1" applyFill="1" applyBorder="1" applyAlignment="1">
      <alignment horizontal="center" vertical="center" shrinkToFit="1"/>
    </xf>
    <xf numFmtId="0" fontId="59" fillId="0" borderId="54" xfId="0" applyFont="1" applyBorder="1" applyAlignment="1">
      <alignment horizontal="center" shrinkToFit="1"/>
    </xf>
    <xf numFmtId="0" fontId="6" fillId="0" borderId="53" xfId="0" applyFont="1" applyBorder="1" applyAlignment="1">
      <alignment horizontal="center" shrinkToFit="1"/>
    </xf>
    <xf numFmtId="0" fontId="6" fillId="0" borderId="55" xfId="0" applyFont="1" applyBorder="1" applyAlignment="1">
      <alignment horizontal="center" shrinkToFit="1"/>
    </xf>
    <xf numFmtId="0" fontId="59" fillId="0" borderId="56" xfId="0" applyFont="1" applyBorder="1" applyAlignment="1">
      <alignment horizontal="center" shrinkToFit="1"/>
    </xf>
    <xf numFmtId="0" fontId="6" fillId="0" borderId="37" xfId="0" applyFont="1" applyBorder="1" applyAlignment="1">
      <alignment horizontal="center" shrinkToFit="1"/>
    </xf>
    <xf numFmtId="0" fontId="6" fillId="0" borderId="57" xfId="0" applyFont="1" applyBorder="1" applyAlignment="1">
      <alignment horizontal="center" shrinkToFit="1"/>
    </xf>
    <xf numFmtId="46" fontId="6" fillId="0" borderId="37" xfId="0" applyNumberFormat="1" applyFont="1" applyBorder="1" applyAlignment="1">
      <alignment horizontal="center" shrinkToFit="1"/>
    </xf>
    <xf numFmtId="0" fontId="6" fillId="0" borderId="58" xfId="0" applyFont="1" applyBorder="1" applyAlignment="1">
      <alignment horizontal="center" shrinkToFit="1"/>
    </xf>
    <xf numFmtId="46" fontId="6" fillId="0" borderId="53" xfId="0" applyNumberFormat="1" applyFont="1" applyBorder="1" applyAlignment="1">
      <alignment horizontal="center" shrinkToFit="1"/>
    </xf>
    <xf numFmtId="46" fontId="6" fillId="0" borderId="57" xfId="0" applyNumberFormat="1" applyFont="1" applyBorder="1" applyAlignment="1">
      <alignment horizontal="center" shrinkToFit="1"/>
    </xf>
    <xf numFmtId="168" fontId="58" fillId="0" borderId="0" xfId="3527" applyNumberFormat="1" applyFont="1" applyBorder="1" applyAlignment="1">
      <alignment horizontal="center" vertical="top" wrapText="1"/>
    </xf>
    <xf numFmtId="49" fontId="39" fillId="0" borderId="0" xfId="3527" applyNumberFormat="1" applyFont="1" applyBorder="1" applyAlignment="1">
      <alignment horizontal="center"/>
    </xf>
    <xf numFmtId="0" fontId="39" fillId="0" borderId="0" xfId="3527" applyFont="1" applyBorder="1" applyAlignment="1">
      <alignment horizontal="center"/>
    </xf>
    <xf numFmtId="0" fontId="39" fillId="0" borderId="0" xfId="3527" applyFont="1" applyFill="1" applyBorder="1" applyAlignment="1">
      <alignment horizontal="center"/>
    </xf>
    <xf numFmtId="0" fontId="66" fillId="0" borderId="0" xfId="0" applyNumberFormat="1" applyFont="1" applyAlignment="1">
      <alignment vertical="center"/>
    </xf>
    <xf numFmtId="0" fontId="6" fillId="0" borderId="15" xfId="0" applyFont="1" applyBorder="1" applyAlignment="1">
      <alignment horizontal="center" shrinkToFit="1"/>
    </xf>
    <xf numFmtId="0" fontId="43" fillId="53" borderId="18" xfId="0" applyFont="1" applyFill="1" applyBorder="1" applyAlignment="1">
      <alignment horizontal="center" vertical="center" shrinkToFit="1"/>
    </xf>
    <xf numFmtId="0" fontId="40" fillId="53" borderId="21" xfId="0" applyFont="1" applyFill="1" applyBorder="1" applyAlignment="1">
      <alignment horizontal="center" vertical="center" shrinkToFit="1"/>
    </xf>
    <xf numFmtId="0" fontId="39" fillId="50" borderId="59" xfId="0" applyNumberFormat="1" applyFont="1" applyFill="1" applyBorder="1" applyAlignment="1">
      <alignment horizontal="center" vertical="center" shrinkToFit="1"/>
    </xf>
    <xf numFmtId="0" fontId="39" fillId="50" borderId="35" xfId="0" applyNumberFormat="1" applyFont="1" applyFill="1" applyBorder="1" applyAlignment="1">
      <alignment horizontal="center" vertical="center" shrinkToFit="1"/>
    </xf>
    <xf numFmtId="0" fontId="39" fillId="50" borderId="60" xfId="0" applyNumberFormat="1" applyFont="1" applyFill="1" applyBorder="1" applyAlignment="1">
      <alignment horizontal="center" vertical="center" shrinkToFit="1"/>
    </xf>
    <xf numFmtId="174" fontId="0" fillId="0" borderId="0" xfId="0" applyNumberFormat="1"/>
    <xf numFmtId="0" fontId="4" fillId="0" borderId="0" xfId="0" applyFont="1" applyAlignment="1">
      <alignment horizontal="center"/>
    </xf>
    <xf numFmtId="174" fontId="0" fillId="0" borderId="0" xfId="0" applyNumberFormat="1" applyAlignment="1">
      <alignment horizontal="center"/>
    </xf>
    <xf numFmtId="174" fontId="4" fillId="0" borderId="0" xfId="0" applyNumberFormat="1" applyFont="1" applyAlignment="1">
      <alignment horizontal="center"/>
    </xf>
    <xf numFmtId="21" fontId="0" fillId="0" borderId="0" xfId="0" applyNumberFormat="1" applyAlignment="1">
      <alignment horizontal="center"/>
    </xf>
    <xf numFmtId="0" fontId="40" fillId="53" borderId="61" xfId="0" applyFont="1" applyFill="1" applyBorder="1" applyAlignment="1">
      <alignment horizontal="center" vertical="center" shrinkToFit="1"/>
    </xf>
    <xf numFmtId="0" fontId="0" fillId="0" borderId="62" xfId="0" applyBorder="1"/>
    <xf numFmtId="0" fontId="0" fillId="78" borderId="36" xfId="0" applyFill="1" applyBorder="1"/>
    <xf numFmtId="0" fontId="0" fillId="0" borderId="63" xfId="0" applyBorder="1"/>
    <xf numFmtId="0" fontId="40" fillId="53" borderId="53" xfId="0" applyFont="1" applyFill="1" applyBorder="1" applyAlignment="1">
      <alignment horizontal="center" vertical="center" shrinkToFit="1"/>
    </xf>
    <xf numFmtId="174" fontId="101" fillId="0" borderId="53" xfId="0" applyNumberFormat="1" applyFont="1" applyBorder="1" applyAlignment="1">
      <alignment horizontal="center"/>
    </xf>
    <xf numFmtId="0" fontId="0" fillId="0" borderId="62" xfId="0" applyFont="1" applyBorder="1"/>
    <xf numFmtId="0" fontId="0" fillId="0" borderId="63" xfId="0" applyFont="1" applyBorder="1"/>
    <xf numFmtId="0" fontId="63" fillId="0" borderId="0" xfId="0" applyFont="1" applyAlignment="1">
      <alignment horizontal="center" shrinkToFit="1"/>
    </xf>
    <xf numFmtId="0" fontId="43" fillId="53" borderId="18" xfId="0" applyFont="1" applyFill="1" applyBorder="1" applyAlignment="1">
      <alignment horizontal="center" vertical="center" shrinkToFit="1"/>
    </xf>
    <xf numFmtId="0" fontId="64" fillId="55" borderId="0" xfId="3527" applyFont="1" applyFill="1" applyAlignment="1">
      <alignment horizontal="center" vertical="center" shrinkToFit="1"/>
    </xf>
    <xf numFmtId="0" fontId="42" fillId="57" borderId="0" xfId="0" applyFont="1" applyFill="1" applyAlignment="1">
      <alignment horizontal="center"/>
    </xf>
    <xf numFmtId="0" fontId="61" fillId="0" borderId="36" xfId="0" applyFont="1" applyBorder="1" applyAlignment="1">
      <alignment horizontal="center" vertical="center" shrinkToFit="1"/>
    </xf>
    <xf numFmtId="0" fontId="61" fillId="0" borderId="19" xfId="0" applyFont="1" applyBorder="1" applyAlignment="1">
      <alignment horizontal="center" vertical="center" shrinkToFit="1"/>
    </xf>
    <xf numFmtId="0" fontId="61" fillId="0" borderId="41" xfId="0" applyFont="1" applyBorder="1" applyAlignment="1">
      <alignment horizontal="center" vertical="center" shrinkToFit="1"/>
    </xf>
    <xf numFmtId="0" fontId="60" fillId="0" borderId="0" xfId="0" applyFont="1" applyAlignment="1">
      <alignment horizontal="center" shrinkToFit="1"/>
    </xf>
    <xf numFmtId="0" fontId="63" fillId="0" borderId="0" xfId="0" applyFont="1" applyAlignment="1">
      <alignment horizontal="center" shrinkToFit="1"/>
    </xf>
    <xf numFmtId="0" fontId="12" fillId="0" borderId="36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shrinkToFit="1"/>
    </xf>
    <xf numFmtId="0" fontId="6" fillId="0" borderId="52" xfId="0" applyFont="1" applyBorder="1" applyAlignment="1">
      <alignment horizontal="center" shrinkToFit="1"/>
    </xf>
    <xf numFmtId="0" fontId="6" fillId="0" borderId="16" xfId="0" applyFont="1" applyBorder="1" applyAlignment="1">
      <alignment horizontal="center" shrinkToFit="1"/>
    </xf>
    <xf numFmtId="0" fontId="6" fillId="0" borderId="28" xfId="0" applyFont="1" applyBorder="1" applyAlignment="1">
      <alignment horizontal="center" shrinkToFit="1"/>
    </xf>
    <xf numFmtId="0" fontId="6" fillId="0" borderId="22" xfId="0" applyFont="1" applyBorder="1" applyAlignment="1">
      <alignment horizontal="center" shrinkToFit="1"/>
    </xf>
    <xf numFmtId="0" fontId="6" fillId="0" borderId="30" xfId="0" applyFont="1" applyBorder="1" applyAlignment="1">
      <alignment horizontal="center" shrinkToFit="1"/>
    </xf>
    <xf numFmtId="0" fontId="43" fillId="53" borderId="18" xfId="0" applyFont="1" applyFill="1" applyBorder="1" applyAlignment="1">
      <alignment horizontal="center" vertical="center" shrinkToFit="1"/>
    </xf>
    <xf numFmtId="0" fontId="43" fillId="53" borderId="20" xfId="0" applyFont="1" applyFill="1" applyBorder="1" applyAlignment="1">
      <alignment horizontal="center" vertical="center" shrinkToFit="1"/>
    </xf>
    <xf numFmtId="0" fontId="4" fillId="0" borderId="44" xfId="0" applyFont="1" applyBorder="1" applyAlignment="1">
      <alignment horizontal="center" shrinkToFit="1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100" fillId="0" borderId="0" xfId="0" applyFont="1" applyAlignment="1">
      <alignment horizontal="center" vertical="center" shrinkToFit="1"/>
    </xf>
    <xf numFmtId="0" fontId="100" fillId="0" borderId="24" xfId="0" applyFont="1" applyBorder="1" applyAlignment="1">
      <alignment horizontal="center" vertical="center" shrinkToFit="1"/>
    </xf>
  </cellXfs>
  <cellStyles count="10116">
    <cellStyle name="-Bleu" xfId="407"/>
    <cellStyle name="20 % - Accent1 2" xfId="1"/>
    <cellStyle name="20 % - Accent1 2 10" xfId="7335"/>
    <cellStyle name="20 % - Accent1 2 2" xfId="2"/>
    <cellStyle name="20 % - Accent1 2 2 2" xfId="3"/>
    <cellStyle name="20 % - Accent1 2 3" xfId="4"/>
    <cellStyle name="20 % - Accent1 2 3 2" xfId="5"/>
    <cellStyle name="20 % - Accent1 2 4" xfId="6"/>
    <cellStyle name="20 % - Accent1 2 5" xfId="7"/>
    <cellStyle name="20 % - Accent1 2 6" xfId="6120"/>
    <cellStyle name="20 % - Accent1 2 6 2" xfId="7200"/>
    <cellStyle name="20 % - Accent1 2 6 2 2" xfId="9087"/>
    <cellStyle name="20 % - Accent1 2 6 2 3" xfId="7728"/>
    <cellStyle name="20 % - Accent1 2 6 3" xfId="8831"/>
    <cellStyle name="20 % - Accent1 2 6 4" xfId="7468"/>
    <cellStyle name="20 % - Accent1 2 7" xfId="7076"/>
    <cellStyle name="20 % - Accent1 2 7 2" xfId="8963"/>
    <cellStyle name="20 % - Accent1 2 7 3" xfId="7604"/>
    <cellStyle name="20 % - Accent1 2 8" xfId="7862"/>
    <cellStyle name="20 % - Accent1 2 8 2" xfId="9221"/>
    <cellStyle name="20 % - Accent1 2 9" xfId="7878"/>
    <cellStyle name="20 % - Accent1 2_60-SAISIE ENGMNT Général 2009 (version 1)" xfId="8"/>
    <cellStyle name="20 % - Accent1 3" xfId="9"/>
    <cellStyle name="20 % - Accent1 3 2" xfId="10"/>
    <cellStyle name="20 % - Accent1 4" xfId="11"/>
    <cellStyle name="20 % - Accent1 4 2" xfId="12"/>
    <cellStyle name="20 % - Accent1 5" xfId="13"/>
    <cellStyle name="20 % - Accent1 5 2" xfId="14"/>
    <cellStyle name="20 % - Accent1 6" xfId="15"/>
    <cellStyle name="20 % - Accent1 6 2" xfId="16"/>
    <cellStyle name="20 % - Accent1 7" xfId="17"/>
    <cellStyle name="20 % - Accent1 7 2" xfId="18"/>
    <cellStyle name="20 % - Accent1 8" xfId="19"/>
    <cellStyle name="20 % - Accent1 8 2" xfId="20"/>
    <cellStyle name="20 % - Accent1 9" xfId="21"/>
    <cellStyle name="20 % - Accent2 2" xfId="22"/>
    <cellStyle name="20 % - Accent2 2 10" xfId="7336"/>
    <cellStyle name="20 % - Accent2 2 2" xfId="23"/>
    <cellStyle name="20 % - Accent2 2 2 2" xfId="24"/>
    <cellStyle name="20 % - Accent2 2 3" xfId="25"/>
    <cellStyle name="20 % - Accent2 2 3 2" xfId="26"/>
    <cellStyle name="20 % - Accent2 2 4" xfId="27"/>
    <cellStyle name="20 % - Accent2 2 5" xfId="28"/>
    <cellStyle name="20 % - Accent2 2 6" xfId="6121"/>
    <cellStyle name="20 % - Accent2 2 6 2" xfId="7201"/>
    <cellStyle name="20 % - Accent2 2 6 2 2" xfId="9088"/>
    <cellStyle name="20 % - Accent2 2 6 2 3" xfId="7729"/>
    <cellStyle name="20 % - Accent2 2 6 3" xfId="8832"/>
    <cellStyle name="20 % - Accent2 2 6 4" xfId="7469"/>
    <cellStyle name="20 % - Accent2 2 7" xfId="7077"/>
    <cellStyle name="20 % - Accent2 2 7 2" xfId="8964"/>
    <cellStyle name="20 % - Accent2 2 7 3" xfId="7605"/>
    <cellStyle name="20 % - Accent2 2 8" xfId="7863"/>
    <cellStyle name="20 % - Accent2 2 8 2" xfId="9222"/>
    <cellStyle name="20 % - Accent2 2 9" xfId="7879"/>
    <cellStyle name="20 % - Accent2 2_60-SAISIE ENGMNT Général 2009 (version 1)" xfId="29"/>
    <cellStyle name="20 % - Accent2 3" xfId="30"/>
    <cellStyle name="20 % - Accent2 3 2" xfId="31"/>
    <cellStyle name="20 % - Accent2 4" xfId="32"/>
    <cellStyle name="20 % - Accent2 4 2" xfId="33"/>
    <cellStyle name="20 % - Accent2 5" xfId="34"/>
    <cellStyle name="20 % - Accent2 5 2" xfId="35"/>
    <cellStyle name="20 % - Accent2 6" xfId="36"/>
    <cellStyle name="20 % - Accent2 6 2" xfId="37"/>
    <cellStyle name="20 % - Accent2 7" xfId="38"/>
    <cellStyle name="20 % - Accent2 7 2" xfId="39"/>
    <cellStyle name="20 % - Accent2 8" xfId="40"/>
    <cellStyle name="20 % - Accent2 8 2" xfId="41"/>
    <cellStyle name="20 % - Accent2 9" xfId="42"/>
    <cellStyle name="20 % - Accent3 2" xfId="43"/>
    <cellStyle name="20 % - Accent3 2 10" xfId="7337"/>
    <cellStyle name="20 % - Accent3 2 2" xfId="44"/>
    <cellStyle name="20 % - Accent3 2 2 2" xfId="45"/>
    <cellStyle name="20 % - Accent3 2 3" xfId="46"/>
    <cellStyle name="20 % - Accent3 2 3 2" xfId="47"/>
    <cellStyle name="20 % - Accent3 2 4" xfId="48"/>
    <cellStyle name="20 % - Accent3 2 5" xfId="49"/>
    <cellStyle name="20 % - Accent3 2 6" xfId="6122"/>
    <cellStyle name="20 % - Accent3 2 6 2" xfId="7202"/>
    <cellStyle name="20 % - Accent3 2 6 2 2" xfId="9089"/>
    <cellStyle name="20 % - Accent3 2 6 2 3" xfId="7730"/>
    <cellStyle name="20 % - Accent3 2 6 3" xfId="8833"/>
    <cellStyle name="20 % - Accent3 2 6 4" xfId="7470"/>
    <cellStyle name="20 % - Accent3 2 7" xfId="7078"/>
    <cellStyle name="20 % - Accent3 2 7 2" xfId="8965"/>
    <cellStyle name="20 % - Accent3 2 7 3" xfId="7606"/>
    <cellStyle name="20 % - Accent3 2 8" xfId="7864"/>
    <cellStyle name="20 % - Accent3 2 8 2" xfId="9223"/>
    <cellStyle name="20 % - Accent3 2 9" xfId="7880"/>
    <cellStyle name="20 % - Accent3 2_60-SAISIE ENGMNT Général 2009 (version 1)" xfId="50"/>
    <cellStyle name="20 % - Accent3 3" xfId="51"/>
    <cellStyle name="20 % - Accent3 3 2" xfId="52"/>
    <cellStyle name="20 % - Accent3 4" xfId="53"/>
    <cellStyle name="20 % - Accent3 4 2" xfId="54"/>
    <cellStyle name="20 % - Accent3 5" xfId="55"/>
    <cellStyle name="20 % - Accent3 5 2" xfId="56"/>
    <cellStyle name="20 % - Accent3 6" xfId="57"/>
    <cellStyle name="20 % - Accent3 6 2" xfId="58"/>
    <cellStyle name="20 % - Accent3 7" xfId="59"/>
    <cellStyle name="20 % - Accent3 7 2" xfId="60"/>
    <cellStyle name="20 % - Accent3 8" xfId="61"/>
    <cellStyle name="20 % - Accent3 8 2" xfId="62"/>
    <cellStyle name="20 % - Accent3 9" xfId="63"/>
    <cellStyle name="20 % - Accent4 2" xfId="64"/>
    <cellStyle name="20 % - Accent4 2 10" xfId="7338"/>
    <cellStyle name="20 % - Accent4 2 2" xfId="65"/>
    <cellStyle name="20 % - Accent4 2 2 2" xfId="66"/>
    <cellStyle name="20 % - Accent4 2 3" xfId="67"/>
    <cellStyle name="20 % - Accent4 2 3 2" xfId="68"/>
    <cellStyle name="20 % - Accent4 2 4" xfId="69"/>
    <cellStyle name="20 % - Accent4 2 5" xfId="70"/>
    <cellStyle name="20 % - Accent4 2 6" xfId="6123"/>
    <cellStyle name="20 % - Accent4 2 6 2" xfId="7203"/>
    <cellStyle name="20 % - Accent4 2 6 2 2" xfId="9090"/>
    <cellStyle name="20 % - Accent4 2 6 2 3" xfId="7731"/>
    <cellStyle name="20 % - Accent4 2 6 3" xfId="8834"/>
    <cellStyle name="20 % - Accent4 2 6 4" xfId="7471"/>
    <cellStyle name="20 % - Accent4 2 7" xfId="7079"/>
    <cellStyle name="20 % - Accent4 2 7 2" xfId="8966"/>
    <cellStyle name="20 % - Accent4 2 7 3" xfId="7607"/>
    <cellStyle name="20 % - Accent4 2 8" xfId="7865"/>
    <cellStyle name="20 % - Accent4 2 8 2" xfId="9224"/>
    <cellStyle name="20 % - Accent4 2 9" xfId="7881"/>
    <cellStyle name="20 % - Accent4 2_60-SAISIE ENGMNT Général 2009 (version 1)" xfId="71"/>
    <cellStyle name="20 % - Accent4 3" xfId="72"/>
    <cellStyle name="20 % - Accent4 3 2" xfId="73"/>
    <cellStyle name="20 % - Accent4 4" xfId="74"/>
    <cellStyle name="20 % - Accent4 4 2" xfId="75"/>
    <cellStyle name="20 % - Accent4 5" xfId="76"/>
    <cellStyle name="20 % - Accent4 5 2" xfId="77"/>
    <cellStyle name="20 % - Accent4 6" xfId="78"/>
    <cellStyle name="20 % - Accent4 6 2" xfId="79"/>
    <cellStyle name="20 % - Accent4 7" xfId="80"/>
    <cellStyle name="20 % - Accent4 7 2" xfId="81"/>
    <cellStyle name="20 % - Accent4 8" xfId="82"/>
    <cellStyle name="20 % - Accent4 8 2" xfId="83"/>
    <cellStyle name="20 % - Accent4 9" xfId="84"/>
    <cellStyle name="20 % - Accent5" xfId="85" builtinId="46" customBuiltin="1"/>
    <cellStyle name="20 % - Accent5 10" xfId="6124"/>
    <cellStyle name="20 % - Accent5 10 2" xfId="7204"/>
    <cellStyle name="20 % - Accent5 10 2 2" xfId="9091"/>
    <cellStyle name="20 % - Accent5 10 2 3" xfId="7732"/>
    <cellStyle name="20 % - Accent5 10 3" xfId="8835"/>
    <cellStyle name="20 % - Accent5 10 4" xfId="7472"/>
    <cellStyle name="20 % - Accent5 11" xfId="7080"/>
    <cellStyle name="20 % - Accent5 11 2" xfId="8967"/>
    <cellStyle name="20 % - Accent5 11 3" xfId="7608"/>
    <cellStyle name="20 % - Accent5 12" xfId="7860"/>
    <cellStyle name="20 % - Accent5 12 2" xfId="9219"/>
    <cellStyle name="20 % - Accent5 13" xfId="7882"/>
    <cellStyle name="20 % - Accent5 14" xfId="7332"/>
    <cellStyle name="20 % - Accent5 2" xfId="86"/>
    <cellStyle name="20 % - Accent5 2 2" xfId="87"/>
    <cellStyle name="20 % - Accent5 2 2 2" xfId="88"/>
    <cellStyle name="20 % - Accent5 2 3" xfId="89"/>
    <cellStyle name="20 % - Accent5 2 3 2" xfId="90"/>
    <cellStyle name="20 % - Accent5 2 4" xfId="91"/>
    <cellStyle name="20 % - Accent5 2_60-SAISIE ENGMNT Général 2009 (version 1)" xfId="92"/>
    <cellStyle name="20 % - Accent5 3" xfId="93"/>
    <cellStyle name="20 % - Accent5 3 2" xfId="94"/>
    <cellStyle name="20 % - Accent5 4" xfId="95"/>
    <cellStyle name="20 % - Accent5 4 2" xfId="96"/>
    <cellStyle name="20 % - Accent5 5" xfId="97"/>
    <cellStyle name="20 % - Accent5 5 2" xfId="98"/>
    <cellStyle name="20 % - Accent5 6" xfId="99"/>
    <cellStyle name="20 % - Accent5 6 2" xfId="100"/>
    <cellStyle name="20 % - Accent5 7" xfId="101"/>
    <cellStyle name="20 % - Accent5 7 2" xfId="102"/>
    <cellStyle name="20 % - Accent5 8" xfId="103"/>
    <cellStyle name="20 % - Accent5 8 2" xfId="104"/>
    <cellStyle name="20 % - Accent5 9" xfId="105"/>
    <cellStyle name="20 % - Accent6" xfId="106" builtinId="50" customBuiltin="1"/>
    <cellStyle name="20 % - Accent6 10" xfId="6125"/>
    <cellStyle name="20 % - Accent6 10 2" xfId="7205"/>
    <cellStyle name="20 % - Accent6 10 2 2" xfId="9092"/>
    <cellStyle name="20 % - Accent6 10 2 3" xfId="7733"/>
    <cellStyle name="20 % - Accent6 10 3" xfId="8836"/>
    <cellStyle name="20 % - Accent6 10 4" xfId="7473"/>
    <cellStyle name="20 % - Accent6 11" xfId="7081"/>
    <cellStyle name="20 % - Accent6 11 2" xfId="8968"/>
    <cellStyle name="20 % - Accent6 11 3" xfId="7609"/>
    <cellStyle name="20 % - Accent6 12" xfId="7861"/>
    <cellStyle name="20 % - Accent6 12 2" xfId="9220"/>
    <cellStyle name="20 % - Accent6 13" xfId="7883"/>
    <cellStyle name="20 % - Accent6 14" xfId="7333"/>
    <cellStyle name="20 % - Accent6 2" xfId="107"/>
    <cellStyle name="20 % - Accent6 2 2" xfId="108"/>
    <cellStyle name="20 % - Accent6 2 2 2" xfId="109"/>
    <cellStyle name="20 % - Accent6 2 3" xfId="110"/>
    <cellStyle name="20 % - Accent6 2 3 2" xfId="111"/>
    <cellStyle name="20 % - Accent6 2 4" xfId="112"/>
    <cellStyle name="20 % - Accent6 2_60-SAISIE ENGMNT Général 2009 (version 1)" xfId="113"/>
    <cellStyle name="20 % - Accent6 3" xfId="114"/>
    <cellStyle name="20 % - Accent6 3 2" xfId="115"/>
    <cellStyle name="20 % - Accent6 4" xfId="116"/>
    <cellStyle name="20 % - Accent6 4 2" xfId="117"/>
    <cellStyle name="20 % - Accent6 5" xfId="118"/>
    <cellStyle name="20 % - Accent6 5 2" xfId="119"/>
    <cellStyle name="20 % - Accent6 6" xfId="120"/>
    <cellStyle name="20 % - Accent6 6 2" xfId="121"/>
    <cellStyle name="20 % - Accent6 7" xfId="122"/>
    <cellStyle name="20 % - Accent6 7 2" xfId="123"/>
    <cellStyle name="20 % - Accent6 8" xfId="124"/>
    <cellStyle name="20 % - Accent6 8 2" xfId="125"/>
    <cellStyle name="20 % - Accent6 9" xfId="126"/>
    <cellStyle name="40 % - Accent1 2" xfId="127"/>
    <cellStyle name="40 % - Accent1 2 10" xfId="7339"/>
    <cellStyle name="40 % - Accent1 2 2" xfId="128"/>
    <cellStyle name="40 % - Accent1 2 2 2" xfId="129"/>
    <cellStyle name="40 % - Accent1 2 3" xfId="130"/>
    <cellStyle name="40 % - Accent1 2 3 2" xfId="131"/>
    <cellStyle name="40 % - Accent1 2 4" xfId="132"/>
    <cellStyle name="40 % - Accent1 2 5" xfId="133"/>
    <cellStyle name="40 % - Accent1 2 6" xfId="6127"/>
    <cellStyle name="40 % - Accent1 2 6 2" xfId="7207"/>
    <cellStyle name="40 % - Accent1 2 6 2 2" xfId="9094"/>
    <cellStyle name="40 % - Accent1 2 6 2 3" xfId="7735"/>
    <cellStyle name="40 % - Accent1 2 6 3" xfId="8838"/>
    <cellStyle name="40 % - Accent1 2 6 4" xfId="7475"/>
    <cellStyle name="40 % - Accent1 2 7" xfId="7082"/>
    <cellStyle name="40 % - Accent1 2 7 2" xfId="8969"/>
    <cellStyle name="40 % - Accent1 2 7 3" xfId="7610"/>
    <cellStyle name="40 % - Accent1 2 8" xfId="7866"/>
    <cellStyle name="40 % - Accent1 2 8 2" xfId="9225"/>
    <cellStyle name="40 % - Accent1 2 9" xfId="7884"/>
    <cellStyle name="40 % - Accent1 2_60-SAISIE ENGMNT Général 2009 (version 1)" xfId="134"/>
    <cellStyle name="40 % - Accent1 3" xfId="135"/>
    <cellStyle name="40 % - Accent1 3 2" xfId="136"/>
    <cellStyle name="40 % - Accent1 4" xfId="137"/>
    <cellStyle name="40 % - Accent1 4 2" xfId="138"/>
    <cellStyle name="40 % - Accent1 5" xfId="139"/>
    <cellStyle name="40 % - Accent1 5 2" xfId="140"/>
    <cellStyle name="40 % - Accent1 6" xfId="141"/>
    <cellStyle name="40 % - Accent1 6 2" xfId="142"/>
    <cellStyle name="40 % - Accent1 7" xfId="143"/>
    <cellStyle name="40 % - Accent1 7 2" xfId="144"/>
    <cellStyle name="40 % - Accent1 8" xfId="145"/>
    <cellStyle name="40 % - Accent1 8 2" xfId="146"/>
    <cellStyle name="40 % - Accent1 9" xfId="147"/>
    <cellStyle name="40 % - Accent2 2" xfId="148"/>
    <cellStyle name="40 % - Accent2 2 10" xfId="7340"/>
    <cellStyle name="40 % - Accent2 2 2" xfId="149"/>
    <cellStyle name="40 % - Accent2 2 2 2" xfId="150"/>
    <cellStyle name="40 % - Accent2 2 3" xfId="151"/>
    <cellStyle name="40 % - Accent2 2 3 2" xfId="152"/>
    <cellStyle name="40 % - Accent2 2 4" xfId="153"/>
    <cellStyle name="40 % - Accent2 2 5" xfId="154"/>
    <cellStyle name="40 % - Accent2 2 6" xfId="6128"/>
    <cellStyle name="40 % - Accent2 2 6 2" xfId="7208"/>
    <cellStyle name="40 % - Accent2 2 6 2 2" xfId="9095"/>
    <cellStyle name="40 % - Accent2 2 6 2 3" xfId="7736"/>
    <cellStyle name="40 % - Accent2 2 6 3" xfId="8839"/>
    <cellStyle name="40 % - Accent2 2 6 4" xfId="7476"/>
    <cellStyle name="40 % - Accent2 2 7" xfId="7083"/>
    <cellStyle name="40 % - Accent2 2 7 2" xfId="8970"/>
    <cellStyle name="40 % - Accent2 2 7 3" xfId="7611"/>
    <cellStyle name="40 % - Accent2 2 8" xfId="7867"/>
    <cellStyle name="40 % - Accent2 2 8 2" xfId="9226"/>
    <cellStyle name="40 % - Accent2 2 9" xfId="7885"/>
    <cellStyle name="40 % - Accent2 2_60-SAISIE ENGMNT Général 2009 (version 1)" xfId="155"/>
    <cellStyle name="40 % - Accent2 3" xfId="156"/>
    <cellStyle name="40 % - Accent2 3 2" xfId="157"/>
    <cellStyle name="40 % - Accent2 4" xfId="158"/>
    <cellStyle name="40 % - Accent2 4 2" xfId="159"/>
    <cellStyle name="40 % - Accent2 5" xfId="160"/>
    <cellStyle name="40 % - Accent2 5 2" xfId="161"/>
    <cellStyle name="40 % - Accent2 6" xfId="162"/>
    <cellStyle name="40 % - Accent2 6 2" xfId="163"/>
    <cellStyle name="40 % - Accent2 7" xfId="164"/>
    <cellStyle name="40 % - Accent2 7 2" xfId="165"/>
    <cellStyle name="40 % - Accent2 8" xfId="166"/>
    <cellStyle name="40 % - Accent2 8 2" xfId="167"/>
    <cellStyle name="40 % - Accent2 9" xfId="168"/>
    <cellStyle name="40 % - Accent3 2" xfId="169"/>
    <cellStyle name="40 % - Accent3 2 10" xfId="7341"/>
    <cellStyle name="40 % - Accent3 2 2" xfId="170"/>
    <cellStyle name="40 % - Accent3 2 2 2" xfId="171"/>
    <cellStyle name="40 % - Accent3 2 3" xfId="172"/>
    <cellStyle name="40 % - Accent3 2 3 2" xfId="173"/>
    <cellStyle name="40 % - Accent3 2 4" xfId="174"/>
    <cellStyle name="40 % - Accent3 2 5" xfId="175"/>
    <cellStyle name="40 % - Accent3 2 6" xfId="6129"/>
    <cellStyle name="40 % - Accent3 2 6 2" xfId="7209"/>
    <cellStyle name="40 % - Accent3 2 6 2 2" xfId="9096"/>
    <cellStyle name="40 % - Accent3 2 6 2 3" xfId="7737"/>
    <cellStyle name="40 % - Accent3 2 6 3" xfId="8840"/>
    <cellStyle name="40 % - Accent3 2 6 4" xfId="7477"/>
    <cellStyle name="40 % - Accent3 2 7" xfId="7084"/>
    <cellStyle name="40 % - Accent3 2 7 2" xfId="8971"/>
    <cellStyle name="40 % - Accent3 2 7 3" xfId="7612"/>
    <cellStyle name="40 % - Accent3 2 8" xfId="7868"/>
    <cellStyle name="40 % - Accent3 2 8 2" xfId="9227"/>
    <cellStyle name="40 % - Accent3 2 9" xfId="7886"/>
    <cellStyle name="40 % - Accent3 2_60-SAISIE ENGMNT Général 2009 (version 1)" xfId="176"/>
    <cellStyle name="40 % - Accent3 3" xfId="177"/>
    <cellStyle name="40 % - Accent3 3 2" xfId="178"/>
    <cellStyle name="40 % - Accent3 4" xfId="179"/>
    <cellStyle name="40 % - Accent3 4 2" xfId="180"/>
    <cellStyle name="40 % - Accent3 5" xfId="181"/>
    <cellStyle name="40 % - Accent3 5 2" xfId="182"/>
    <cellStyle name="40 % - Accent3 6" xfId="183"/>
    <cellStyle name="40 % - Accent3 6 2" xfId="184"/>
    <cellStyle name="40 % - Accent3 7" xfId="185"/>
    <cellStyle name="40 % - Accent3 7 2" xfId="186"/>
    <cellStyle name="40 % - Accent3 8" xfId="187"/>
    <cellStyle name="40 % - Accent3 8 2" xfId="188"/>
    <cellStyle name="40 % - Accent3 9" xfId="189"/>
    <cellStyle name="40 % - Accent4 2" xfId="190"/>
    <cellStyle name="40 % - Accent4 2 10" xfId="7342"/>
    <cellStyle name="40 % - Accent4 2 2" xfId="191"/>
    <cellStyle name="40 % - Accent4 2 2 2" xfId="192"/>
    <cellStyle name="40 % - Accent4 2 3" xfId="193"/>
    <cellStyle name="40 % - Accent4 2 3 2" xfId="194"/>
    <cellStyle name="40 % - Accent4 2 4" xfId="195"/>
    <cellStyle name="40 % - Accent4 2 5" xfId="196"/>
    <cellStyle name="40 % - Accent4 2 6" xfId="6130"/>
    <cellStyle name="40 % - Accent4 2 6 2" xfId="7210"/>
    <cellStyle name="40 % - Accent4 2 6 2 2" xfId="9097"/>
    <cellStyle name="40 % - Accent4 2 6 2 3" xfId="7738"/>
    <cellStyle name="40 % - Accent4 2 6 3" xfId="8841"/>
    <cellStyle name="40 % - Accent4 2 6 4" xfId="7478"/>
    <cellStyle name="40 % - Accent4 2 7" xfId="7085"/>
    <cellStyle name="40 % - Accent4 2 7 2" xfId="8972"/>
    <cellStyle name="40 % - Accent4 2 7 3" xfId="7613"/>
    <cellStyle name="40 % - Accent4 2 8" xfId="7869"/>
    <cellStyle name="40 % - Accent4 2 8 2" xfId="9228"/>
    <cellStyle name="40 % - Accent4 2 9" xfId="7887"/>
    <cellStyle name="40 % - Accent4 2_60-SAISIE ENGMNT Général 2009 (version 1)" xfId="197"/>
    <cellStyle name="40 % - Accent4 3" xfId="198"/>
    <cellStyle name="40 % - Accent4 3 2" xfId="199"/>
    <cellStyle name="40 % - Accent4 4" xfId="200"/>
    <cellStyle name="40 % - Accent4 4 2" xfId="201"/>
    <cellStyle name="40 % - Accent4 5" xfId="202"/>
    <cellStyle name="40 % - Accent4 5 2" xfId="203"/>
    <cellStyle name="40 % - Accent4 6" xfId="204"/>
    <cellStyle name="40 % - Accent4 6 2" xfId="205"/>
    <cellStyle name="40 % - Accent4 7" xfId="206"/>
    <cellStyle name="40 % - Accent4 7 2" xfId="207"/>
    <cellStyle name="40 % - Accent4 8" xfId="208"/>
    <cellStyle name="40 % - Accent4 8 2" xfId="209"/>
    <cellStyle name="40 % - Accent4 9" xfId="210"/>
    <cellStyle name="40 % - Accent5 2" xfId="211"/>
    <cellStyle name="40 % - Accent5 2 10" xfId="7343"/>
    <cellStyle name="40 % - Accent5 2 2" xfId="212"/>
    <cellStyle name="40 % - Accent5 2 2 2" xfId="213"/>
    <cellStyle name="40 % - Accent5 2 3" xfId="214"/>
    <cellStyle name="40 % - Accent5 2 3 2" xfId="215"/>
    <cellStyle name="40 % - Accent5 2 4" xfId="216"/>
    <cellStyle name="40 % - Accent5 2 5" xfId="217"/>
    <cellStyle name="40 % - Accent5 2 6" xfId="6131"/>
    <cellStyle name="40 % - Accent5 2 6 2" xfId="7211"/>
    <cellStyle name="40 % - Accent5 2 6 2 2" xfId="9098"/>
    <cellStyle name="40 % - Accent5 2 6 2 3" xfId="7739"/>
    <cellStyle name="40 % - Accent5 2 6 3" xfId="8842"/>
    <cellStyle name="40 % - Accent5 2 6 4" xfId="7479"/>
    <cellStyle name="40 % - Accent5 2 7" xfId="7086"/>
    <cellStyle name="40 % - Accent5 2 7 2" xfId="8973"/>
    <cellStyle name="40 % - Accent5 2 7 3" xfId="7614"/>
    <cellStyle name="40 % - Accent5 2 8" xfId="7870"/>
    <cellStyle name="40 % - Accent5 2 8 2" xfId="9229"/>
    <cellStyle name="40 % - Accent5 2 9" xfId="7888"/>
    <cellStyle name="40 % - Accent5 2_60-SAISIE ENGMNT Général 2009 (version 1)" xfId="218"/>
    <cellStyle name="40 % - Accent5 3" xfId="219"/>
    <cellStyle name="40 % - Accent5 3 2" xfId="220"/>
    <cellStyle name="40 % - Accent5 4" xfId="221"/>
    <cellStyle name="40 % - Accent5 4 2" xfId="222"/>
    <cellStyle name="40 % - Accent5 5" xfId="223"/>
    <cellStyle name="40 % - Accent5 5 2" xfId="224"/>
    <cellStyle name="40 % - Accent5 6" xfId="225"/>
    <cellStyle name="40 % - Accent5 6 2" xfId="226"/>
    <cellStyle name="40 % - Accent5 7" xfId="227"/>
    <cellStyle name="40 % - Accent5 7 2" xfId="228"/>
    <cellStyle name="40 % - Accent5 8" xfId="229"/>
    <cellStyle name="40 % - Accent5 8 2" xfId="230"/>
    <cellStyle name="40 % - Accent5 9" xfId="231"/>
    <cellStyle name="40 % - Accent6 2" xfId="232"/>
    <cellStyle name="40 % - Accent6 2 10" xfId="7345"/>
    <cellStyle name="40 % - Accent6 2 2" xfId="233"/>
    <cellStyle name="40 % - Accent6 2 2 2" xfId="234"/>
    <cellStyle name="40 % - Accent6 2 3" xfId="235"/>
    <cellStyle name="40 % - Accent6 2 3 2" xfId="236"/>
    <cellStyle name="40 % - Accent6 2 4" xfId="237"/>
    <cellStyle name="40 % - Accent6 2 5" xfId="238"/>
    <cellStyle name="40 % - Accent6 2 6" xfId="6132"/>
    <cellStyle name="40 % - Accent6 2 6 2" xfId="7212"/>
    <cellStyle name="40 % - Accent6 2 6 2 2" xfId="9099"/>
    <cellStyle name="40 % - Accent6 2 6 2 3" xfId="7740"/>
    <cellStyle name="40 % - Accent6 2 6 3" xfId="8843"/>
    <cellStyle name="40 % - Accent6 2 6 4" xfId="7480"/>
    <cellStyle name="40 % - Accent6 2 7" xfId="7087"/>
    <cellStyle name="40 % - Accent6 2 7 2" xfId="8974"/>
    <cellStyle name="40 % - Accent6 2 7 3" xfId="7615"/>
    <cellStyle name="40 % - Accent6 2 8" xfId="7871"/>
    <cellStyle name="40 % - Accent6 2 8 2" xfId="9230"/>
    <cellStyle name="40 % - Accent6 2 9" xfId="7889"/>
    <cellStyle name="40 % - Accent6 2_60-SAISIE ENGMNT Général 2009 (version 1)" xfId="239"/>
    <cellStyle name="40 % - Accent6 3" xfId="240"/>
    <cellStyle name="40 % - Accent6 3 2" xfId="241"/>
    <cellStyle name="40 % - Accent6 4" xfId="242"/>
    <cellStyle name="40 % - Accent6 4 2" xfId="243"/>
    <cellStyle name="40 % - Accent6 5" xfId="244"/>
    <cellStyle name="40 % - Accent6 5 2" xfId="245"/>
    <cellStyle name="40 % - Accent6 6" xfId="246"/>
    <cellStyle name="40 % - Accent6 6 2" xfId="247"/>
    <cellStyle name="40 % - Accent6 7" xfId="248"/>
    <cellStyle name="40 % - Accent6 7 2" xfId="249"/>
    <cellStyle name="40 % - Accent6 8" xfId="250"/>
    <cellStyle name="40 % - Accent6 8 2" xfId="251"/>
    <cellStyle name="40 % - Accent6 9" xfId="252"/>
    <cellStyle name="60 % - Accent1 2" xfId="253"/>
    <cellStyle name="60 % - Accent1 2 2" xfId="254"/>
    <cellStyle name="60 % - Accent1 2 3" xfId="255"/>
    <cellStyle name="60 % - Accent1 2 4" xfId="256"/>
    <cellStyle name="60 % - Accent1 2_60-SAISIE ENGMNT Général 2009 (version 1)" xfId="257"/>
    <cellStyle name="60 % - Accent1 3" xfId="258"/>
    <cellStyle name="60 % - Accent1 4" xfId="259"/>
    <cellStyle name="60 % - Accent1 5" xfId="260"/>
    <cellStyle name="60 % - Accent1 6" xfId="261"/>
    <cellStyle name="60 % - Accent1 7" xfId="262"/>
    <cellStyle name="60 % - Accent1 8" xfId="263"/>
    <cellStyle name="60 % - Accent1 9" xfId="264"/>
    <cellStyle name="60 % - Accent2" xfId="265" builtinId="36" customBuiltin="1"/>
    <cellStyle name="60 % - Accent2 2" xfId="266"/>
    <cellStyle name="60 % - Accent2 2 2" xfId="267"/>
    <cellStyle name="60 % - Accent2 2 3" xfId="268"/>
    <cellStyle name="60 % - Accent2 2_60-SAISIE ENGMNT Général 2009 (version 1)" xfId="269"/>
    <cellStyle name="60 % - Accent2 3" xfId="270"/>
    <cellStyle name="60 % - Accent2 4" xfId="271"/>
    <cellStyle name="60 % - Accent2 5" xfId="272"/>
    <cellStyle name="60 % - Accent2 6" xfId="273"/>
    <cellStyle name="60 % - Accent2 7" xfId="274"/>
    <cellStyle name="60 % - Accent2 8" xfId="275"/>
    <cellStyle name="60 % - Accent2 9" xfId="276"/>
    <cellStyle name="60 % - Accent3 2" xfId="277"/>
    <cellStyle name="60 % - Accent3 2 2" xfId="278"/>
    <cellStyle name="60 % - Accent3 2 3" xfId="279"/>
    <cellStyle name="60 % - Accent3 2 4" xfId="280"/>
    <cellStyle name="60 % - Accent3 2_60-SAISIE ENGMNT Général 2009 (version 1)" xfId="281"/>
    <cellStyle name="60 % - Accent3 3" xfId="282"/>
    <cellStyle name="60 % - Accent3 4" xfId="283"/>
    <cellStyle name="60 % - Accent3 5" xfId="284"/>
    <cellStyle name="60 % - Accent3 6" xfId="285"/>
    <cellStyle name="60 % - Accent3 7" xfId="286"/>
    <cellStyle name="60 % - Accent3 8" xfId="287"/>
    <cellStyle name="60 % - Accent3 9" xfId="288"/>
    <cellStyle name="60 % - Accent4 2" xfId="289"/>
    <cellStyle name="60 % - Accent4 2 2" xfId="290"/>
    <cellStyle name="60 % - Accent4 2 3" xfId="291"/>
    <cellStyle name="60 % - Accent4 2 4" xfId="292"/>
    <cellStyle name="60 % - Accent4 2_60-SAISIE ENGMNT Général 2009 (version 1)" xfId="293"/>
    <cellStyle name="60 % - Accent4 3" xfId="294"/>
    <cellStyle name="60 % - Accent4 4" xfId="295"/>
    <cellStyle name="60 % - Accent4 5" xfId="296"/>
    <cellStyle name="60 % - Accent4 6" xfId="297"/>
    <cellStyle name="60 % - Accent4 7" xfId="298"/>
    <cellStyle name="60 % - Accent4 8" xfId="299"/>
    <cellStyle name="60 % - Accent4 9" xfId="300"/>
    <cellStyle name="60 % - Accent5" xfId="301" builtinId="48" customBuiltin="1"/>
    <cellStyle name="60 % - Accent5 2" xfId="302"/>
    <cellStyle name="60 % - Accent5 2 2" xfId="303"/>
    <cellStyle name="60 % - Accent5 2 3" xfId="304"/>
    <cellStyle name="60 % - Accent5 2_60-SAISIE ENGMNT Général 2009 (version 1)" xfId="305"/>
    <cellStyle name="60 % - Accent5 3" xfId="306"/>
    <cellStyle name="60 % - Accent5 4" xfId="307"/>
    <cellStyle name="60 % - Accent5 5" xfId="308"/>
    <cellStyle name="60 % - Accent5 6" xfId="309"/>
    <cellStyle name="60 % - Accent5 7" xfId="310"/>
    <cellStyle name="60 % - Accent5 8" xfId="311"/>
    <cellStyle name="60 % - Accent5 9" xfId="312"/>
    <cellStyle name="60 % - Accent6 2" xfId="313"/>
    <cellStyle name="60 % - Accent6 2 2" xfId="314"/>
    <cellStyle name="60 % - Accent6 2 3" xfId="315"/>
    <cellStyle name="60 % - Accent6 2 4" xfId="316"/>
    <cellStyle name="60 % - Accent6 2_60-SAISIE ENGMNT Général 2009 (version 1)" xfId="317"/>
    <cellStyle name="60 % - Accent6 3" xfId="318"/>
    <cellStyle name="60 % - Accent6 4" xfId="319"/>
    <cellStyle name="60 % - Accent6 5" xfId="320"/>
    <cellStyle name="60 % - Accent6 6" xfId="321"/>
    <cellStyle name="60 % - Accent6 7" xfId="322"/>
    <cellStyle name="60 % - Accent6 8" xfId="323"/>
    <cellStyle name="60 % - Accent6 9" xfId="324"/>
    <cellStyle name="Accent1 2" xfId="325"/>
    <cellStyle name="Accent1 2 2" xfId="326"/>
    <cellStyle name="Accent1 2 3" xfId="327"/>
    <cellStyle name="Accent1 2 4" xfId="328"/>
    <cellStyle name="Accent1 2_60-SAISIE ENGMNT Général 2009 (version 1)" xfId="329"/>
    <cellStyle name="Accent1 3" xfId="330"/>
    <cellStyle name="Accent1 4" xfId="331"/>
    <cellStyle name="Accent1 5" xfId="332"/>
    <cellStyle name="Accent1 6" xfId="333"/>
    <cellStyle name="Accent1 7" xfId="334"/>
    <cellStyle name="Accent1 8" xfId="335"/>
    <cellStyle name="Accent1 9" xfId="336"/>
    <cellStyle name="Accent2 2" xfId="337"/>
    <cellStyle name="Accent2 2 2" xfId="338"/>
    <cellStyle name="Accent2 2 3" xfId="339"/>
    <cellStyle name="Accent2 2 4" xfId="340"/>
    <cellStyle name="Accent2 2_60-SAISIE ENGMNT Général 2009 (version 1)" xfId="341"/>
    <cellStyle name="Accent2 3" xfId="342"/>
    <cellStyle name="Accent2 4" xfId="343"/>
    <cellStyle name="Accent2 5" xfId="344"/>
    <cellStyle name="Accent2 6" xfId="345"/>
    <cellStyle name="Accent2 7" xfId="346"/>
    <cellStyle name="Accent2 8" xfId="347"/>
    <cellStyle name="Accent2 9" xfId="348"/>
    <cellStyle name="Accent3 2" xfId="349"/>
    <cellStyle name="Accent3 2 2" xfId="350"/>
    <cellStyle name="Accent3 2 3" xfId="351"/>
    <cellStyle name="Accent3 2 4" xfId="352"/>
    <cellStyle name="Accent3 2_60-SAISIE ENGMNT Général 2009 (version 1)" xfId="353"/>
    <cellStyle name="Accent3 3" xfId="354"/>
    <cellStyle name="Accent3 4" xfId="355"/>
    <cellStyle name="Accent3 5" xfId="356"/>
    <cellStyle name="Accent3 6" xfId="357"/>
    <cellStyle name="Accent3 7" xfId="358"/>
    <cellStyle name="Accent3 8" xfId="359"/>
    <cellStyle name="Accent3 9" xfId="360"/>
    <cellStyle name="Accent4 2" xfId="361"/>
    <cellStyle name="Accent4 2 2" xfId="362"/>
    <cellStyle name="Accent4 2 3" xfId="363"/>
    <cellStyle name="Accent4 2 4" xfId="364"/>
    <cellStyle name="Accent4 2_60-SAISIE ENGMNT Général 2009 (version 1)" xfId="365"/>
    <cellStyle name="Accent4 3" xfId="366"/>
    <cellStyle name="Accent4 4" xfId="367"/>
    <cellStyle name="Accent4 5" xfId="368"/>
    <cellStyle name="Accent4 6" xfId="369"/>
    <cellStyle name="Accent4 7" xfId="370"/>
    <cellStyle name="Accent4 8" xfId="371"/>
    <cellStyle name="Accent4 9" xfId="372"/>
    <cellStyle name="Accent5" xfId="373" builtinId="45" customBuiltin="1"/>
    <cellStyle name="Accent5 2" xfId="374"/>
    <cellStyle name="Accent5 2 2" xfId="375"/>
    <cellStyle name="Accent5 2 3" xfId="376"/>
    <cellStyle name="Accent5 2_60-SAISIE ENGMNT Général 2009 (version 1)" xfId="377"/>
    <cellStyle name="Accent5 3" xfId="378"/>
    <cellStyle name="Accent5 4" xfId="379"/>
    <cellStyle name="Accent5 5" xfId="380"/>
    <cellStyle name="Accent5 6" xfId="381"/>
    <cellStyle name="Accent5 7" xfId="382"/>
    <cellStyle name="Accent5 8" xfId="383"/>
    <cellStyle name="Accent6 2" xfId="384"/>
    <cellStyle name="Accent6 2 2" xfId="385"/>
    <cellStyle name="Accent6 2 3" xfId="386"/>
    <cellStyle name="Accent6 2 4" xfId="387"/>
    <cellStyle name="Accent6 2_60-SAISIE ENGMNT Général 2009 (version 1)" xfId="388"/>
    <cellStyle name="Accent6 3" xfId="389"/>
    <cellStyle name="Accent6 4" xfId="390"/>
    <cellStyle name="Accent6 5" xfId="391"/>
    <cellStyle name="Accent6 6" xfId="392"/>
    <cellStyle name="Accent6 7" xfId="393"/>
    <cellStyle name="Accent6 8" xfId="394"/>
    <cellStyle name="Accent6 9" xfId="395"/>
    <cellStyle name="Arial" xfId="396"/>
    <cellStyle name="Arial 2" xfId="3686"/>
    <cellStyle name="Avertissement" xfId="397" builtinId="11" customBuiltin="1"/>
    <cellStyle name="Avertissement 2" xfId="398"/>
    <cellStyle name="Avertissement 2 2" xfId="399"/>
    <cellStyle name="Avertissement 2_60-SAISIE ENGMNT Général 2009 (version 1)" xfId="400"/>
    <cellStyle name="Avertissement 3" xfId="401"/>
    <cellStyle name="Avertissement 4" xfId="402"/>
    <cellStyle name="Avertissement 5" xfId="403"/>
    <cellStyle name="Avertissement 6" xfId="404"/>
    <cellStyle name="Avertissement 7" xfId="405"/>
    <cellStyle name="Avertissement 8" xfId="406"/>
    <cellStyle name="Bon" xfId="3565" builtinId="26" customBuiltin="1"/>
    <cellStyle name="Calcul 2" xfId="408"/>
    <cellStyle name="Calcul 2 2" xfId="409"/>
    <cellStyle name="Calcul 2 3" xfId="410"/>
    <cellStyle name="Calcul 2 4" xfId="411"/>
    <cellStyle name="Calcul 2_60-SAISIE ENGMNT Général 2009 (version 1)" xfId="412"/>
    <cellStyle name="Calcul 3" xfId="413"/>
    <cellStyle name="Calcul 4" xfId="414"/>
    <cellStyle name="Calcul 5" xfId="415"/>
    <cellStyle name="Calcul 6" xfId="416"/>
    <cellStyle name="Calcul 7" xfId="417"/>
    <cellStyle name="Calcul 8" xfId="418"/>
    <cellStyle name="Calcul 9" xfId="419"/>
    <cellStyle name="Cellule liée" xfId="420" builtinId="24" customBuiltin="1"/>
    <cellStyle name="Cellule liée 2" xfId="421"/>
    <cellStyle name="Cellule liée 2 2" xfId="422"/>
    <cellStyle name="Cellule liée 2_60-SAISIE ENGMNT Général 2009 (version 1)" xfId="423"/>
    <cellStyle name="Cellule liée 3" xfId="424"/>
    <cellStyle name="Cellule liée 4" xfId="425"/>
    <cellStyle name="Cellule liée 5" xfId="426"/>
    <cellStyle name="Cellule liée 6" xfId="427"/>
    <cellStyle name="Cellule liée 7" xfId="428"/>
    <cellStyle name="Cellule liée 8" xfId="429"/>
    <cellStyle name="Cellule liée 9" xfId="430"/>
    <cellStyle name="Commentaire 2" xfId="431"/>
    <cellStyle name="Commentaire 2 2" xfId="432"/>
    <cellStyle name="Commentaire 2 2 2" xfId="433"/>
    <cellStyle name="Commentaire 2 2 2 2" xfId="434"/>
    <cellStyle name="Commentaire 2 2 2 2 2" xfId="3687"/>
    <cellStyle name="Commentaire 2 2 2 3" xfId="435"/>
    <cellStyle name="Commentaire 2 2 2 3 2" xfId="436"/>
    <cellStyle name="Commentaire 2 2 2 3 2 2" xfId="3688"/>
    <cellStyle name="Commentaire 2 2 2 3 3" xfId="3689"/>
    <cellStyle name="Commentaire 2 2 2 4" xfId="437"/>
    <cellStyle name="Commentaire 2 2 2 4 2" xfId="3690"/>
    <cellStyle name="Commentaire 2 2 2 5" xfId="3691"/>
    <cellStyle name="Commentaire 2 2 3" xfId="438"/>
    <cellStyle name="Commentaire 2 2 3 2" xfId="439"/>
    <cellStyle name="Commentaire 2 2 3 2 2" xfId="3692"/>
    <cellStyle name="Commentaire 2 2 3 3" xfId="440"/>
    <cellStyle name="Commentaire 2 2 3 3 2" xfId="3693"/>
    <cellStyle name="Commentaire 2 2 3 4" xfId="3694"/>
    <cellStyle name="Commentaire 2 2 4" xfId="441"/>
    <cellStyle name="Commentaire 2 2 4 2" xfId="3695"/>
    <cellStyle name="Commentaire 2 2 5" xfId="442"/>
    <cellStyle name="Commentaire 2 2 5 2" xfId="3696"/>
    <cellStyle name="Commentaire 2 2 6" xfId="3697"/>
    <cellStyle name="Commentaire 2 3" xfId="443"/>
    <cellStyle name="Commentaire 2 3 2" xfId="444"/>
    <cellStyle name="Commentaire 2 3 2 2" xfId="445"/>
    <cellStyle name="Commentaire 2 3 2 2 2" xfId="3698"/>
    <cellStyle name="Commentaire 2 3 2 3" xfId="446"/>
    <cellStyle name="Commentaire 2 3 2 3 2" xfId="3699"/>
    <cellStyle name="Commentaire 2 3 2 4" xfId="447"/>
    <cellStyle name="Commentaire 2 3 2 4 2" xfId="3700"/>
    <cellStyle name="Commentaire 2 3 2 5" xfId="3701"/>
    <cellStyle name="Commentaire 2 3 3" xfId="448"/>
    <cellStyle name="Commentaire 2 3 3 2" xfId="449"/>
    <cellStyle name="Commentaire 2 3 3 2 2" xfId="3702"/>
    <cellStyle name="Commentaire 2 3 3 3" xfId="450"/>
    <cellStyle name="Commentaire 2 3 3 3 2" xfId="3703"/>
    <cellStyle name="Commentaire 2 3 3 4" xfId="3704"/>
    <cellStyle name="Commentaire 2 3 4" xfId="451"/>
    <cellStyle name="Commentaire 2 3 4 2" xfId="452"/>
    <cellStyle name="Commentaire 2 3 4 2 2" xfId="3705"/>
    <cellStyle name="Commentaire 2 3 4 3" xfId="453"/>
    <cellStyle name="Commentaire 2 3 4 3 2" xfId="3706"/>
    <cellStyle name="Commentaire 2 3 4 4" xfId="3707"/>
    <cellStyle name="Commentaire 2 3 5" xfId="454"/>
    <cellStyle name="Commentaire 2 3 5 2" xfId="455"/>
    <cellStyle name="Commentaire 2 3 5 2 2" xfId="3708"/>
    <cellStyle name="Commentaire 2 3 5 3" xfId="456"/>
    <cellStyle name="Commentaire 2 3 5 3 2" xfId="3709"/>
    <cellStyle name="Commentaire 2 3 5 4" xfId="3710"/>
    <cellStyle name="Commentaire 2 3 6" xfId="457"/>
    <cellStyle name="Commentaire 2 3 6 2" xfId="3711"/>
    <cellStyle name="Commentaire 2 3 7" xfId="3712"/>
    <cellStyle name="Commentaire 2 4" xfId="458"/>
    <cellStyle name="Commentaire 2 4 2" xfId="459"/>
    <cellStyle name="Commentaire 2 4 2 2" xfId="460"/>
    <cellStyle name="Commentaire 2 4 2 2 2" xfId="3713"/>
    <cellStyle name="Commentaire 2 4 2 3" xfId="461"/>
    <cellStyle name="Commentaire 2 4 2 3 2" xfId="3714"/>
    <cellStyle name="Commentaire 2 4 2 4" xfId="3715"/>
    <cellStyle name="Commentaire 2 4 3" xfId="462"/>
    <cellStyle name="Commentaire 2 4 3 2" xfId="463"/>
    <cellStyle name="Commentaire 2 4 3 2 2" xfId="3716"/>
    <cellStyle name="Commentaire 2 4 3 3" xfId="3717"/>
    <cellStyle name="Commentaire 2 4 4" xfId="464"/>
    <cellStyle name="Commentaire 2 4 4 2" xfId="3718"/>
    <cellStyle name="Commentaire 2 4 5" xfId="465"/>
    <cellStyle name="Commentaire 2 4 5 2" xfId="3719"/>
    <cellStyle name="Commentaire 2 4 6" xfId="466"/>
    <cellStyle name="Commentaire 2 4 6 2" xfId="3720"/>
    <cellStyle name="Commentaire 2 4 7" xfId="3721"/>
    <cellStyle name="Commentaire 2 5" xfId="467"/>
    <cellStyle name="Commentaire 2 5 2" xfId="468"/>
    <cellStyle name="Commentaire 2 5 2 2" xfId="3722"/>
    <cellStyle name="Commentaire 2 5 3" xfId="469"/>
    <cellStyle name="Commentaire 2 5 3 2" xfId="3723"/>
    <cellStyle name="Commentaire 2 5 4" xfId="3724"/>
    <cellStyle name="Commentaire 2 6" xfId="470"/>
    <cellStyle name="Commentaire 2 6 2" xfId="471"/>
    <cellStyle name="Commentaire 2 6 2 2" xfId="3725"/>
    <cellStyle name="Commentaire 2 6 3" xfId="3726"/>
    <cellStyle name="Commentaire 2 7" xfId="472"/>
    <cellStyle name="Commentaire 2 7 2" xfId="3727"/>
    <cellStyle name="Commentaire 2 8" xfId="473"/>
    <cellStyle name="Commentaire 2 8 2" xfId="3728"/>
    <cellStyle name="Commentaire 3" xfId="474"/>
    <cellStyle name="Commentaire 3 2" xfId="475"/>
    <cellStyle name="Commentaire 3 2 2" xfId="476"/>
    <cellStyle name="Commentaire 3 2 2 2" xfId="3729"/>
    <cellStyle name="Commentaire 3 2 3" xfId="477"/>
    <cellStyle name="Commentaire 3 2 3 2" xfId="478"/>
    <cellStyle name="Commentaire 3 2 3 2 2" xfId="3730"/>
    <cellStyle name="Commentaire 3 2 3 3" xfId="3731"/>
    <cellStyle name="Commentaire 3 2 4" xfId="479"/>
    <cellStyle name="Commentaire 3 2 4 2" xfId="3732"/>
    <cellStyle name="Commentaire 3 2 5" xfId="3733"/>
    <cellStyle name="Commentaire 3 3" xfId="480"/>
    <cellStyle name="Commentaire 3 3 2" xfId="481"/>
    <cellStyle name="Commentaire 3 3 2 2" xfId="3734"/>
    <cellStyle name="Commentaire 3 3 3" xfId="482"/>
    <cellStyle name="Commentaire 3 3 3 2" xfId="3735"/>
    <cellStyle name="Commentaire 3 3 4" xfId="3736"/>
    <cellStyle name="Commentaire 3 4" xfId="483"/>
    <cellStyle name="Commentaire 3 4 2" xfId="3737"/>
    <cellStyle name="Commentaire 3 5" xfId="484"/>
    <cellStyle name="Commentaire 3 5 2" xfId="3738"/>
    <cellStyle name="Commentaire 3 6" xfId="485"/>
    <cellStyle name="Commentaire 3 6 2" xfId="3739"/>
    <cellStyle name="Commentaire 4" xfId="486"/>
    <cellStyle name="Commentaire 4 2" xfId="487"/>
    <cellStyle name="Commentaire 4 2 2" xfId="3740"/>
    <cellStyle name="Commentaire 4 3" xfId="488"/>
    <cellStyle name="Commentaire 4 3 2" xfId="3741"/>
    <cellStyle name="Commentaire 4 4" xfId="489"/>
    <cellStyle name="Commentaire 4 4 2" xfId="3742"/>
    <cellStyle name="Commentaire 4 5" xfId="490"/>
    <cellStyle name="Commentaire 4 5 2" xfId="3743"/>
    <cellStyle name="Commentaire 4 6" xfId="491"/>
    <cellStyle name="Commentaire 4 6 2" xfId="3744"/>
    <cellStyle name="Commentaire 5" xfId="492"/>
    <cellStyle name="Commentaire 5 2" xfId="493"/>
    <cellStyle name="Commentaire 5 2 2" xfId="3745"/>
    <cellStyle name="Commentaire 5 3" xfId="494"/>
    <cellStyle name="Commentaire 5 3 2" xfId="3746"/>
    <cellStyle name="Commentaire 5 4" xfId="495"/>
    <cellStyle name="Commentaire 5 4 2" xfId="3747"/>
    <cellStyle name="Commentaire 5 5" xfId="496"/>
    <cellStyle name="Commentaire 5 5 2" xfId="3748"/>
    <cellStyle name="Commentaire 5 6" xfId="497"/>
    <cellStyle name="Commentaire 5 6 2" xfId="3749"/>
    <cellStyle name="Commentaire 6" xfId="498"/>
    <cellStyle name="Commentaire 6 2" xfId="499"/>
    <cellStyle name="Commentaire 6 2 2" xfId="500"/>
    <cellStyle name="Commentaire 6 2 2 2" xfId="3750"/>
    <cellStyle name="Commentaire 6 2 3" xfId="501"/>
    <cellStyle name="Commentaire 6 2 3 2" xfId="3751"/>
    <cellStyle name="Commentaire 6 2 4" xfId="502"/>
    <cellStyle name="Commentaire 6 2 4 2" xfId="3752"/>
    <cellStyle name="Commentaire 6 2 5" xfId="503"/>
    <cellStyle name="Commentaire 6 2 5 2" xfId="3753"/>
    <cellStyle name="Commentaire 6 2 6" xfId="3754"/>
    <cellStyle name="Commentaire 6 3" xfId="504"/>
    <cellStyle name="Commentaire 6 3 2" xfId="505"/>
    <cellStyle name="Commentaire 6 3 2 2" xfId="3755"/>
    <cellStyle name="Commentaire 6 3 3" xfId="506"/>
    <cellStyle name="Commentaire 6 3 3 2" xfId="507"/>
    <cellStyle name="Commentaire 6 3 3 2 2" xfId="3756"/>
    <cellStyle name="Commentaire 6 3 3 3" xfId="3757"/>
    <cellStyle name="Commentaire 6 3 4" xfId="508"/>
    <cellStyle name="Commentaire 6 3 4 2" xfId="3758"/>
    <cellStyle name="Commentaire 6 3 5" xfId="3759"/>
    <cellStyle name="Commentaire 6 4" xfId="509"/>
    <cellStyle name="Commentaire 6 4 2" xfId="3760"/>
    <cellStyle name="Commentaire 6 5" xfId="510"/>
    <cellStyle name="Commentaire 6 5 2" xfId="511"/>
    <cellStyle name="Commentaire 6 5 2 2" xfId="3761"/>
    <cellStyle name="Commentaire 6 5 3" xfId="3762"/>
    <cellStyle name="Commentaire 6 6" xfId="512"/>
    <cellStyle name="Commentaire 6 6 2" xfId="3763"/>
    <cellStyle name="Commentaire 6 7" xfId="513"/>
    <cellStyle name="Commentaire 6 7 2" xfId="3764"/>
    <cellStyle name="Commentaire 7" xfId="514"/>
    <cellStyle name="Commentaire 7 2" xfId="515"/>
    <cellStyle name="Commentaire 7 2 2" xfId="516"/>
    <cellStyle name="Commentaire 7 2 2 2" xfId="3765"/>
    <cellStyle name="Commentaire 7 2 3" xfId="517"/>
    <cellStyle name="Commentaire 7 2 3 2" xfId="3766"/>
    <cellStyle name="Commentaire 7 2 4" xfId="518"/>
    <cellStyle name="Commentaire 7 2 4 2" xfId="3767"/>
    <cellStyle name="Commentaire 7 2 5" xfId="519"/>
    <cellStyle name="Commentaire 7 2 5 2" xfId="3768"/>
    <cellStyle name="Commentaire 7 2 6" xfId="3769"/>
    <cellStyle name="Commentaire 7 3" xfId="520"/>
    <cellStyle name="Commentaire 7 3 2" xfId="521"/>
    <cellStyle name="Commentaire 7 3 2 2" xfId="3770"/>
    <cellStyle name="Commentaire 7 3 3" xfId="522"/>
    <cellStyle name="Commentaire 7 3 3 2" xfId="523"/>
    <cellStyle name="Commentaire 7 3 3 2 2" xfId="3771"/>
    <cellStyle name="Commentaire 7 3 3 3" xfId="3772"/>
    <cellStyle name="Commentaire 7 3 4" xfId="524"/>
    <cellStyle name="Commentaire 7 3 4 2" xfId="3773"/>
    <cellStyle name="Commentaire 7 3 5" xfId="3774"/>
    <cellStyle name="Commentaire 7 4" xfId="525"/>
    <cellStyle name="Commentaire 7 4 2" xfId="3775"/>
    <cellStyle name="Commentaire 7 5" xfId="526"/>
    <cellStyle name="Commentaire 7 5 2" xfId="527"/>
    <cellStyle name="Commentaire 7 5 2 2" xfId="3776"/>
    <cellStyle name="Commentaire 7 5 3" xfId="3777"/>
    <cellStyle name="Commentaire 7 6" xfId="528"/>
    <cellStyle name="Commentaire 7 6 2" xfId="3778"/>
    <cellStyle name="Commentaire 7 7" xfId="3779"/>
    <cellStyle name="Commentaire 8" xfId="529"/>
    <cellStyle name="Commentaire 9" xfId="530"/>
    <cellStyle name="Currency_Valeur_Pierre" xfId="531"/>
    <cellStyle name="Date 2" xfId="532"/>
    <cellStyle name="Entrée" xfId="533" builtinId="20" customBuiltin="1"/>
    <cellStyle name="Entrée 2" xfId="534"/>
    <cellStyle name="Entrée 2 2" xfId="535"/>
    <cellStyle name="Entrée 2 3" xfId="536"/>
    <cellStyle name="Entrée 2_60-SAISIE ENGMNT Général 2009 (version 1)" xfId="537"/>
    <cellStyle name="Entrée 3" xfId="538"/>
    <cellStyle name="Entrée 4" xfId="539"/>
    <cellStyle name="Entrée 5" xfId="540"/>
    <cellStyle name="Entrée 6" xfId="541"/>
    <cellStyle name="Entrée 7" xfId="542"/>
    <cellStyle name="Entrée 8" xfId="543"/>
    <cellStyle name="Entrée 9" xfId="544"/>
    <cellStyle name="Euro" xfId="545"/>
    <cellStyle name="Euro 2" xfId="546"/>
    <cellStyle name="Euro 2 2" xfId="547"/>
    <cellStyle name="Euro 2 2 2" xfId="3780"/>
    <cellStyle name="Euro 2 3" xfId="3781"/>
    <cellStyle name="Euro 3" xfId="548"/>
    <cellStyle name="Euro 3 2" xfId="549"/>
    <cellStyle name="Euro 3 2 2" xfId="3782"/>
    <cellStyle name="Euro 3 3" xfId="3783"/>
    <cellStyle name="Euro 4" xfId="550"/>
    <cellStyle name="Excel Built-in Normal" xfId="551"/>
    <cellStyle name="Excel Built-in Normal 2" xfId="552"/>
    <cellStyle name="Excel Built-in Normal 2 2" xfId="553"/>
    <cellStyle name="Excel Built-in Normal 2 2 2" xfId="554"/>
    <cellStyle name="Excel Built-in Normal 2 2 2 2" xfId="3784"/>
    <cellStyle name="Excel Built-in Normal 2 2 3" xfId="555"/>
    <cellStyle name="Excel Built-in Normal 2 2 3 2" xfId="556"/>
    <cellStyle name="Excel Built-in Normal 2 2 3 2 2" xfId="3785"/>
    <cellStyle name="Excel Built-in Normal 2 2 3 3" xfId="3786"/>
    <cellStyle name="Excel Built-in Normal 2 2 4" xfId="557"/>
    <cellStyle name="Excel Built-in Normal 2 2 4 2" xfId="3787"/>
    <cellStyle name="Excel Built-in Normal 2 2 5" xfId="3788"/>
    <cellStyle name="Excel Built-in Normal 2 3" xfId="558"/>
    <cellStyle name="Excel Built-in Normal 2 3 2" xfId="559"/>
    <cellStyle name="Excel Built-in Normal 2 3 2 2" xfId="3789"/>
    <cellStyle name="Excel Built-in Normal 2 3 3" xfId="3790"/>
    <cellStyle name="Excel Built-in Normal 2 4" xfId="560"/>
    <cellStyle name="Excel Built-in Normal 2 4 2" xfId="3791"/>
    <cellStyle name="Excel Built-in Normal 2 5" xfId="3792"/>
    <cellStyle name="Excel Built-in Normal 3" xfId="561"/>
    <cellStyle name="Excel Built-in Normal 3 2" xfId="562"/>
    <cellStyle name="Excel Built-in Normal 3 2 2" xfId="3793"/>
    <cellStyle name="Excel Built-in Normal 3 3" xfId="563"/>
    <cellStyle name="Excel Built-in Normal 3 3 2" xfId="564"/>
    <cellStyle name="Excel Built-in Normal 3 3 2 2" xfId="3794"/>
    <cellStyle name="Excel Built-in Normal 3 3 3" xfId="3795"/>
    <cellStyle name="Excel Built-in Normal 3 4" xfId="3796"/>
    <cellStyle name="Excel Built-in Normal 4" xfId="565"/>
    <cellStyle name="Excel Built-in Normal 4 2" xfId="566"/>
    <cellStyle name="Excel Built-in Normal 4 2 2" xfId="3797"/>
    <cellStyle name="Excel Built-in Normal 4 3" xfId="3798"/>
    <cellStyle name="Excel Built-in Normal 5" xfId="567"/>
    <cellStyle name="Excel Built-in Normal 5 2" xfId="568"/>
    <cellStyle name="Excel Built-in Normal 5 2 2" xfId="3799"/>
    <cellStyle name="Excel Built-in Normal 5 3" xfId="3800"/>
    <cellStyle name="Excel Built-in Normal 6" xfId="3801"/>
    <cellStyle name="Excel_CondFormat_1_1_1" xfId="569"/>
    <cellStyle name="Gtitre" xfId="570"/>
    <cellStyle name="Heading" xfId="571"/>
    <cellStyle name="Heading1" xfId="572"/>
    <cellStyle name="helv 10" xfId="573"/>
    <cellStyle name="HELV CENTRE" xfId="574"/>
    <cellStyle name="Insatisfaisant 2" xfId="575"/>
    <cellStyle name="Insatisfaisant 2 2" xfId="576"/>
    <cellStyle name="Insatisfaisant 2 3" xfId="577"/>
    <cellStyle name="Insatisfaisant 2 4" xfId="578"/>
    <cellStyle name="Insatisfaisant 2_60-SAISIE ENGMNT Général 2009 (version 1)" xfId="579"/>
    <cellStyle name="Insatisfaisant 3" xfId="580"/>
    <cellStyle name="Insatisfaisant 4" xfId="581"/>
    <cellStyle name="Insatisfaisant 5" xfId="582"/>
    <cellStyle name="Insatisfaisant 6" xfId="583"/>
    <cellStyle name="Insatisfaisant 7" xfId="584"/>
    <cellStyle name="Insatisfaisant 8" xfId="585"/>
    <cellStyle name="Insatisfaisant 9" xfId="586"/>
    <cellStyle name="Lien hypertexte" xfId="10072" builtinId="8" hidden="1"/>
    <cellStyle name="Lien hypertexte" xfId="10074" builtinId="8" hidden="1"/>
    <cellStyle name="Lien hypertexte" xfId="10076" builtinId="8" hidden="1"/>
    <cellStyle name="Lien hypertexte" xfId="10078" builtinId="8" hidden="1"/>
    <cellStyle name="Lien hypertexte" xfId="10080" builtinId="8" hidden="1"/>
    <cellStyle name="Lien hypertexte" xfId="10082" builtinId="8" hidden="1"/>
    <cellStyle name="Lien hypertexte" xfId="10084" builtinId="8" hidden="1"/>
    <cellStyle name="Lien hypertexte" xfId="10086" builtinId="8" hidden="1"/>
    <cellStyle name="Lien hypertexte" xfId="10088" builtinId="8" hidden="1"/>
    <cellStyle name="Lien hypertexte" xfId="10090" builtinId="8" hidden="1"/>
    <cellStyle name="Lien hypertexte" xfId="10092" builtinId="8" hidden="1"/>
    <cellStyle name="Lien hypertexte" xfId="10094" builtinId="8" hidden="1"/>
    <cellStyle name="Lien hypertexte" xfId="10096" builtinId="8" hidden="1"/>
    <cellStyle name="Lien hypertexte" xfId="10098" builtinId="8" hidden="1"/>
    <cellStyle name="Lien hypertexte" xfId="10100" builtinId="8" hidden="1"/>
    <cellStyle name="Lien hypertexte" xfId="10102" builtinId="8" hidden="1"/>
    <cellStyle name="Lien hypertexte" xfId="10104" builtinId="8" hidden="1"/>
    <cellStyle name="Lien hypertexte" xfId="10106" builtinId="8" hidden="1"/>
    <cellStyle name="Lien hypertexte" xfId="10108" builtinId="8" hidden="1"/>
    <cellStyle name="Lien hypertexte" xfId="10110" builtinId="8" hidden="1"/>
    <cellStyle name="Lien hypertexte" xfId="10112" builtinId="8" hidden="1"/>
    <cellStyle name="Lien hypertexte" xfId="10114" builtinId="8" hidden="1"/>
    <cellStyle name="Lien hypertexte 2" xfId="587"/>
    <cellStyle name="Lien hypertexte 2 2" xfId="588"/>
    <cellStyle name="Lien hypertexte visité" xfId="10073" builtinId="9" hidden="1"/>
    <cellStyle name="Lien hypertexte visité" xfId="10075" builtinId="9" hidden="1"/>
    <cellStyle name="Lien hypertexte visité" xfId="10077" builtinId="9" hidden="1"/>
    <cellStyle name="Lien hypertexte visité" xfId="10079" builtinId="9" hidden="1"/>
    <cellStyle name="Lien hypertexte visité" xfId="10081" builtinId="9" hidden="1"/>
    <cellStyle name="Lien hypertexte visité" xfId="10083" builtinId="9" hidden="1"/>
    <cellStyle name="Lien hypertexte visité" xfId="10085" builtinId="9" hidden="1"/>
    <cellStyle name="Lien hypertexte visité" xfId="10087" builtinId="9" hidden="1"/>
    <cellStyle name="Lien hypertexte visité" xfId="10089" builtinId="9" hidden="1"/>
    <cellStyle name="Lien hypertexte visité" xfId="10091" builtinId="9" hidden="1"/>
    <cellStyle name="Lien hypertexte visité" xfId="10093" builtinId="9" hidden="1"/>
    <cellStyle name="Lien hypertexte visité" xfId="10095" builtinId="9" hidden="1"/>
    <cellStyle name="Lien hypertexte visité" xfId="10097" builtinId="9" hidden="1"/>
    <cellStyle name="Lien hypertexte visité" xfId="10099" builtinId="9" hidden="1"/>
    <cellStyle name="Lien hypertexte visité" xfId="10101" builtinId="9" hidden="1"/>
    <cellStyle name="Lien hypertexte visité" xfId="10103" builtinId="9" hidden="1"/>
    <cellStyle name="Lien hypertexte visité" xfId="10105" builtinId="9" hidden="1"/>
    <cellStyle name="Lien hypertexte visité" xfId="10107" builtinId="9" hidden="1"/>
    <cellStyle name="Lien hypertexte visité" xfId="10109" builtinId="9" hidden="1"/>
    <cellStyle name="Lien hypertexte visité" xfId="10111" builtinId="9" hidden="1"/>
    <cellStyle name="Lien hypertexte visité" xfId="10113" builtinId="9" hidden="1"/>
    <cellStyle name="Lien hypertexte visité" xfId="10115" builtinId="9" hidden="1"/>
    <cellStyle name="Milliers 2" xfId="589"/>
    <cellStyle name="Milliers 2 2" xfId="590"/>
    <cellStyle name="Milliers 2 2 2" xfId="3802"/>
    <cellStyle name="Milliers 2 3" xfId="591"/>
    <cellStyle name="Milliers 2 3 2" xfId="592"/>
    <cellStyle name="Milliers 2 3 2 2" xfId="3803"/>
    <cellStyle name="Milliers 2 3 3" xfId="3804"/>
    <cellStyle name="Milliers 2 4" xfId="593"/>
    <cellStyle name="Milliers 2 4 2" xfId="3805"/>
    <cellStyle name="Milliers 2 5" xfId="3806"/>
    <cellStyle name="Neutre" xfId="594" builtinId="28" customBuiltin="1"/>
    <cellStyle name="Neutre 2" xfId="595"/>
    <cellStyle name="Neutre 2 2" xfId="596"/>
    <cellStyle name="Neutre 2 3" xfId="597"/>
    <cellStyle name="Neutre 2_60-SAISIE ENGMNT Général 2009 (version 1)" xfId="598"/>
    <cellStyle name="Neutre 3" xfId="599"/>
    <cellStyle name="Neutre 4" xfId="600"/>
    <cellStyle name="Neutre 5" xfId="601"/>
    <cellStyle name="Neutre 6" xfId="602"/>
    <cellStyle name="Neutre 7" xfId="603"/>
    <cellStyle name="Neutre 8" xfId="604"/>
    <cellStyle name="Normal" xfId="0" builtinId="0"/>
    <cellStyle name="Normal 10" xfId="605"/>
    <cellStyle name="Normal 10 10" xfId="606"/>
    <cellStyle name="Normal 10 11" xfId="607"/>
    <cellStyle name="Normal 10 11 2" xfId="3807"/>
    <cellStyle name="Normal 10 12" xfId="608"/>
    <cellStyle name="Normal 10 13" xfId="3808"/>
    <cellStyle name="Normal 10 2" xfId="609"/>
    <cellStyle name="Normal 10 2 2" xfId="610"/>
    <cellStyle name="Normal 10 2 2 2" xfId="611"/>
    <cellStyle name="Normal 10 2 2 3" xfId="612"/>
    <cellStyle name="Normal 10 2 3" xfId="613"/>
    <cellStyle name="Normal 10 2 3 2" xfId="614"/>
    <cellStyle name="Normal 10 2 3 3" xfId="615"/>
    <cellStyle name="Normal 10 2 4" xfId="616"/>
    <cellStyle name="Normal 10 2 4 2" xfId="617"/>
    <cellStyle name="Normal 10 2 4 3" xfId="6133"/>
    <cellStyle name="Normal 10 2 4 3 2" xfId="7213"/>
    <cellStyle name="Normal 10 2 4 3 2 2" xfId="9100"/>
    <cellStyle name="Normal 10 2 4 3 2 3" xfId="7741"/>
    <cellStyle name="Normal 10 2 4 3 3" xfId="8844"/>
    <cellStyle name="Normal 10 2 4 3 4" xfId="7481"/>
    <cellStyle name="Normal 10 2 4 4" xfId="7088"/>
    <cellStyle name="Normal 10 2 4 4 2" xfId="8975"/>
    <cellStyle name="Normal 10 2 4 4 3" xfId="7616"/>
    <cellStyle name="Normal 10 2 4 5" xfId="7913"/>
    <cellStyle name="Normal 10 2 4 6" xfId="7347"/>
    <cellStyle name="Normal 10 2 5" xfId="618"/>
    <cellStyle name="Normal 10 2 5 2" xfId="619"/>
    <cellStyle name="Normal 10 2 5 3" xfId="620"/>
    <cellStyle name="Normal 10 2 5 3 2" xfId="621"/>
    <cellStyle name="Normal 10 2 5 4" xfId="622"/>
    <cellStyle name="Normal 10 2 6" xfId="623"/>
    <cellStyle name="Normal 10 2 7" xfId="3809"/>
    <cellStyle name="Normal 10 2_Feuil1" xfId="624"/>
    <cellStyle name="Normal 10 3" xfId="625"/>
    <cellStyle name="Normal 10 3 2" xfId="626"/>
    <cellStyle name="Normal 10 3 3" xfId="627"/>
    <cellStyle name="Normal 10 3 3 2" xfId="628"/>
    <cellStyle name="Normal 10 4" xfId="629"/>
    <cellStyle name="Normal 10 5" xfId="630"/>
    <cellStyle name="Normal 10 6" xfId="631"/>
    <cellStyle name="Normal 10 7" xfId="632"/>
    <cellStyle name="Normal 10 8" xfId="633"/>
    <cellStyle name="Normal 10 9" xfId="634"/>
    <cellStyle name="Normal 10_Feuil1" xfId="635"/>
    <cellStyle name="Normal 11" xfId="636"/>
    <cellStyle name="Normal 11 2" xfId="637"/>
    <cellStyle name="Normal 11 2 10" xfId="3810"/>
    <cellStyle name="Normal 11 2 2" xfId="638"/>
    <cellStyle name="Normal 11 2 2 10" xfId="7348"/>
    <cellStyle name="Normal 11 2 2 2" xfId="639"/>
    <cellStyle name="Normal 11 2 2 3" xfId="640"/>
    <cellStyle name="Normal 11 2 2 4" xfId="641"/>
    <cellStyle name="Normal 11 2 2 4 2" xfId="6135"/>
    <cellStyle name="Normal 11 2 2 4 2 2" xfId="7215"/>
    <cellStyle name="Normal 11 2 2 4 2 2 2" xfId="9102"/>
    <cellStyle name="Normal 11 2 2 4 2 2 3" xfId="7743"/>
    <cellStyle name="Normal 11 2 2 4 2 3" xfId="8846"/>
    <cellStyle name="Normal 11 2 2 4 2 4" xfId="7483"/>
    <cellStyle name="Normal 11 2 2 4 3" xfId="7090"/>
    <cellStyle name="Normal 11 2 2 4 3 2" xfId="8977"/>
    <cellStyle name="Normal 11 2 2 4 3 3" xfId="7618"/>
    <cellStyle name="Normal 11 2 2 4 4" xfId="7938"/>
    <cellStyle name="Normal 11 2 2 4 5" xfId="7349"/>
    <cellStyle name="Normal 11 2 2 5" xfId="642"/>
    <cellStyle name="Normal 11 2 2 5 2" xfId="6136"/>
    <cellStyle name="Normal 11 2 2 5 2 2" xfId="7216"/>
    <cellStyle name="Normal 11 2 2 5 2 2 2" xfId="9103"/>
    <cellStyle name="Normal 11 2 2 5 2 2 3" xfId="7744"/>
    <cellStyle name="Normal 11 2 2 5 2 3" xfId="8847"/>
    <cellStyle name="Normal 11 2 2 5 2 4" xfId="7484"/>
    <cellStyle name="Normal 11 2 2 5 3" xfId="7091"/>
    <cellStyle name="Normal 11 2 2 5 3 2" xfId="8978"/>
    <cellStyle name="Normal 11 2 2 5 3 3" xfId="7619"/>
    <cellStyle name="Normal 11 2 2 5 4" xfId="7939"/>
    <cellStyle name="Normal 11 2 2 5 5" xfId="7350"/>
    <cellStyle name="Normal 11 2 2 6" xfId="643"/>
    <cellStyle name="Normal 11 2 2 7" xfId="6134"/>
    <cellStyle name="Normal 11 2 2 7 2" xfId="7214"/>
    <cellStyle name="Normal 11 2 2 7 2 2" xfId="9101"/>
    <cellStyle name="Normal 11 2 2 7 2 3" xfId="7742"/>
    <cellStyle name="Normal 11 2 2 7 3" xfId="8845"/>
    <cellStyle name="Normal 11 2 2 7 4" xfId="7482"/>
    <cellStyle name="Normal 11 2 2 8" xfId="7089"/>
    <cellStyle name="Normal 11 2 2 8 2" xfId="8976"/>
    <cellStyle name="Normal 11 2 2 8 3" xfId="7617"/>
    <cellStyle name="Normal 11 2 2 9" xfId="7935"/>
    <cellStyle name="Normal 11 2 3" xfId="644"/>
    <cellStyle name="Normal 11 2 3 2" xfId="645"/>
    <cellStyle name="Normal 11 2 3 3" xfId="646"/>
    <cellStyle name="Normal 11 2 4" xfId="647"/>
    <cellStyle name="Normal 11 2 4 2" xfId="648"/>
    <cellStyle name="Normal 11 2 4 3" xfId="6137"/>
    <cellStyle name="Normal 11 2 4 3 2" xfId="7217"/>
    <cellStyle name="Normal 11 2 4 3 2 2" xfId="9104"/>
    <cellStyle name="Normal 11 2 4 3 2 3" xfId="7745"/>
    <cellStyle name="Normal 11 2 4 3 3" xfId="8848"/>
    <cellStyle name="Normal 11 2 4 3 4" xfId="7485"/>
    <cellStyle name="Normal 11 2 4 4" xfId="7092"/>
    <cellStyle name="Normal 11 2 4 4 2" xfId="8979"/>
    <cellStyle name="Normal 11 2 4 4 3" xfId="7620"/>
    <cellStyle name="Normal 11 2 4 5" xfId="7944"/>
    <cellStyle name="Normal 11 2 4 6" xfId="7351"/>
    <cellStyle name="Normal 11 2 5" xfId="649"/>
    <cellStyle name="Normal 11 2 5 2" xfId="650"/>
    <cellStyle name="Normal 11 2 5 3" xfId="651"/>
    <cellStyle name="Normal 11 2 5 3 2" xfId="652"/>
    <cellStyle name="Normal 11 2 5 4" xfId="653"/>
    <cellStyle name="Normal 11 2 6" xfId="654"/>
    <cellStyle name="Normal 11 2 6 2" xfId="6138"/>
    <cellStyle name="Normal 11 2 6 2 2" xfId="7218"/>
    <cellStyle name="Normal 11 2 6 2 2 2" xfId="9105"/>
    <cellStyle name="Normal 11 2 6 2 2 3" xfId="7746"/>
    <cellStyle name="Normal 11 2 6 2 3" xfId="8849"/>
    <cellStyle name="Normal 11 2 6 2 4" xfId="7486"/>
    <cellStyle name="Normal 11 2 6 3" xfId="7093"/>
    <cellStyle name="Normal 11 2 6 3 2" xfId="8980"/>
    <cellStyle name="Normal 11 2 6 3 3" xfId="7621"/>
    <cellStyle name="Normal 11 2 6 4" xfId="7951"/>
    <cellStyle name="Normal 11 2 6 5" xfId="7352"/>
    <cellStyle name="Normal 11 2 7" xfId="655"/>
    <cellStyle name="Normal 11 2 7 2" xfId="6139"/>
    <cellStyle name="Normal 11 2 7 2 2" xfId="7219"/>
    <cellStyle name="Normal 11 2 7 2 2 2" xfId="9106"/>
    <cellStyle name="Normal 11 2 7 2 2 3" xfId="7747"/>
    <cellStyle name="Normal 11 2 7 2 3" xfId="8850"/>
    <cellStyle name="Normal 11 2 7 2 4" xfId="7487"/>
    <cellStyle name="Normal 11 2 7 3" xfId="7094"/>
    <cellStyle name="Normal 11 2 7 3 2" xfId="8981"/>
    <cellStyle name="Normal 11 2 7 3 3" xfId="7622"/>
    <cellStyle name="Normal 11 2 7 4" xfId="7952"/>
    <cellStyle name="Normal 11 2 7 5" xfId="7353"/>
    <cellStyle name="Normal 11 2 8" xfId="656"/>
    <cellStyle name="Normal 11 2 9" xfId="657"/>
    <cellStyle name="Normal 11 2 9 2" xfId="6140"/>
    <cellStyle name="Normal 11 2 9 2 2" xfId="7220"/>
    <cellStyle name="Normal 11 2 9 2 2 2" xfId="9107"/>
    <cellStyle name="Normal 11 2 9 2 2 3" xfId="7748"/>
    <cellStyle name="Normal 11 2 9 2 3" xfId="8851"/>
    <cellStyle name="Normal 11 2 9 2 4" xfId="7488"/>
    <cellStyle name="Normal 11 2 9 3" xfId="7095"/>
    <cellStyle name="Normal 11 2 9 3 2" xfId="8982"/>
    <cellStyle name="Normal 11 2 9 3 3" xfId="7623"/>
    <cellStyle name="Normal 11 2 9 4" xfId="7954"/>
    <cellStyle name="Normal 11 2 9 5" xfId="7354"/>
    <cellStyle name="Normal 11 2_Feuil1" xfId="658"/>
    <cellStyle name="Normal 11 3" xfId="659"/>
    <cellStyle name="Normal 11 3 10" xfId="7355"/>
    <cellStyle name="Normal 11 3 2" xfId="660"/>
    <cellStyle name="Normal 11 3 2 2" xfId="661"/>
    <cellStyle name="Normal 11 3 2 2 2" xfId="6143"/>
    <cellStyle name="Normal 11 3 2 2 2 2" xfId="7223"/>
    <cellStyle name="Normal 11 3 2 2 2 2 2" xfId="9110"/>
    <cellStyle name="Normal 11 3 2 2 2 2 3" xfId="7751"/>
    <cellStyle name="Normal 11 3 2 2 2 3" xfId="8854"/>
    <cellStyle name="Normal 11 3 2 2 2 4" xfId="7491"/>
    <cellStyle name="Normal 11 3 2 2 3" xfId="7098"/>
    <cellStyle name="Normal 11 3 2 2 3 2" xfId="8985"/>
    <cellStyle name="Normal 11 3 2 2 3 3" xfId="7626"/>
    <cellStyle name="Normal 11 3 2 2 4" xfId="7958"/>
    <cellStyle name="Normal 11 3 2 2 5" xfId="7357"/>
    <cellStyle name="Normal 11 3 2 3" xfId="662"/>
    <cellStyle name="Normal 11 3 2 3 2" xfId="6144"/>
    <cellStyle name="Normal 11 3 2 3 2 2" xfId="7224"/>
    <cellStyle name="Normal 11 3 2 3 2 2 2" xfId="9111"/>
    <cellStyle name="Normal 11 3 2 3 2 2 3" xfId="7752"/>
    <cellStyle name="Normal 11 3 2 3 2 3" xfId="8855"/>
    <cellStyle name="Normal 11 3 2 3 2 4" xfId="7492"/>
    <cellStyle name="Normal 11 3 2 3 3" xfId="7099"/>
    <cellStyle name="Normal 11 3 2 3 3 2" xfId="8986"/>
    <cellStyle name="Normal 11 3 2 3 3 3" xfId="7627"/>
    <cellStyle name="Normal 11 3 2 3 4" xfId="7959"/>
    <cellStyle name="Normal 11 3 2 3 5" xfId="7358"/>
    <cellStyle name="Normal 11 3 2 4" xfId="663"/>
    <cellStyle name="Normal 11 3 2 5" xfId="6142"/>
    <cellStyle name="Normal 11 3 2 5 2" xfId="7222"/>
    <cellStyle name="Normal 11 3 2 5 2 2" xfId="9109"/>
    <cellStyle name="Normal 11 3 2 5 2 3" xfId="7750"/>
    <cellStyle name="Normal 11 3 2 5 3" xfId="8853"/>
    <cellStyle name="Normal 11 3 2 5 4" xfId="7490"/>
    <cellStyle name="Normal 11 3 2 6" xfId="7097"/>
    <cellStyle name="Normal 11 3 2 6 2" xfId="8984"/>
    <cellStyle name="Normal 11 3 2 6 3" xfId="7625"/>
    <cellStyle name="Normal 11 3 2 7" xfId="7957"/>
    <cellStyle name="Normal 11 3 2 8" xfId="7356"/>
    <cellStyle name="Normal 11 3 3" xfId="664"/>
    <cellStyle name="Normal 11 3 3 2" xfId="665"/>
    <cellStyle name="Normal 11 3 4" xfId="666"/>
    <cellStyle name="Normal 11 3 4 2" xfId="6145"/>
    <cellStyle name="Normal 11 3 4 2 2" xfId="7225"/>
    <cellStyle name="Normal 11 3 4 2 2 2" xfId="9112"/>
    <cellStyle name="Normal 11 3 4 2 2 3" xfId="7753"/>
    <cellStyle name="Normal 11 3 4 2 3" xfId="8856"/>
    <cellStyle name="Normal 11 3 4 2 4" xfId="7493"/>
    <cellStyle name="Normal 11 3 4 3" xfId="7100"/>
    <cellStyle name="Normal 11 3 4 3 2" xfId="8987"/>
    <cellStyle name="Normal 11 3 4 3 3" xfId="7628"/>
    <cellStyle name="Normal 11 3 4 4" xfId="7963"/>
    <cellStyle name="Normal 11 3 4 5" xfId="7359"/>
    <cellStyle name="Normal 11 3 5" xfId="667"/>
    <cellStyle name="Normal 11 3 5 2" xfId="6146"/>
    <cellStyle name="Normal 11 3 5 2 2" xfId="7226"/>
    <cellStyle name="Normal 11 3 5 2 2 2" xfId="9113"/>
    <cellStyle name="Normal 11 3 5 2 2 3" xfId="7754"/>
    <cellStyle name="Normal 11 3 5 2 3" xfId="8857"/>
    <cellStyle name="Normal 11 3 5 2 4" xfId="7494"/>
    <cellStyle name="Normal 11 3 5 3" xfId="7101"/>
    <cellStyle name="Normal 11 3 5 3 2" xfId="8988"/>
    <cellStyle name="Normal 11 3 5 3 3" xfId="7629"/>
    <cellStyle name="Normal 11 3 5 4" xfId="7964"/>
    <cellStyle name="Normal 11 3 5 5" xfId="7360"/>
    <cellStyle name="Normal 11 3 6" xfId="668"/>
    <cellStyle name="Normal 11 3 7" xfId="6141"/>
    <cellStyle name="Normal 11 3 7 2" xfId="7221"/>
    <cellStyle name="Normal 11 3 7 2 2" xfId="9108"/>
    <cellStyle name="Normal 11 3 7 2 3" xfId="7749"/>
    <cellStyle name="Normal 11 3 7 3" xfId="8852"/>
    <cellStyle name="Normal 11 3 7 4" xfId="7489"/>
    <cellStyle name="Normal 11 3 8" xfId="7096"/>
    <cellStyle name="Normal 11 3 8 2" xfId="8983"/>
    <cellStyle name="Normal 11 3 8 3" xfId="7624"/>
    <cellStyle name="Normal 11 3 9" xfId="7956"/>
    <cellStyle name="Normal 11 4" xfId="669"/>
    <cellStyle name="Normal 11 4 2" xfId="670"/>
    <cellStyle name="Normal 11 4 2 2" xfId="671"/>
    <cellStyle name="Normal 11 4 2 2 2" xfId="6149"/>
    <cellStyle name="Normal 11 4 2 2 2 2" xfId="7229"/>
    <cellStyle name="Normal 11 4 2 2 2 2 2" xfId="9116"/>
    <cellStyle name="Normal 11 4 2 2 2 2 3" xfId="7757"/>
    <cellStyle name="Normal 11 4 2 2 2 3" xfId="8860"/>
    <cellStyle name="Normal 11 4 2 2 2 4" xfId="7497"/>
    <cellStyle name="Normal 11 4 2 2 3" xfId="7104"/>
    <cellStyle name="Normal 11 4 2 2 3 2" xfId="8991"/>
    <cellStyle name="Normal 11 4 2 2 3 3" xfId="7632"/>
    <cellStyle name="Normal 11 4 2 2 4" xfId="7968"/>
    <cellStyle name="Normal 11 4 2 2 5" xfId="7363"/>
    <cellStyle name="Normal 11 4 2 3" xfId="6148"/>
    <cellStyle name="Normal 11 4 2 3 2" xfId="7228"/>
    <cellStyle name="Normal 11 4 2 3 2 2" xfId="9115"/>
    <cellStyle name="Normal 11 4 2 3 2 3" xfId="7756"/>
    <cellStyle name="Normal 11 4 2 3 3" xfId="8859"/>
    <cellStyle name="Normal 11 4 2 3 4" xfId="7496"/>
    <cellStyle name="Normal 11 4 2 4" xfId="7103"/>
    <cellStyle name="Normal 11 4 2 4 2" xfId="8990"/>
    <cellStyle name="Normal 11 4 2 4 3" xfId="7631"/>
    <cellStyle name="Normal 11 4 2 5" xfId="7967"/>
    <cellStyle name="Normal 11 4 2 6" xfId="7362"/>
    <cellStyle name="Normal 11 4 3" xfId="672"/>
    <cellStyle name="Normal 11 4 3 2" xfId="6150"/>
    <cellStyle name="Normal 11 4 3 2 2" xfId="7230"/>
    <cellStyle name="Normal 11 4 3 2 2 2" xfId="9117"/>
    <cellStyle name="Normal 11 4 3 2 2 3" xfId="7758"/>
    <cellStyle name="Normal 11 4 3 2 3" xfId="8861"/>
    <cellStyle name="Normal 11 4 3 2 4" xfId="7498"/>
    <cellStyle name="Normal 11 4 3 3" xfId="7105"/>
    <cellStyle name="Normal 11 4 3 3 2" xfId="8992"/>
    <cellStyle name="Normal 11 4 3 3 3" xfId="7633"/>
    <cellStyle name="Normal 11 4 3 4" xfId="7969"/>
    <cellStyle name="Normal 11 4 3 5" xfId="7364"/>
    <cellStyle name="Normal 11 4 4" xfId="673"/>
    <cellStyle name="Normal 11 4 4 2" xfId="6151"/>
    <cellStyle name="Normal 11 4 4 2 2" xfId="7231"/>
    <cellStyle name="Normal 11 4 4 2 2 2" xfId="9118"/>
    <cellStyle name="Normal 11 4 4 2 2 3" xfId="7759"/>
    <cellStyle name="Normal 11 4 4 2 3" xfId="8862"/>
    <cellStyle name="Normal 11 4 4 2 4" xfId="7499"/>
    <cellStyle name="Normal 11 4 4 3" xfId="7106"/>
    <cellStyle name="Normal 11 4 4 3 2" xfId="8993"/>
    <cellStyle name="Normal 11 4 4 3 3" xfId="7634"/>
    <cellStyle name="Normal 11 4 4 4" xfId="7970"/>
    <cellStyle name="Normal 11 4 4 5" xfId="7365"/>
    <cellStyle name="Normal 11 4 5" xfId="674"/>
    <cellStyle name="Normal 11 4 6" xfId="6147"/>
    <cellStyle name="Normal 11 4 6 2" xfId="7227"/>
    <cellStyle name="Normal 11 4 6 2 2" xfId="9114"/>
    <cellStyle name="Normal 11 4 6 2 3" xfId="7755"/>
    <cellStyle name="Normal 11 4 6 3" xfId="8858"/>
    <cellStyle name="Normal 11 4 6 4" xfId="7495"/>
    <cellStyle name="Normal 11 4 7" xfId="7102"/>
    <cellStyle name="Normal 11 4 7 2" xfId="8989"/>
    <cellStyle name="Normal 11 4 7 3" xfId="7630"/>
    <cellStyle name="Normal 11 4 8" xfId="7966"/>
    <cellStyle name="Normal 11 4 9" xfId="7361"/>
    <cellStyle name="Normal 11 5" xfId="3811"/>
    <cellStyle name="Normal 11_Feuil1" xfId="675"/>
    <cellStyle name="Normal 12" xfId="676"/>
    <cellStyle name="Normal 12 10" xfId="677"/>
    <cellStyle name="Normal 12 11" xfId="678"/>
    <cellStyle name="Normal 12 11 2" xfId="3812"/>
    <cellStyle name="Normal 12 12" xfId="679"/>
    <cellStyle name="Normal 12 13" xfId="3813"/>
    <cellStyle name="Normal 12 2" xfId="680"/>
    <cellStyle name="Normal 12 2 2" xfId="681"/>
    <cellStyle name="Normal 12 2 2 2" xfId="682"/>
    <cellStyle name="Normal 12 2 2 3" xfId="683"/>
    <cellStyle name="Normal 12 2 3" xfId="684"/>
    <cellStyle name="Normal 12 2 3 2" xfId="685"/>
    <cellStyle name="Normal 12 2 3 3" xfId="686"/>
    <cellStyle name="Normal 12 2 4" xfId="687"/>
    <cellStyle name="Normal 12 2 4 2" xfId="688"/>
    <cellStyle name="Normal 12 2 4 3" xfId="6152"/>
    <cellStyle name="Normal 12 2 4 3 2" xfId="7232"/>
    <cellStyle name="Normal 12 2 4 3 2 2" xfId="9119"/>
    <cellStyle name="Normal 12 2 4 3 2 3" xfId="7760"/>
    <cellStyle name="Normal 12 2 4 3 3" xfId="8863"/>
    <cellStyle name="Normal 12 2 4 3 4" xfId="7500"/>
    <cellStyle name="Normal 12 2 4 4" xfId="7107"/>
    <cellStyle name="Normal 12 2 4 4 2" xfId="8994"/>
    <cellStyle name="Normal 12 2 4 4 3" xfId="7635"/>
    <cellStyle name="Normal 12 2 4 5" xfId="7984"/>
    <cellStyle name="Normal 12 2 4 6" xfId="7366"/>
    <cellStyle name="Normal 12 2 5" xfId="689"/>
    <cellStyle name="Normal 12 2 5 2" xfId="690"/>
    <cellStyle name="Normal 12 2 5 3" xfId="691"/>
    <cellStyle name="Normal 12 2 5 3 2" xfId="692"/>
    <cellStyle name="Normal 12 2 5 4" xfId="693"/>
    <cellStyle name="Normal 12 2 6" xfId="694"/>
    <cellStyle name="Normal 12 2 7" xfId="3814"/>
    <cellStyle name="Normal 12 2_Feuil1" xfId="695"/>
    <cellStyle name="Normal 12 3" xfId="696"/>
    <cellStyle name="Normal 12 3 2" xfId="697"/>
    <cellStyle name="Normal 12 3 3" xfId="698"/>
    <cellStyle name="Normal 12 3 3 2" xfId="699"/>
    <cellStyle name="Normal 12 4" xfId="700"/>
    <cellStyle name="Normal 12 5" xfId="701"/>
    <cellStyle name="Normal 12 6" xfId="702"/>
    <cellStyle name="Normal 12 7" xfId="703"/>
    <cellStyle name="Normal 12 8" xfId="704"/>
    <cellStyle name="Normal 12 9" xfId="705"/>
    <cellStyle name="Normal 12_Feuil1" xfId="706"/>
    <cellStyle name="Normal 13" xfId="707"/>
    <cellStyle name="Normal 13 10" xfId="708"/>
    <cellStyle name="Normal 13 10 2" xfId="3815"/>
    <cellStyle name="Normal 13 11" xfId="709"/>
    <cellStyle name="Normal 13 11 2" xfId="3816"/>
    <cellStyle name="Normal 13 12" xfId="710"/>
    <cellStyle name="Normal 13 12 2" xfId="3817"/>
    <cellStyle name="Normal 13 13" xfId="711"/>
    <cellStyle name="Normal 13 13 2" xfId="3818"/>
    <cellStyle name="Normal 13 14" xfId="712"/>
    <cellStyle name="Normal 13 14 2" xfId="3819"/>
    <cellStyle name="Normal 13 15" xfId="713"/>
    <cellStyle name="Normal 13 15 2" xfId="3820"/>
    <cellStyle name="Normal 13 16" xfId="714"/>
    <cellStyle name="Normal 13 16 2" xfId="3821"/>
    <cellStyle name="Normal 13 17" xfId="715"/>
    <cellStyle name="Normal 13 17 2" xfId="3822"/>
    <cellStyle name="Normal 13 18" xfId="716"/>
    <cellStyle name="Normal 13 18 2" xfId="3823"/>
    <cellStyle name="Normal 13 19" xfId="717"/>
    <cellStyle name="Normal 13 19 2" xfId="3824"/>
    <cellStyle name="Normal 13 2" xfId="718"/>
    <cellStyle name="Normal 13 2 10" xfId="719"/>
    <cellStyle name="Normal 13 2 10 2" xfId="720"/>
    <cellStyle name="Normal 13 2 10 2 2" xfId="721"/>
    <cellStyle name="Normal 13 2 10 2 2 2" xfId="3825"/>
    <cellStyle name="Normal 13 2 10 3" xfId="722"/>
    <cellStyle name="Normal 13 2 10 3 2" xfId="723"/>
    <cellStyle name="Normal 13 2 10 3 2 2" xfId="3826"/>
    <cellStyle name="Normal 13 2 10 3 3" xfId="3827"/>
    <cellStyle name="Normal 13 2 10 4" xfId="724"/>
    <cellStyle name="Normal 13 2 10 4 2" xfId="3828"/>
    <cellStyle name="Normal 13 2 10 5" xfId="3829"/>
    <cellStyle name="Normal 13 2 11" xfId="725"/>
    <cellStyle name="Normal 13 2 11 2" xfId="726"/>
    <cellStyle name="Normal 13 2 11 2 2" xfId="727"/>
    <cellStyle name="Normal 13 2 11 2 2 2" xfId="3830"/>
    <cellStyle name="Normal 13 2 11 3" xfId="728"/>
    <cellStyle name="Normal 13 2 11 3 2" xfId="729"/>
    <cellStyle name="Normal 13 2 11 3 2 2" xfId="3831"/>
    <cellStyle name="Normal 13 2 11 3 3" xfId="3832"/>
    <cellStyle name="Normal 13 2 11 4" xfId="730"/>
    <cellStyle name="Normal 13 2 11 4 2" xfId="3833"/>
    <cellStyle name="Normal 13 2 11 5" xfId="3834"/>
    <cellStyle name="Normal 13 2 12" xfId="731"/>
    <cellStyle name="Normal 13 2 12 2" xfId="732"/>
    <cellStyle name="Normal 13 2 12 2 2" xfId="3835"/>
    <cellStyle name="Normal 13 2 12 3" xfId="733"/>
    <cellStyle name="Normal 13 2 12 3 2" xfId="734"/>
    <cellStyle name="Normal 13 2 12 3 2 2" xfId="3836"/>
    <cellStyle name="Normal 13 2 12 3 3" xfId="3837"/>
    <cellStyle name="Normal 13 2 12 4" xfId="735"/>
    <cellStyle name="Normal 13 2 12 4 2" xfId="3838"/>
    <cellStyle name="Normal 13 2 12 5" xfId="3839"/>
    <cellStyle name="Normal 13 2 13" xfId="736"/>
    <cellStyle name="Normal 13 2 13 2" xfId="737"/>
    <cellStyle name="Normal 13 2 13 2 2" xfId="3840"/>
    <cellStyle name="Normal 13 2 13 3" xfId="738"/>
    <cellStyle name="Normal 13 2 13 3 2" xfId="739"/>
    <cellStyle name="Normal 13 2 13 3 2 2" xfId="3841"/>
    <cellStyle name="Normal 13 2 13 3 3" xfId="3842"/>
    <cellStyle name="Normal 13 2 13 4" xfId="740"/>
    <cellStyle name="Normal 13 2 13 4 2" xfId="3843"/>
    <cellStyle name="Normal 13 2 13 5" xfId="3844"/>
    <cellStyle name="Normal 13 2 14" xfId="741"/>
    <cellStyle name="Normal 13 2 14 2" xfId="742"/>
    <cellStyle name="Normal 13 2 14 2 2" xfId="3845"/>
    <cellStyle name="Normal 13 2 14 3" xfId="743"/>
    <cellStyle name="Normal 13 2 14 3 2" xfId="744"/>
    <cellStyle name="Normal 13 2 14 3 2 2" xfId="3846"/>
    <cellStyle name="Normal 13 2 14 3 3" xfId="3847"/>
    <cellStyle name="Normal 13 2 14 4" xfId="745"/>
    <cellStyle name="Normal 13 2 14 4 2" xfId="3848"/>
    <cellStyle name="Normal 13 2 14 5" xfId="3849"/>
    <cellStyle name="Normal 13 2 15" xfId="746"/>
    <cellStyle name="Normal 13 2 15 2" xfId="747"/>
    <cellStyle name="Normal 13 2 15 2 2" xfId="3850"/>
    <cellStyle name="Normal 13 2 15 3" xfId="748"/>
    <cellStyle name="Normal 13 2 15 3 2" xfId="749"/>
    <cellStyle name="Normal 13 2 15 3 2 2" xfId="3851"/>
    <cellStyle name="Normal 13 2 15 3 3" xfId="3852"/>
    <cellStyle name="Normal 13 2 15 4" xfId="750"/>
    <cellStyle name="Normal 13 2 15 4 2" xfId="3853"/>
    <cellStyle name="Normal 13 2 15 5" xfId="3854"/>
    <cellStyle name="Normal 13 2 16" xfId="751"/>
    <cellStyle name="Normal 13 2 16 2" xfId="752"/>
    <cellStyle name="Normal 13 2 16 2 2" xfId="3855"/>
    <cellStyle name="Normal 13 2 16 3" xfId="753"/>
    <cellStyle name="Normal 13 2 16 3 2" xfId="754"/>
    <cellStyle name="Normal 13 2 16 3 2 2" xfId="3856"/>
    <cellStyle name="Normal 13 2 16 3 3" xfId="3857"/>
    <cellStyle name="Normal 13 2 16 4" xfId="755"/>
    <cellStyle name="Normal 13 2 16 4 2" xfId="3858"/>
    <cellStyle name="Normal 13 2 16 5" xfId="3859"/>
    <cellStyle name="Normal 13 2 17" xfId="756"/>
    <cellStyle name="Normal 13 2 17 2" xfId="757"/>
    <cellStyle name="Normal 13 2 17 2 2" xfId="3860"/>
    <cellStyle name="Normal 13 2 17 3" xfId="758"/>
    <cellStyle name="Normal 13 2 17 3 2" xfId="759"/>
    <cellStyle name="Normal 13 2 17 3 2 2" xfId="3861"/>
    <cellStyle name="Normal 13 2 17 3 3" xfId="3862"/>
    <cellStyle name="Normal 13 2 17 4" xfId="760"/>
    <cellStyle name="Normal 13 2 17 4 2" xfId="3863"/>
    <cellStyle name="Normal 13 2 17 5" xfId="3864"/>
    <cellStyle name="Normal 13 2 18" xfId="761"/>
    <cellStyle name="Normal 13 2 18 2" xfId="762"/>
    <cellStyle name="Normal 13 2 18 2 2" xfId="3865"/>
    <cellStyle name="Normal 13 2 18 3" xfId="763"/>
    <cellStyle name="Normal 13 2 18 3 2" xfId="764"/>
    <cellStyle name="Normal 13 2 18 3 2 2" xfId="3866"/>
    <cellStyle name="Normal 13 2 18 3 3" xfId="3867"/>
    <cellStyle name="Normal 13 2 18 4" xfId="765"/>
    <cellStyle name="Normal 13 2 18 4 2" xfId="3868"/>
    <cellStyle name="Normal 13 2 18 5" xfId="3869"/>
    <cellStyle name="Normal 13 2 19" xfId="766"/>
    <cellStyle name="Normal 13 2 19 2" xfId="767"/>
    <cellStyle name="Normal 13 2 19 2 2" xfId="3870"/>
    <cellStyle name="Normal 13 2 19 3" xfId="768"/>
    <cellStyle name="Normal 13 2 19 3 2" xfId="769"/>
    <cellStyle name="Normal 13 2 19 3 2 2" xfId="3871"/>
    <cellStyle name="Normal 13 2 19 3 3" xfId="3872"/>
    <cellStyle name="Normal 13 2 19 4" xfId="770"/>
    <cellStyle name="Normal 13 2 19 4 2" xfId="3873"/>
    <cellStyle name="Normal 13 2 19 5" xfId="3874"/>
    <cellStyle name="Normal 13 2 2" xfId="771"/>
    <cellStyle name="Normal 13 2 2 10" xfId="772"/>
    <cellStyle name="Normal 13 2 2 10 2" xfId="3875"/>
    <cellStyle name="Normal 13 2 2 11" xfId="773"/>
    <cellStyle name="Normal 13 2 2 11 2" xfId="3876"/>
    <cellStyle name="Normal 13 2 2 12" xfId="774"/>
    <cellStyle name="Normal 13 2 2 12 2" xfId="3877"/>
    <cellStyle name="Normal 13 2 2 13" xfId="775"/>
    <cellStyle name="Normal 13 2 2 13 2" xfId="3878"/>
    <cellStyle name="Normal 13 2 2 14" xfId="776"/>
    <cellStyle name="Normal 13 2 2 14 2" xfId="3879"/>
    <cellStyle name="Normal 13 2 2 15" xfId="777"/>
    <cellStyle name="Normal 13 2 2 15 2" xfId="3880"/>
    <cellStyle name="Normal 13 2 2 16" xfId="778"/>
    <cellStyle name="Normal 13 2 2 16 2" xfId="3881"/>
    <cellStyle name="Normal 13 2 2 17" xfId="779"/>
    <cellStyle name="Normal 13 2 2 17 2" xfId="3882"/>
    <cellStyle name="Normal 13 2 2 18" xfId="780"/>
    <cellStyle name="Normal 13 2 2 18 2" xfId="3883"/>
    <cellStyle name="Normal 13 2 2 19" xfId="781"/>
    <cellStyle name="Normal 13 2 2 19 2" xfId="3884"/>
    <cellStyle name="Normal 13 2 2 2" xfId="782"/>
    <cellStyle name="Normal 13 2 2 2 2" xfId="783"/>
    <cellStyle name="Normal 13 2 2 2 2 2" xfId="3885"/>
    <cellStyle name="Normal 13 2 2 2 3" xfId="3886"/>
    <cellStyle name="Normal 13 2 2 20" xfId="784"/>
    <cellStyle name="Normal 13 2 2 20 2" xfId="3887"/>
    <cellStyle name="Normal 13 2 2 21" xfId="785"/>
    <cellStyle name="Normal 13 2 2 21 2" xfId="3888"/>
    <cellStyle name="Normal 13 2 2 22" xfId="786"/>
    <cellStyle name="Normal 13 2 2 22 2" xfId="3889"/>
    <cellStyle name="Normal 13 2 2 23" xfId="787"/>
    <cellStyle name="Normal 13 2 2 23 2" xfId="3890"/>
    <cellStyle name="Normal 13 2 2 24" xfId="788"/>
    <cellStyle name="Normal 13 2 2 24 2" xfId="3891"/>
    <cellStyle name="Normal 13 2 2 25" xfId="789"/>
    <cellStyle name="Normal 13 2 2 25 2" xfId="3892"/>
    <cellStyle name="Normal 13 2 2 26" xfId="790"/>
    <cellStyle name="Normal 13 2 2 26 2" xfId="3893"/>
    <cellStyle name="Normal 13 2 2 27" xfId="791"/>
    <cellStyle name="Normal 13 2 2 27 2" xfId="3894"/>
    <cellStyle name="Normal 13 2 2 28" xfId="792"/>
    <cellStyle name="Normal 13 2 2 28 2" xfId="793"/>
    <cellStyle name="Normal 13 2 2 28 2 2" xfId="3895"/>
    <cellStyle name="Normal 13 2 2 28 3" xfId="794"/>
    <cellStyle name="Normal 13 2 2 28 3 2" xfId="795"/>
    <cellStyle name="Normal 13 2 2 28 3 2 2" xfId="3896"/>
    <cellStyle name="Normal 13 2 2 28 3 3" xfId="3897"/>
    <cellStyle name="Normal 13 2 2 28 4" xfId="796"/>
    <cellStyle name="Normal 13 2 2 28 4 2" xfId="3898"/>
    <cellStyle name="Normal 13 2 2 28 5" xfId="3899"/>
    <cellStyle name="Normal 13 2 2 29" xfId="3900"/>
    <cellStyle name="Normal 13 2 2 3" xfId="797"/>
    <cellStyle name="Normal 13 2 2 3 2" xfId="798"/>
    <cellStyle name="Normal 13 2 2 3 2 2" xfId="3901"/>
    <cellStyle name="Normal 13 2 2 3 3" xfId="3902"/>
    <cellStyle name="Normal 13 2 2 4" xfId="799"/>
    <cellStyle name="Normal 13 2 2 4 2" xfId="3903"/>
    <cellStyle name="Normal 13 2 2 5" xfId="800"/>
    <cellStyle name="Normal 13 2 2 5 2" xfId="3904"/>
    <cellStyle name="Normal 13 2 2 6" xfId="801"/>
    <cellStyle name="Normal 13 2 2 6 2" xfId="3905"/>
    <cellStyle name="Normal 13 2 2 7" xfId="802"/>
    <cellStyle name="Normal 13 2 2 7 2" xfId="3906"/>
    <cellStyle name="Normal 13 2 2 8" xfId="803"/>
    <cellStyle name="Normal 13 2 2 8 2" xfId="3907"/>
    <cellStyle name="Normal 13 2 2 9" xfId="804"/>
    <cellStyle name="Normal 13 2 2 9 2" xfId="3908"/>
    <cellStyle name="Normal 13 2 2_ASSEP" xfId="805"/>
    <cellStyle name="Normal 13 2 20" xfId="806"/>
    <cellStyle name="Normal 13 2 20 2" xfId="807"/>
    <cellStyle name="Normal 13 2 20 2 2" xfId="3909"/>
    <cellStyle name="Normal 13 2 20 3" xfId="808"/>
    <cellStyle name="Normal 13 2 20 3 2" xfId="809"/>
    <cellStyle name="Normal 13 2 20 3 2 2" xfId="3910"/>
    <cellStyle name="Normal 13 2 20 3 3" xfId="3911"/>
    <cellStyle name="Normal 13 2 20 4" xfId="810"/>
    <cellStyle name="Normal 13 2 20 4 2" xfId="3912"/>
    <cellStyle name="Normal 13 2 20 5" xfId="3913"/>
    <cellStyle name="Normal 13 2 21" xfId="811"/>
    <cellStyle name="Normal 13 2 21 2" xfId="812"/>
    <cellStyle name="Normal 13 2 21 2 2" xfId="3914"/>
    <cellStyle name="Normal 13 2 21 3" xfId="813"/>
    <cellStyle name="Normal 13 2 21 3 2" xfId="814"/>
    <cellStyle name="Normal 13 2 21 3 2 2" xfId="3915"/>
    <cellStyle name="Normal 13 2 21 3 3" xfId="3916"/>
    <cellStyle name="Normal 13 2 21 4" xfId="815"/>
    <cellStyle name="Normal 13 2 21 4 2" xfId="3917"/>
    <cellStyle name="Normal 13 2 21 5" xfId="3918"/>
    <cellStyle name="Normal 13 2 22" xfId="816"/>
    <cellStyle name="Normal 13 2 22 2" xfId="817"/>
    <cellStyle name="Normal 13 2 22 2 2" xfId="3919"/>
    <cellStyle name="Normal 13 2 22 3" xfId="818"/>
    <cellStyle name="Normal 13 2 22 3 2" xfId="819"/>
    <cellStyle name="Normal 13 2 22 3 2 2" xfId="3920"/>
    <cellStyle name="Normal 13 2 22 3 3" xfId="3921"/>
    <cellStyle name="Normal 13 2 22 4" xfId="820"/>
    <cellStyle name="Normal 13 2 22 4 2" xfId="3922"/>
    <cellStyle name="Normal 13 2 22 5" xfId="3923"/>
    <cellStyle name="Normal 13 2 23" xfId="821"/>
    <cellStyle name="Normal 13 2 23 2" xfId="822"/>
    <cellStyle name="Normal 13 2 23 2 2" xfId="3924"/>
    <cellStyle name="Normal 13 2 23 3" xfId="823"/>
    <cellStyle name="Normal 13 2 23 3 2" xfId="824"/>
    <cellStyle name="Normal 13 2 23 3 2 2" xfId="3925"/>
    <cellStyle name="Normal 13 2 23 3 3" xfId="3926"/>
    <cellStyle name="Normal 13 2 23 4" xfId="825"/>
    <cellStyle name="Normal 13 2 23 4 2" xfId="3927"/>
    <cellStyle name="Normal 13 2 23 5" xfId="3928"/>
    <cellStyle name="Normal 13 2 24" xfId="826"/>
    <cellStyle name="Normal 13 2 24 2" xfId="827"/>
    <cellStyle name="Normal 13 2 24 2 2" xfId="3929"/>
    <cellStyle name="Normal 13 2 24 3" xfId="828"/>
    <cellStyle name="Normal 13 2 24 3 2" xfId="829"/>
    <cellStyle name="Normal 13 2 24 3 2 2" xfId="3930"/>
    <cellStyle name="Normal 13 2 24 3 3" xfId="3931"/>
    <cellStyle name="Normal 13 2 24 4" xfId="830"/>
    <cellStyle name="Normal 13 2 24 4 2" xfId="3932"/>
    <cellStyle name="Normal 13 2 24 5" xfId="3933"/>
    <cellStyle name="Normal 13 2 25" xfId="831"/>
    <cellStyle name="Normal 13 2 25 2" xfId="832"/>
    <cellStyle name="Normal 13 2 25 2 2" xfId="3934"/>
    <cellStyle name="Normal 13 2 25 3" xfId="833"/>
    <cellStyle name="Normal 13 2 25 3 2" xfId="834"/>
    <cellStyle name="Normal 13 2 25 3 2 2" xfId="3935"/>
    <cellStyle name="Normal 13 2 25 3 3" xfId="3936"/>
    <cellStyle name="Normal 13 2 25 4" xfId="835"/>
    <cellStyle name="Normal 13 2 25 4 2" xfId="3937"/>
    <cellStyle name="Normal 13 2 25 5" xfId="3938"/>
    <cellStyle name="Normal 13 2 26" xfId="836"/>
    <cellStyle name="Normal 13 2 26 2" xfId="837"/>
    <cellStyle name="Normal 13 2 26 2 2" xfId="3939"/>
    <cellStyle name="Normal 13 2 26 3" xfId="838"/>
    <cellStyle name="Normal 13 2 26 3 2" xfId="839"/>
    <cellStyle name="Normal 13 2 26 3 2 2" xfId="3940"/>
    <cellStyle name="Normal 13 2 26 3 3" xfId="3941"/>
    <cellStyle name="Normal 13 2 26 4" xfId="840"/>
    <cellStyle name="Normal 13 2 26 4 2" xfId="3942"/>
    <cellStyle name="Normal 13 2 26 5" xfId="3943"/>
    <cellStyle name="Normal 13 2 27" xfId="841"/>
    <cellStyle name="Normal 13 2 27 2" xfId="842"/>
    <cellStyle name="Normal 13 2 27 2 2" xfId="3944"/>
    <cellStyle name="Normal 13 2 27 3" xfId="843"/>
    <cellStyle name="Normal 13 2 27 3 2" xfId="844"/>
    <cellStyle name="Normal 13 2 27 3 2 2" xfId="3945"/>
    <cellStyle name="Normal 13 2 27 3 3" xfId="3946"/>
    <cellStyle name="Normal 13 2 27 4" xfId="845"/>
    <cellStyle name="Normal 13 2 27 4 2" xfId="3947"/>
    <cellStyle name="Normal 13 2 27 5" xfId="3948"/>
    <cellStyle name="Normal 13 2 28" xfId="846"/>
    <cellStyle name="Normal 13 2 28 2" xfId="847"/>
    <cellStyle name="Normal 13 2 28 2 2" xfId="3949"/>
    <cellStyle name="Normal 13 2 28 3" xfId="848"/>
    <cellStyle name="Normal 13 2 28 3 2" xfId="849"/>
    <cellStyle name="Normal 13 2 28 3 2 2" xfId="3950"/>
    <cellStyle name="Normal 13 2 28 3 3" xfId="3951"/>
    <cellStyle name="Normal 13 2 28 4" xfId="850"/>
    <cellStyle name="Normal 13 2 28 4 2" xfId="3952"/>
    <cellStyle name="Normal 13 2 28 5" xfId="3953"/>
    <cellStyle name="Normal 13 2 29" xfId="851"/>
    <cellStyle name="Normal 13 2 29 2" xfId="852"/>
    <cellStyle name="Normal 13 2 29 2 2" xfId="3954"/>
    <cellStyle name="Normal 13 2 29 3" xfId="853"/>
    <cellStyle name="Normal 13 2 29 3 2" xfId="854"/>
    <cellStyle name="Normal 13 2 29 3 2 2" xfId="3955"/>
    <cellStyle name="Normal 13 2 29 3 3" xfId="3956"/>
    <cellStyle name="Normal 13 2 29 4" xfId="855"/>
    <cellStyle name="Normal 13 2 29 4 2" xfId="3957"/>
    <cellStyle name="Normal 13 2 29 5" xfId="3958"/>
    <cellStyle name="Normal 13 2 3" xfId="856"/>
    <cellStyle name="Normal 13 2 3 2" xfId="857"/>
    <cellStyle name="Normal 13 2 3 2 2" xfId="3959"/>
    <cellStyle name="Normal 13 2 3 3" xfId="858"/>
    <cellStyle name="Normal 13 2 3 3 2" xfId="3960"/>
    <cellStyle name="Normal 13 2 3 4" xfId="859"/>
    <cellStyle name="Normal 13 2 3 4 2" xfId="3961"/>
    <cellStyle name="Normal 13 2 3 5" xfId="860"/>
    <cellStyle name="Normal 13 2 3 5 2" xfId="3962"/>
    <cellStyle name="Normal 13 2 3 6" xfId="3963"/>
    <cellStyle name="Normal 13 2 30" xfId="861"/>
    <cellStyle name="Normal 13 2 30 2" xfId="862"/>
    <cellStyle name="Normal 13 2 30 2 2" xfId="3964"/>
    <cellStyle name="Normal 13 2 30 3" xfId="863"/>
    <cellStyle name="Normal 13 2 30 3 2" xfId="864"/>
    <cellStyle name="Normal 13 2 30 3 2 2" xfId="3965"/>
    <cellStyle name="Normal 13 2 30 3 3" xfId="3966"/>
    <cellStyle name="Normal 13 2 30 4" xfId="865"/>
    <cellStyle name="Normal 13 2 30 4 2" xfId="3967"/>
    <cellStyle name="Normal 13 2 30 5" xfId="3968"/>
    <cellStyle name="Normal 13 2 31" xfId="866"/>
    <cellStyle name="Normal 13 2 31 2" xfId="867"/>
    <cellStyle name="Normal 13 2 31 2 2" xfId="3969"/>
    <cellStyle name="Normal 13 2 31 3" xfId="868"/>
    <cellStyle name="Normal 13 2 31 3 2" xfId="869"/>
    <cellStyle name="Normal 13 2 31 3 2 2" xfId="3970"/>
    <cellStyle name="Normal 13 2 31 3 3" xfId="3971"/>
    <cellStyle name="Normal 13 2 31 4" xfId="870"/>
    <cellStyle name="Normal 13 2 31 4 2" xfId="3972"/>
    <cellStyle name="Normal 13 2 31 5" xfId="3973"/>
    <cellStyle name="Normal 13 2 32" xfId="871"/>
    <cellStyle name="Normal 13 2 32 2" xfId="872"/>
    <cellStyle name="Normal 13 2 32 2 2" xfId="3974"/>
    <cellStyle name="Normal 13 2 32 3" xfId="873"/>
    <cellStyle name="Normal 13 2 32 3 2" xfId="874"/>
    <cellStyle name="Normal 13 2 32 3 2 2" xfId="3975"/>
    <cellStyle name="Normal 13 2 32 3 3" xfId="3976"/>
    <cellStyle name="Normal 13 2 32 4" xfId="875"/>
    <cellStyle name="Normal 13 2 32 4 2" xfId="3977"/>
    <cellStyle name="Normal 13 2 32 5" xfId="3978"/>
    <cellStyle name="Normal 13 2 33" xfId="876"/>
    <cellStyle name="Normal 13 2 33 2" xfId="877"/>
    <cellStyle name="Normal 13 2 34" xfId="878"/>
    <cellStyle name="Normal 13 2 34 2" xfId="879"/>
    <cellStyle name="Normal 13 2 35" xfId="880"/>
    <cellStyle name="Normal 13 2 35 2" xfId="881"/>
    <cellStyle name="Normal 13 2 35 2 2" xfId="3979"/>
    <cellStyle name="Normal 13 2 36" xfId="882"/>
    <cellStyle name="Normal 13 2 36 2" xfId="883"/>
    <cellStyle name="Normal 13 2 36 2 2" xfId="3980"/>
    <cellStyle name="Normal 13 2 36 3" xfId="3981"/>
    <cellStyle name="Normal 13 2 37" xfId="884"/>
    <cellStyle name="Normal 13 2 37 2" xfId="3982"/>
    <cellStyle name="Normal 13 2 38" xfId="3983"/>
    <cellStyle name="Normal 13 2 4" xfId="885"/>
    <cellStyle name="Normal 13 2 4 2" xfId="886"/>
    <cellStyle name="Normal 13 2 4 2 2" xfId="3984"/>
    <cellStyle name="Normal 13 2 4 3" xfId="887"/>
    <cellStyle name="Normal 13 2 4 3 2" xfId="3985"/>
    <cellStyle name="Normal 13 2 4 4" xfId="888"/>
    <cellStyle name="Normal 13 2 4 4 2" xfId="3986"/>
    <cellStyle name="Normal 13 2 4 5" xfId="889"/>
    <cellStyle name="Normal 13 2 4 5 2" xfId="3987"/>
    <cellStyle name="Normal 13 2 4 6" xfId="3988"/>
    <cellStyle name="Normal 13 2 5" xfId="890"/>
    <cellStyle name="Normal 13 2 5 2" xfId="891"/>
    <cellStyle name="Normal 13 2 5 2 2" xfId="3989"/>
    <cellStyle name="Normal 13 2 5 3" xfId="892"/>
    <cellStyle name="Normal 13 2 5 3 2" xfId="3990"/>
    <cellStyle name="Normal 13 2 5 4" xfId="893"/>
    <cellStyle name="Normal 13 2 5 4 2" xfId="3991"/>
    <cellStyle name="Normal 13 2 5 5" xfId="894"/>
    <cellStyle name="Normal 13 2 5 5 2" xfId="3992"/>
    <cellStyle name="Normal 13 2 5 6" xfId="3993"/>
    <cellStyle name="Normal 13 2 6" xfId="895"/>
    <cellStyle name="Normal 13 2 6 2" xfId="896"/>
    <cellStyle name="Normal 13 2 6 2 2" xfId="3994"/>
    <cellStyle name="Normal 13 2 6 3" xfId="897"/>
    <cellStyle name="Normal 13 2 6 3 2" xfId="3995"/>
    <cellStyle name="Normal 13 2 6 4" xfId="898"/>
    <cellStyle name="Normal 13 2 6 4 2" xfId="3996"/>
    <cellStyle name="Normal 13 2 6 5" xfId="899"/>
    <cellStyle name="Normal 13 2 6 5 2" xfId="3997"/>
    <cellStyle name="Normal 13 2 6 6" xfId="3998"/>
    <cellStyle name="Normal 13 2 7" xfId="900"/>
    <cellStyle name="Normal 13 2 7 2" xfId="901"/>
    <cellStyle name="Normal 13 2 7 2 2" xfId="3999"/>
    <cellStyle name="Normal 13 2 7 3" xfId="902"/>
    <cellStyle name="Normal 13 2 7 3 2" xfId="4000"/>
    <cellStyle name="Normal 13 2 7 4" xfId="903"/>
    <cellStyle name="Normal 13 2 7 4 2" xfId="4001"/>
    <cellStyle name="Normal 13 2 7 5" xfId="904"/>
    <cellStyle name="Normal 13 2 7 5 2" xfId="4002"/>
    <cellStyle name="Normal 13 2 7 6" xfId="4003"/>
    <cellStyle name="Normal 13 2 8" xfId="905"/>
    <cellStyle name="Normal 13 2 8 10" xfId="906"/>
    <cellStyle name="Normal 13 2 8 10 2" xfId="4004"/>
    <cellStyle name="Normal 13 2 8 11" xfId="907"/>
    <cellStyle name="Normal 13 2 8 11 2" xfId="4005"/>
    <cellStyle name="Normal 13 2 8 12" xfId="908"/>
    <cellStyle name="Normal 13 2 8 12 2" xfId="4006"/>
    <cellStyle name="Normal 13 2 8 13" xfId="909"/>
    <cellStyle name="Normal 13 2 8 13 2" xfId="4007"/>
    <cellStyle name="Normal 13 2 8 14" xfId="910"/>
    <cellStyle name="Normal 13 2 8 14 2" xfId="4008"/>
    <cellStyle name="Normal 13 2 8 15" xfId="911"/>
    <cellStyle name="Normal 13 2 8 15 2" xfId="4009"/>
    <cellStyle name="Normal 13 2 8 16" xfId="912"/>
    <cellStyle name="Normal 13 2 8 16 2" xfId="4010"/>
    <cellStyle name="Normal 13 2 8 17" xfId="913"/>
    <cellStyle name="Normal 13 2 8 17 2" xfId="4011"/>
    <cellStyle name="Normal 13 2 8 18" xfId="914"/>
    <cellStyle name="Normal 13 2 8 18 2" xfId="4012"/>
    <cellStyle name="Normal 13 2 8 19" xfId="915"/>
    <cellStyle name="Normal 13 2 8 19 2" xfId="4013"/>
    <cellStyle name="Normal 13 2 8 2" xfId="916"/>
    <cellStyle name="Normal 13 2 8 2 2" xfId="917"/>
    <cellStyle name="Normal 13 2 8 2 2 2" xfId="4014"/>
    <cellStyle name="Normal 13 2 8 2 3" xfId="4015"/>
    <cellStyle name="Normal 13 2 8 20" xfId="918"/>
    <cellStyle name="Normal 13 2 8 20 2" xfId="4016"/>
    <cellStyle name="Normal 13 2 8 21" xfId="919"/>
    <cellStyle name="Normal 13 2 8 21 2" xfId="4017"/>
    <cellStyle name="Normal 13 2 8 22" xfId="920"/>
    <cellStyle name="Normal 13 2 8 22 2" xfId="4018"/>
    <cellStyle name="Normal 13 2 8 23" xfId="921"/>
    <cellStyle name="Normal 13 2 8 23 2" xfId="922"/>
    <cellStyle name="Normal 13 2 8 23 2 2" xfId="4019"/>
    <cellStyle name="Normal 13 2 8 23 3" xfId="923"/>
    <cellStyle name="Normal 13 2 8 23 3 2" xfId="924"/>
    <cellStyle name="Normal 13 2 8 23 3 2 2" xfId="4020"/>
    <cellStyle name="Normal 13 2 8 23 3 3" xfId="4021"/>
    <cellStyle name="Normal 13 2 8 23 4" xfId="925"/>
    <cellStyle name="Normal 13 2 8 23 4 2" xfId="4022"/>
    <cellStyle name="Normal 13 2 8 23 5" xfId="4023"/>
    <cellStyle name="Normal 13 2 8 24" xfId="4024"/>
    <cellStyle name="Normal 13 2 8 3" xfId="926"/>
    <cellStyle name="Normal 13 2 8 3 2" xfId="927"/>
    <cellStyle name="Normal 13 2 8 3 2 2" xfId="4025"/>
    <cellStyle name="Normal 13 2 8 3 3" xfId="4026"/>
    <cellStyle name="Normal 13 2 8 4" xfId="928"/>
    <cellStyle name="Normal 13 2 8 4 2" xfId="4027"/>
    <cellStyle name="Normal 13 2 8 5" xfId="929"/>
    <cellStyle name="Normal 13 2 8 5 2" xfId="4028"/>
    <cellStyle name="Normal 13 2 8 6" xfId="930"/>
    <cellStyle name="Normal 13 2 8 6 2" xfId="4029"/>
    <cellStyle name="Normal 13 2 8 7" xfId="931"/>
    <cellStyle name="Normal 13 2 8 7 2" xfId="4030"/>
    <cellStyle name="Normal 13 2 8 8" xfId="932"/>
    <cellStyle name="Normal 13 2 8 8 2" xfId="4031"/>
    <cellStyle name="Normal 13 2 8 9" xfId="933"/>
    <cellStyle name="Normal 13 2 8 9 2" xfId="4032"/>
    <cellStyle name="Normal 13 2 8_ASSEP" xfId="934"/>
    <cellStyle name="Normal 13 2 9" xfId="935"/>
    <cellStyle name="Normal 13 2 9 2" xfId="936"/>
    <cellStyle name="Normal 13 2 9 2 2" xfId="937"/>
    <cellStyle name="Normal 13 2 9 2 2 2" xfId="4033"/>
    <cellStyle name="Normal 13 2 9 3" xfId="938"/>
    <cellStyle name="Normal 13 2 9 3 2" xfId="939"/>
    <cellStyle name="Normal 13 2 9 3 2 2" xfId="4034"/>
    <cellStyle name="Normal 13 2 9 3 3" xfId="4035"/>
    <cellStyle name="Normal 13 2 9 4" xfId="940"/>
    <cellStyle name="Normal 13 2 9 4 2" xfId="4036"/>
    <cellStyle name="Normal 13 2 9 5" xfId="4037"/>
    <cellStyle name="Normal 13 2_01_cross_2009_classement_indv" xfId="941"/>
    <cellStyle name="Normal 13 20" xfId="942"/>
    <cellStyle name="Normal 13 20 2" xfId="4038"/>
    <cellStyle name="Normal 13 21" xfId="943"/>
    <cellStyle name="Normal 13 21 2" xfId="4039"/>
    <cellStyle name="Normal 13 22" xfId="944"/>
    <cellStyle name="Normal 13 22 2" xfId="4040"/>
    <cellStyle name="Normal 13 23" xfId="945"/>
    <cellStyle name="Normal 13 23 2" xfId="4041"/>
    <cellStyle name="Normal 13 24" xfId="946"/>
    <cellStyle name="Normal 13 24 2" xfId="4042"/>
    <cellStyle name="Normal 13 25" xfId="947"/>
    <cellStyle name="Normal 13 25 2" xfId="4043"/>
    <cellStyle name="Normal 13 26" xfId="948"/>
    <cellStyle name="Normal 13 26 2" xfId="4044"/>
    <cellStyle name="Normal 13 27" xfId="949"/>
    <cellStyle name="Normal 13 27 2" xfId="4045"/>
    <cellStyle name="Normal 13 28" xfId="950"/>
    <cellStyle name="Normal 13 28 2" xfId="951"/>
    <cellStyle name="Normal 13 28 3" xfId="952"/>
    <cellStyle name="Normal 13 28 3 2" xfId="953"/>
    <cellStyle name="Normal 13 29" xfId="954"/>
    <cellStyle name="Normal 13 29 2" xfId="955"/>
    <cellStyle name="Normal 13 29 3" xfId="956"/>
    <cellStyle name="Normal 13 29 3 2" xfId="957"/>
    <cellStyle name="Normal 13 3" xfId="958"/>
    <cellStyle name="Normal 13 3 2" xfId="959"/>
    <cellStyle name="Normal 13 3 2 2" xfId="6153"/>
    <cellStyle name="Normal 13 3 2 2 2" xfId="7233"/>
    <cellStyle name="Normal 13 3 2 2 2 2" xfId="9120"/>
    <cellStyle name="Normal 13 3 2 2 2 3" xfId="7761"/>
    <cellStyle name="Normal 13 3 2 2 3" xfId="8864"/>
    <cellStyle name="Normal 13 3 2 2 4" xfId="7501"/>
    <cellStyle name="Normal 13 3 2 3" xfId="7108"/>
    <cellStyle name="Normal 13 3 2 3 2" xfId="8995"/>
    <cellStyle name="Normal 13 3 2 3 3" xfId="7636"/>
    <cellStyle name="Normal 13 3 2 4" xfId="8256"/>
    <cellStyle name="Normal 13 3 2 5" xfId="7368"/>
    <cellStyle name="Normal 13 3 3" xfId="960"/>
    <cellStyle name="Normal 13 3 3 2" xfId="4046"/>
    <cellStyle name="Normal 13 3 4" xfId="4047"/>
    <cellStyle name="Normal 13 30" xfId="961"/>
    <cellStyle name="Normal 13 31" xfId="4048"/>
    <cellStyle name="Normal 13 4" xfId="962"/>
    <cellStyle name="Normal 13 4 2" xfId="4049"/>
    <cellStyle name="Normal 13 5" xfId="963"/>
    <cellStyle name="Normal 13 5 2" xfId="4050"/>
    <cellStyle name="Normal 13 6" xfId="964"/>
    <cellStyle name="Normal 13 6 2" xfId="4051"/>
    <cellStyle name="Normal 13 7" xfId="965"/>
    <cellStyle name="Normal 13 7 2" xfId="4052"/>
    <cellStyle name="Normal 13 8" xfId="966"/>
    <cellStyle name="Normal 13 8 2" xfId="4053"/>
    <cellStyle name="Normal 13 9" xfId="967"/>
    <cellStyle name="Normal 13 9 2" xfId="4054"/>
    <cellStyle name="Normal 13_70 - STAT ENGMTS CROSS 2008" xfId="968"/>
    <cellStyle name="Normal 14" xfId="969"/>
    <cellStyle name="Normal 14 10" xfId="970"/>
    <cellStyle name="Normal 14 11" xfId="971"/>
    <cellStyle name="Normal 14 12" xfId="4055"/>
    <cellStyle name="Normal 14 2" xfId="972"/>
    <cellStyle name="Normal 14 2 10" xfId="973"/>
    <cellStyle name="Normal 14 2 10 2" xfId="974"/>
    <cellStyle name="Normal 14 2 10 3" xfId="975"/>
    <cellStyle name="Normal 14 2 11" xfId="976"/>
    <cellStyle name="Normal 14 2 11 2" xfId="977"/>
    <cellStyle name="Normal 14 2 11 2 2" xfId="4056"/>
    <cellStyle name="Normal 14 2 11 3" xfId="978"/>
    <cellStyle name="Normal 14 2 11 3 2" xfId="979"/>
    <cellStyle name="Normal 14 2 11 3 2 2" xfId="4057"/>
    <cellStyle name="Normal 14 2 11 3 3" xfId="4058"/>
    <cellStyle name="Normal 14 2 11 4" xfId="980"/>
    <cellStyle name="Normal 14 2 11 4 2" xfId="4059"/>
    <cellStyle name="Normal 14 2 12" xfId="981"/>
    <cellStyle name="Normal 14 2 12 2" xfId="982"/>
    <cellStyle name="Normal 14 2 12 2 2" xfId="4060"/>
    <cellStyle name="Normal 14 2 13" xfId="983"/>
    <cellStyle name="Normal 14 2 13 2" xfId="984"/>
    <cellStyle name="Normal 14 2 13 2 2" xfId="4061"/>
    <cellStyle name="Normal 14 2 13 3" xfId="4062"/>
    <cellStyle name="Normal 14 2 14" xfId="985"/>
    <cellStyle name="Normal 14 2 14 2" xfId="4063"/>
    <cellStyle name="Normal 14 2 15" xfId="4064"/>
    <cellStyle name="Normal 14 2 2" xfId="986"/>
    <cellStyle name="Normal 14 2 2 2" xfId="987"/>
    <cellStyle name="Normal 14 2 2 2 2" xfId="4065"/>
    <cellStyle name="Normal 14 2 2 3" xfId="988"/>
    <cellStyle name="Normal 14 2 2 3 2" xfId="4066"/>
    <cellStyle name="Normal 14 2 2 4" xfId="989"/>
    <cellStyle name="Normal 14 2 2 4 2" xfId="4067"/>
    <cellStyle name="Normal 14 2 2 5" xfId="990"/>
    <cellStyle name="Normal 14 2 2 5 2" xfId="4068"/>
    <cellStyle name="Normal 14 2 2 6" xfId="4069"/>
    <cellStyle name="Normal 14 2 3" xfId="991"/>
    <cellStyle name="Normal 14 2 3 2" xfId="992"/>
    <cellStyle name="Normal 14 2 3 2 2" xfId="4070"/>
    <cellStyle name="Normal 14 2 3 3" xfId="993"/>
    <cellStyle name="Normal 14 2 3 3 2" xfId="4071"/>
    <cellStyle name="Normal 14 2 3 4" xfId="994"/>
    <cellStyle name="Normal 14 2 3 4 2" xfId="4072"/>
    <cellStyle name="Normal 14 2 3 5" xfId="995"/>
    <cellStyle name="Normal 14 2 3 5 2" xfId="4073"/>
    <cellStyle name="Normal 14 2 3 6" xfId="4074"/>
    <cellStyle name="Normal 14 2 4" xfId="996"/>
    <cellStyle name="Normal 14 2 4 2" xfId="997"/>
    <cellStyle name="Normal 14 2 4 2 2" xfId="4075"/>
    <cellStyle name="Normal 14 2 4 3" xfId="998"/>
    <cellStyle name="Normal 14 2 4 3 2" xfId="4076"/>
    <cellStyle name="Normal 14 2 4 4" xfId="999"/>
    <cellStyle name="Normal 14 2 4 4 2" xfId="4077"/>
    <cellStyle name="Normal 14 2 4 5" xfId="1000"/>
    <cellStyle name="Normal 14 2 4 5 2" xfId="4078"/>
    <cellStyle name="Normal 14 2 4 6" xfId="4079"/>
    <cellStyle name="Normal 14 2 5" xfId="1001"/>
    <cellStyle name="Normal 14 2 5 2" xfId="1002"/>
    <cellStyle name="Normal 14 2 5 2 2" xfId="4080"/>
    <cellStyle name="Normal 14 2 5 3" xfId="1003"/>
    <cellStyle name="Normal 14 2 5 3 2" xfId="4081"/>
    <cellStyle name="Normal 14 2 5 4" xfId="1004"/>
    <cellStyle name="Normal 14 2 5 4 2" xfId="4082"/>
    <cellStyle name="Normal 14 2 5 5" xfId="1005"/>
    <cellStyle name="Normal 14 2 5 5 2" xfId="4083"/>
    <cellStyle name="Normal 14 2 5 6" xfId="4084"/>
    <cellStyle name="Normal 14 2 6" xfId="1006"/>
    <cellStyle name="Normal 14 2 6 2" xfId="1007"/>
    <cellStyle name="Normal 14 2 6 2 2" xfId="4085"/>
    <cellStyle name="Normal 14 2 6 3" xfId="1008"/>
    <cellStyle name="Normal 14 2 6 3 2" xfId="4086"/>
    <cellStyle name="Normal 14 2 6 4" xfId="1009"/>
    <cellStyle name="Normal 14 2 6 4 2" xfId="4087"/>
    <cellStyle name="Normal 14 2 6 5" xfId="1010"/>
    <cellStyle name="Normal 14 2 6 5 2" xfId="4088"/>
    <cellStyle name="Normal 14 2 6 6" xfId="4089"/>
    <cellStyle name="Normal 14 2 7" xfId="1011"/>
    <cellStyle name="Normal 14 2 7 2" xfId="1012"/>
    <cellStyle name="Normal 14 2 7 2 2" xfId="4090"/>
    <cellStyle name="Normal 14 2 7 3" xfId="1013"/>
    <cellStyle name="Normal 14 2 7 3 2" xfId="4091"/>
    <cellStyle name="Normal 14 2 7 4" xfId="1014"/>
    <cellStyle name="Normal 14 2 7 4 2" xfId="4092"/>
    <cellStyle name="Normal 14 2 7 5" xfId="1015"/>
    <cellStyle name="Normal 14 2 7 5 2" xfId="4093"/>
    <cellStyle name="Normal 14 2 7 6" xfId="4094"/>
    <cellStyle name="Normal 14 2 8" xfId="1016"/>
    <cellStyle name="Normal 14 2 8 2" xfId="1017"/>
    <cellStyle name="Normal 14 2 8 2 2" xfId="4095"/>
    <cellStyle name="Normal 14 2 8 3" xfId="1018"/>
    <cellStyle name="Normal 14 2 8 3 2" xfId="4096"/>
    <cellStyle name="Normal 14 2 8 4" xfId="1019"/>
    <cellStyle name="Normal 14 2 8 4 2" xfId="4097"/>
    <cellStyle name="Normal 14 2 8 5" xfId="1020"/>
    <cellStyle name="Normal 14 2 8 5 2" xfId="4098"/>
    <cellStyle name="Normal 14 2 8 6" xfId="4099"/>
    <cellStyle name="Normal 14 2 9" xfId="1021"/>
    <cellStyle name="Normal 14 2 9 2" xfId="1022"/>
    <cellStyle name="Normal 14 2 9 3" xfId="1023"/>
    <cellStyle name="Normal 14 2_01_cross_2009_classement_indv" xfId="1024"/>
    <cellStyle name="Normal 14 3" xfId="1025"/>
    <cellStyle name="Normal 14 3 2" xfId="1026"/>
    <cellStyle name="Normal 14 3 2 2" xfId="4100"/>
    <cellStyle name="Normal 14 3 3" xfId="1027"/>
    <cellStyle name="Normal 14 3 3 2" xfId="4101"/>
    <cellStyle name="Normal 14 3 4" xfId="1028"/>
    <cellStyle name="Normal 14 3 4 2" xfId="4102"/>
    <cellStyle name="Normal 14 3 5" xfId="1029"/>
    <cellStyle name="Normal 14 3 5 2" xfId="4103"/>
    <cellStyle name="Normal 14 3 6" xfId="4104"/>
    <cellStyle name="Normal 14 4" xfId="1030"/>
    <cellStyle name="Normal 14 4 2" xfId="1031"/>
    <cellStyle name="Normal 14 4 2 2" xfId="4105"/>
    <cellStyle name="Normal 14 4 3" xfId="1032"/>
    <cellStyle name="Normal 14 4 3 2" xfId="4106"/>
    <cellStyle name="Normal 14 4 4" xfId="1033"/>
    <cellStyle name="Normal 14 4 4 2" xfId="4107"/>
    <cellStyle name="Normal 14 4 5" xfId="1034"/>
    <cellStyle name="Normal 14 4 5 2" xfId="4108"/>
    <cellStyle name="Normal 14 4 6" xfId="1035"/>
    <cellStyle name="Normal 14 4 6 2" xfId="4109"/>
    <cellStyle name="Normal 14 4 7" xfId="4110"/>
    <cellStyle name="Normal 14 5" xfId="1036"/>
    <cellStyle name="Normal 14 5 2" xfId="1037"/>
    <cellStyle name="Normal 14 5 2 2" xfId="6154"/>
    <cellStyle name="Normal 14 5 2 2 2" xfId="7234"/>
    <cellStyle name="Normal 14 5 2 2 2 2" xfId="9121"/>
    <cellStyle name="Normal 14 5 2 2 2 3" xfId="7762"/>
    <cellStyle name="Normal 14 5 2 2 3" xfId="8865"/>
    <cellStyle name="Normal 14 5 2 2 4" xfId="7502"/>
    <cellStyle name="Normal 14 5 2 3" xfId="7109"/>
    <cellStyle name="Normal 14 5 2 3 2" xfId="8996"/>
    <cellStyle name="Normal 14 5 2 3 3" xfId="7637"/>
    <cellStyle name="Normal 14 5 2 4" xfId="8334"/>
    <cellStyle name="Normal 14 5 2 5" xfId="7369"/>
    <cellStyle name="Normal 14 5 3" xfId="1038"/>
    <cellStyle name="Normal 14 5 3 2" xfId="1039"/>
    <cellStyle name="Normal 14 5 3 3" xfId="1040"/>
    <cellStyle name="Normal 14 5 3 3 2" xfId="1041"/>
    <cellStyle name="Normal 14 6" xfId="1042"/>
    <cellStyle name="Normal 14 6 2" xfId="1043"/>
    <cellStyle name="Normal 14 6 3" xfId="1044"/>
    <cellStyle name="Normal 14 6 3 2" xfId="1045"/>
    <cellStyle name="Normal 14 7" xfId="1046"/>
    <cellStyle name="Normal 14 8" xfId="1047"/>
    <cellStyle name="Normal 14 9" xfId="1048"/>
    <cellStyle name="Normal 14_70 - STAT ENGMTS CROSS 2008" xfId="1049"/>
    <cellStyle name="Normal 15" xfId="1050"/>
    <cellStyle name="Normal 15 10" xfId="1051"/>
    <cellStyle name="Normal 15 10 2" xfId="4111"/>
    <cellStyle name="Normal 15 11" xfId="1052"/>
    <cellStyle name="Normal 15 11 2" xfId="4112"/>
    <cellStyle name="Normal 15 12" xfId="1053"/>
    <cellStyle name="Normal 15 12 2" xfId="4113"/>
    <cellStyle name="Normal 15 13" xfId="1054"/>
    <cellStyle name="Normal 15 13 2" xfId="4114"/>
    <cellStyle name="Normal 15 14" xfId="1055"/>
    <cellStyle name="Normal 15 14 2" xfId="4115"/>
    <cellStyle name="Normal 15 15" xfId="1056"/>
    <cellStyle name="Normal 15 15 2" xfId="4116"/>
    <cellStyle name="Normal 15 16" xfId="1057"/>
    <cellStyle name="Normal 15 16 2" xfId="4117"/>
    <cellStyle name="Normal 15 17" xfId="1058"/>
    <cellStyle name="Normal 15 17 2" xfId="4118"/>
    <cellStyle name="Normal 15 18" xfId="1059"/>
    <cellStyle name="Normal 15 18 2" xfId="4119"/>
    <cellStyle name="Normal 15 19" xfId="1060"/>
    <cellStyle name="Normal 15 19 2" xfId="4120"/>
    <cellStyle name="Normal 15 2" xfId="1061"/>
    <cellStyle name="Normal 15 2 10" xfId="1062"/>
    <cellStyle name="Normal 15 2 10 2" xfId="1063"/>
    <cellStyle name="Normal 15 2 10 2 2" xfId="1064"/>
    <cellStyle name="Normal 15 2 10 2 2 2" xfId="4121"/>
    <cellStyle name="Normal 15 2 10 3" xfId="1065"/>
    <cellStyle name="Normal 15 2 10 3 2" xfId="1066"/>
    <cellStyle name="Normal 15 2 10 3 2 2" xfId="4122"/>
    <cellStyle name="Normal 15 2 10 3 3" xfId="4123"/>
    <cellStyle name="Normal 15 2 10 4" xfId="1067"/>
    <cellStyle name="Normal 15 2 10 4 2" xfId="4124"/>
    <cellStyle name="Normal 15 2 10 5" xfId="4125"/>
    <cellStyle name="Normal 15 2 11" xfId="1068"/>
    <cellStyle name="Normal 15 2 11 2" xfId="1069"/>
    <cellStyle name="Normal 15 2 11 2 2" xfId="1070"/>
    <cellStyle name="Normal 15 2 11 2 2 2" xfId="4126"/>
    <cellStyle name="Normal 15 2 11 3" xfId="1071"/>
    <cellStyle name="Normal 15 2 11 3 2" xfId="1072"/>
    <cellStyle name="Normal 15 2 11 3 2 2" xfId="4127"/>
    <cellStyle name="Normal 15 2 11 3 3" xfId="4128"/>
    <cellStyle name="Normal 15 2 11 4" xfId="1073"/>
    <cellStyle name="Normal 15 2 11 4 2" xfId="4129"/>
    <cellStyle name="Normal 15 2 11 5" xfId="4130"/>
    <cellStyle name="Normal 15 2 12" xfId="1074"/>
    <cellStyle name="Normal 15 2 12 2" xfId="1075"/>
    <cellStyle name="Normal 15 2 12 2 2" xfId="4131"/>
    <cellStyle name="Normal 15 2 12 3" xfId="1076"/>
    <cellStyle name="Normal 15 2 12 3 2" xfId="1077"/>
    <cellStyle name="Normal 15 2 12 3 2 2" xfId="4132"/>
    <cellStyle name="Normal 15 2 12 3 3" xfId="4133"/>
    <cellStyle name="Normal 15 2 12 4" xfId="1078"/>
    <cellStyle name="Normal 15 2 12 4 2" xfId="4134"/>
    <cellStyle name="Normal 15 2 12 5" xfId="4135"/>
    <cellStyle name="Normal 15 2 13" xfId="1079"/>
    <cellStyle name="Normal 15 2 13 2" xfId="1080"/>
    <cellStyle name="Normal 15 2 13 2 2" xfId="4136"/>
    <cellStyle name="Normal 15 2 13 3" xfId="1081"/>
    <cellStyle name="Normal 15 2 13 3 2" xfId="1082"/>
    <cellStyle name="Normal 15 2 13 3 2 2" xfId="4137"/>
    <cellStyle name="Normal 15 2 13 3 3" xfId="4138"/>
    <cellStyle name="Normal 15 2 13 4" xfId="1083"/>
    <cellStyle name="Normal 15 2 13 4 2" xfId="4139"/>
    <cellStyle name="Normal 15 2 13 5" xfId="4140"/>
    <cellStyle name="Normal 15 2 14" xfId="1084"/>
    <cellStyle name="Normal 15 2 14 2" xfId="1085"/>
    <cellStyle name="Normal 15 2 14 2 2" xfId="4141"/>
    <cellStyle name="Normal 15 2 14 3" xfId="1086"/>
    <cellStyle name="Normal 15 2 14 3 2" xfId="1087"/>
    <cellStyle name="Normal 15 2 14 3 2 2" xfId="4142"/>
    <cellStyle name="Normal 15 2 14 3 3" xfId="4143"/>
    <cellStyle name="Normal 15 2 14 4" xfId="1088"/>
    <cellStyle name="Normal 15 2 14 4 2" xfId="4144"/>
    <cellStyle name="Normal 15 2 14 5" xfId="4145"/>
    <cellStyle name="Normal 15 2 15" xfId="1089"/>
    <cellStyle name="Normal 15 2 15 2" xfId="1090"/>
    <cellStyle name="Normal 15 2 15 2 2" xfId="4146"/>
    <cellStyle name="Normal 15 2 15 3" xfId="1091"/>
    <cellStyle name="Normal 15 2 15 3 2" xfId="1092"/>
    <cellStyle name="Normal 15 2 15 3 2 2" xfId="4147"/>
    <cellStyle name="Normal 15 2 15 3 3" xfId="4148"/>
    <cellStyle name="Normal 15 2 15 4" xfId="1093"/>
    <cellStyle name="Normal 15 2 15 4 2" xfId="4149"/>
    <cellStyle name="Normal 15 2 15 5" xfId="4150"/>
    <cellStyle name="Normal 15 2 16" xfId="1094"/>
    <cellStyle name="Normal 15 2 16 2" xfId="1095"/>
    <cellStyle name="Normal 15 2 16 2 2" xfId="4151"/>
    <cellStyle name="Normal 15 2 16 3" xfId="1096"/>
    <cellStyle name="Normal 15 2 16 3 2" xfId="1097"/>
    <cellStyle name="Normal 15 2 16 3 2 2" xfId="4152"/>
    <cellStyle name="Normal 15 2 16 3 3" xfId="4153"/>
    <cellStyle name="Normal 15 2 16 4" xfId="1098"/>
    <cellStyle name="Normal 15 2 16 4 2" xfId="4154"/>
    <cellStyle name="Normal 15 2 16 5" xfId="4155"/>
    <cellStyle name="Normal 15 2 17" xfId="1099"/>
    <cellStyle name="Normal 15 2 17 2" xfId="1100"/>
    <cellStyle name="Normal 15 2 17 2 2" xfId="4156"/>
    <cellStyle name="Normal 15 2 17 3" xfId="1101"/>
    <cellStyle name="Normal 15 2 17 3 2" xfId="1102"/>
    <cellStyle name="Normal 15 2 17 3 2 2" xfId="4157"/>
    <cellStyle name="Normal 15 2 17 3 3" xfId="4158"/>
    <cellStyle name="Normal 15 2 17 4" xfId="1103"/>
    <cellStyle name="Normal 15 2 17 4 2" xfId="4159"/>
    <cellStyle name="Normal 15 2 17 5" xfId="4160"/>
    <cellStyle name="Normal 15 2 18" xfId="1104"/>
    <cellStyle name="Normal 15 2 18 2" xfId="1105"/>
    <cellStyle name="Normal 15 2 18 2 2" xfId="4161"/>
    <cellStyle name="Normal 15 2 18 3" xfId="1106"/>
    <cellStyle name="Normal 15 2 18 3 2" xfId="1107"/>
    <cellStyle name="Normal 15 2 18 3 2 2" xfId="4162"/>
    <cellStyle name="Normal 15 2 18 3 3" xfId="4163"/>
    <cellStyle name="Normal 15 2 18 4" xfId="1108"/>
    <cellStyle name="Normal 15 2 18 4 2" xfId="4164"/>
    <cellStyle name="Normal 15 2 18 5" xfId="4165"/>
    <cellStyle name="Normal 15 2 19" xfId="1109"/>
    <cellStyle name="Normal 15 2 19 2" xfId="1110"/>
    <cellStyle name="Normal 15 2 19 2 2" xfId="4166"/>
    <cellStyle name="Normal 15 2 19 3" xfId="1111"/>
    <cellStyle name="Normal 15 2 19 3 2" xfId="1112"/>
    <cellStyle name="Normal 15 2 19 3 2 2" xfId="4167"/>
    <cellStyle name="Normal 15 2 19 3 3" xfId="4168"/>
    <cellStyle name="Normal 15 2 19 4" xfId="1113"/>
    <cellStyle name="Normal 15 2 19 4 2" xfId="4169"/>
    <cellStyle name="Normal 15 2 19 5" xfId="4170"/>
    <cellStyle name="Normal 15 2 2" xfId="1114"/>
    <cellStyle name="Normal 15 2 2 10" xfId="1115"/>
    <cellStyle name="Normal 15 2 2 10 2" xfId="4171"/>
    <cellStyle name="Normal 15 2 2 11" xfId="1116"/>
    <cellStyle name="Normal 15 2 2 11 2" xfId="4172"/>
    <cellStyle name="Normal 15 2 2 12" xfId="1117"/>
    <cellStyle name="Normal 15 2 2 12 2" xfId="4173"/>
    <cellStyle name="Normal 15 2 2 13" xfId="1118"/>
    <cellStyle name="Normal 15 2 2 13 2" xfId="4174"/>
    <cellStyle name="Normal 15 2 2 14" xfId="1119"/>
    <cellStyle name="Normal 15 2 2 14 2" xfId="4175"/>
    <cellStyle name="Normal 15 2 2 15" xfId="1120"/>
    <cellStyle name="Normal 15 2 2 15 2" xfId="4176"/>
    <cellStyle name="Normal 15 2 2 16" xfId="1121"/>
    <cellStyle name="Normal 15 2 2 16 2" xfId="4177"/>
    <cellStyle name="Normal 15 2 2 17" xfId="1122"/>
    <cellStyle name="Normal 15 2 2 17 2" xfId="4178"/>
    <cellStyle name="Normal 15 2 2 18" xfId="1123"/>
    <cellStyle name="Normal 15 2 2 18 2" xfId="4179"/>
    <cellStyle name="Normal 15 2 2 19" xfId="1124"/>
    <cellStyle name="Normal 15 2 2 19 2" xfId="4180"/>
    <cellStyle name="Normal 15 2 2 2" xfId="1125"/>
    <cellStyle name="Normal 15 2 2 2 2" xfId="1126"/>
    <cellStyle name="Normal 15 2 2 2 2 2" xfId="4181"/>
    <cellStyle name="Normal 15 2 2 2 3" xfId="4182"/>
    <cellStyle name="Normal 15 2 2 20" xfId="1127"/>
    <cellStyle name="Normal 15 2 2 20 2" xfId="4183"/>
    <cellStyle name="Normal 15 2 2 21" xfId="1128"/>
    <cellStyle name="Normal 15 2 2 21 2" xfId="4184"/>
    <cellStyle name="Normal 15 2 2 22" xfId="1129"/>
    <cellStyle name="Normal 15 2 2 22 2" xfId="4185"/>
    <cellStyle name="Normal 15 2 2 23" xfId="1130"/>
    <cellStyle name="Normal 15 2 2 23 2" xfId="4186"/>
    <cellStyle name="Normal 15 2 2 24" xfId="1131"/>
    <cellStyle name="Normal 15 2 2 24 2" xfId="4187"/>
    <cellStyle name="Normal 15 2 2 25" xfId="1132"/>
    <cellStyle name="Normal 15 2 2 25 2" xfId="4188"/>
    <cellStyle name="Normal 15 2 2 26" xfId="1133"/>
    <cellStyle name="Normal 15 2 2 26 2" xfId="4189"/>
    <cellStyle name="Normal 15 2 2 27" xfId="1134"/>
    <cellStyle name="Normal 15 2 2 27 2" xfId="4190"/>
    <cellStyle name="Normal 15 2 2 28" xfId="1135"/>
    <cellStyle name="Normal 15 2 2 28 2" xfId="1136"/>
    <cellStyle name="Normal 15 2 2 28 2 2" xfId="4191"/>
    <cellStyle name="Normal 15 2 2 28 3" xfId="1137"/>
    <cellStyle name="Normal 15 2 2 28 3 2" xfId="1138"/>
    <cellStyle name="Normal 15 2 2 28 3 2 2" xfId="4192"/>
    <cellStyle name="Normal 15 2 2 28 3 3" xfId="4193"/>
    <cellStyle name="Normal 15 2 2 28 4" xfId="1139"/>
    <cellStyle name="Normal 15 2 2 28 4 2" xfId="4194"/>
    <cellStyle name="Normal 15 2 2 28 5" xfId="4195"/>
    <cellStyle name="Normal 15 2 2 29" xfId="4196"/>
    <cellStyle name="Normal 15 2 2 3" xfId="1140"/>
    <cellStyle name="Normal 15 2 2 3 2" xfId="1141"/>
    <cellStyle name="Normal 15 2 2 3 2 2" xfId="4197"/>
    <cellStyle name="Normal 15 2 2 3 3" xfId="4198"/>
    <cellStyle name="Normal 15 2 2 4" xfId="1142"/>
    <cellStyle name="Normal 15 2 2 4 2" xfId="4199"/>
    <cellStyle name="Normal 15 2 2 5" xfId="1143"/>
    <cellStyle name="Normal 15 2 2 5 2" xfId="4200"/>
    <cellStyle name="Normal 15 2 2 6" xfId="1144"/>
    <cellStyle name="Normal 15 2 2 6 2" xfId="4201"/>
    <cellStyle name="Normal 15 2 2 7" xfId="1145"/>
    <cellStyle name="Normal 15 2 2 7 2" xfId="4202"/>
    <cellStyle name="Normal 15 2 2 8" xfId="1146"/>
    <cellStyle name="Normal 15 2 2 8 2" xfId="4203"/>
    <cellStyle name="Normal 15 2 2 9" xfId="1147"/>
    <cellStyle name="Normal 15 2 2 9 2" xfId="4204"/>
    <cellStyle name="Normal 15 2 2_ASSEP" xfId="1148"/>
    <cellStyle name="Normal 15 2 20" xfId="1149"/>
    <cellStyle name="Normal 15 2 20 2" xfId="1150"/>
    <cellStyle name="Normal 15 2 20 2 2" xfId="4205"/>
    <cellStyle name="Normal 15 2 20 3" xfId="1151"/>
    <cellStyle name="Normal 15 2 20 3 2" xfId="1152"/>
    <cellStyle name="Normal 15 2 20 3 2 2" xfId="4206"/>
    <cellStyle name="Normal 15 2 20 3 3" xfId="4207"/>
    <cellStyle name="Normal 15 2 20 4" xfId="1153"/>
    <cellStyle name="Normal 15 2 20 4 2" xfId="4208"/>
    <cellStyle name="Normal 15 2 20 5" xfId="4209"/>
    <cellStyle name="Normal 15 2 21" xfId="1154"/>
    <cellStyle name="Normal 15 2 21 2" xfId="1155"/>
    <cellStyle name="Normal 15 2 21 2 2" xfId="4210"/>
    <cellStyle name="Normal 15 2 21 3" xfId="1156"/>
    <cellStyle name="Normal 15 2 21 3 2" xfId="1157"/>
    <cellStyle name="Normal 15 2 21 3 2 2" xfId="4211"/>
    <cellStyle name="Normal 15 2 21 3 3" xfId="4212"/>
    <cellStyle name="Normal 15 2 21 4" xfId="1158"/>
    <cellStyle name="Normal 15 2 21 4 2" xfId="4213"/>
    <cellStyle name="Normal 15 2 21 5" xfId="4214"/>
    <cellStyle name="Normal 15 2 22" xfId="1159"/>
    <cellStyle name="Normal 15 2 22 2" xfId="1160"/>
    <cellStyle name="Normal 15 2 22 2 2" xfId="4215"/>
    <cellStyle name="Normal 15 2 22 3" xfId="1161"/>
    <cellStyle name="Normal 15 2 22 3 2" xfId="1162"/>
    <cellStyle name="Normal 15 2 22 3 2 2" xfId="4216"/>
    <cellStyle name="Normal 15 2 22 3 3" xfId="4217"/>
    <cellStyle name="Normal 15 2 22 4" xfId="1163"/>
    <cellStyle name="Normal 15 2 22 4 2" xfId="4218"/>
    <cellStyle name="Normal 15 2 22 5" xfId="4219"/>
    <cellStyle name="Normal 15 2 23" xfId="1164"/>
    <cellStyle name="Normal 15 2 23 2" xfId="1165"/>
    <cellStyle name="Normal 15 2 23 2 2" xfId="4220"/>
    <cellStyle name="Normal 15 2 23 3" xfId="1166"/>
    <cellStyle name="Normal 15 2 23 3 2" xfId="1167"/>
    <cellStyle name="Normal 15 2 23 3 2 2" xfId="4221"/>
    <cellStyle name="Normal 15 2 23 3 3" xfId="4222"/>
    <cellStyle name="Normal 15 2 23 4" xfId="1168"/>
    <cellStyle name="Normal 15 2 23 4 2" xfId="4223"/>
    <cellStyle name="Normal 15 2 23 5" xfId="4224"/>
    <cellStyle name="Normal 15 2 24" xfId="1169"/>
    <cellStyle name="Normal 15 2 24 2" xfId="1170"/>
    <cellStyle name="Normal 15 2 24 2 2" xfId="4225"/>
    <cellStyle name="Normal 15 2 24 3" xfId="1171"/>
    <cellStyle name="Normal 15 2 24 3 2" xfId="1172"/>
    <cellStyle name="Normal 15 2 24 3 2 2" xfId="4226"/>
    <cellStyle name="Normal 15 2 24 3 3" xfId="4227"/>
    <cellStyle name="Normal 15 2 24 4" xfId="1173"/>
    <cellStyle name="Normal 15 2 24 4 2" xfId="4228"/>
    <cellStyle name="Normal 15 2 24 5" xfId="4229"/>
    <cellStyle name="Normal 15 2 25" xfId="1174"/>
    <cellStyle name="Normal 15 2 25 2" xfId="1175"/>
    <cellStyle name="Normal 15 2 25 2 2" xfId="4230"/>
    <cellStyle name="Normal 15 2 25 3" xfId="1176"/>
    <cellStyle name="Normal 15 2 25 3 2" xfId="1177"/>
    <cellStyle name="Normal 15 2 25 3 2 2" xfId="4231"/>
    <cellStyle name="Normal 15 2 25 3 3" xfId="4232"/>
    <cellStyle name="Normal 15 2 25 4" xfId="1178"/>
    <cellStyle name="Normal 15 2 25 4 2" xfId="4233"/>
    <cellStyle name="Normal 15 2 25 5" xfId="4234"/>
    <cellStyle name="Normal 15 2 26" xfId="1179"/>
    <cellStyle name="Normal 15 2 26 2" xfId="1180"/>
    <cellStyle name="Normal 15 2 26 2 2" xfId="4235"/>
    <cellStyle name="Normal 15 2 26 3" xfId="1181"/>
    <cellStyle name="Normal 15 2 26 3 2" xfId="1182"/>
    <cellStyle name="Normal 15 2 26 3 2 2" xfId="4236"/>
    <cellStyle name="Normal 15 2 26 3 3" xfId="4237"/>
    <cellStyle name="Normal 15 2 26 4" xfId="1183"/>
    <cellStyle name="Normal 15 2 26 4 2" xfId="4238"/>
    <cellStyle name="Normal 15 2 26 5" xfId="4239"/>
    <cellStyle name="Normal 15 2 27" xfId="1184"/>
    <cellStyle name="Normal 15 2 27 2" xfId="1185"/>
    <cellStyle name="Normal 15 2 27 2 2" xfId="4240"/>
    <cellStyle name="Normal 15 2 27 3" xfId="1186"/>
    <cellStyle name="Normal 15 2 27 3 2" xfId="1187"/>
    <cellStyle name="Normal 15 2 27 3 2 2" xfId="4241"/>
    <cellStyle name="Normal 15 2 27 3 3" xfId="4242"/>
    <cellStyle name="Normal 15 2 27 4" xfId="1188"/>
    <cellStyle name="Normal 15 2 27 4 2" xfId="4243"/>
    <cellStyle name="Normal 15 2 27 5" xfId="4244"/>
    <cellStyle name="Normal 15 2 28" xfId="1189"/>
    <cellStyle name="Normal 15 2 28 2" xfId="1190"/>
    <cellStyle name="Normal 15 2 28 2 2" xfId="4245"/>
    <cellStyle name="Normal 15 2 28 3" xfId="1191"/>
    <cellStyle name="Normal 15 2 28 3 2" xfId="1192"/>
    <cellStyle name="Normal 15 2 28 3 2 2" xfId="4246"/>
    <cellStyle name="Normal 15 2 28 3 3" xfId="4247"/>
    <cellStyle name="Normal 15 2 28 4" xfId="1193"/>
    <cellStyle name="Normal 15 2 28 4 2" xfId="4248"/>
    <cellStyle name="Normal 15 2 28 5" xfId="4249"/>
    <cellStyle name="Normal 15 2 29" xfId="1194"/>
    <cellStyle name="Normal 15 2 29 2" xfId="1195"/>
    <cellStyle name="Normal 15 2 29 2 2" xfId="4250"/>
    <cellStyle name="Normal 15 2 29 3" xfId="1196"/>
    <cellStyle name="Normal 15 2 29 3 2" xfId="1197"/>
    <cellStyle name="Normal 15 2 29 3 2 2" xfId="4251"/>
    <cellStyle name="Normal 15 2 29 3 3" xfId="4252"/>
    <cellStyle name="Normal 15 2 29 4" xfId="1198"/>
    <cellStyle name="Normal 15 2 29 4 2" xfId="4253"/>
    <cellStyle name="Normal 15 2 29 5" xfId="4254"/>
    <cellStyle name="Normal 15 2 3" xfId="1199"/>
    <cellStyle name="Normal 15 2 3 2" xfId="1200"/>
    <cellStyle name="Normal 15 2 3 2 2" xfId="4255"/>
    <cellStyle name="Normal 15 2 3 3" xfId="1201"/>
    <cellStyle name="Normal 15 2 3 3 2" xfId="4256"/>
    <cellStyle name="Normal 15 2 3 4" xfId="1202"/>
    <cellStyle name="Normal 15 2 3 4 2" xfId="4257"/>
    <cellStyle name="Normal 15 2 3 5" xfId="1203"/>
    <cellStyle name="Normal 15 2 3 5 2" xfId="4258"/>
    <cellStyle name="Normal 15 2 3 6" xfId="4259"/>
    <cellStyle name="Normal 15 2 30" xfId="1204"/>
    <cellStyle name="Normal 15 2 30 2" xfId="1205"/>
    <cellStyle name="Normal 15 2 30 2 2" xfId="4260"/>
    <cellStyle name="Normal 15 2 30 3" xfId="1206"/>
    <cellStyle name="Normal 15 2 30 3 2" xfId="1207"/>
    <cellStyle name="Normal 15 2 30 3 2 2" xfId="4261"/>
    <cellStyle name="Normal 15 2 30 3 3" xfId="4262"/>
    <cellStyle name="Normal 15 2 30 4" xfId="1208"/>
    <cellStyle name="Normal 15 2 30 4 2" xfId="4263"/>
    <cellStyle name="Normal 15 2 30 5" xfId="4264"/>
    <cellStyle name="Normal 15 2 31" xfId="1209"/>
    <cellStyle name="Normal 15 2 31 2" xfId="1210"/>
    <cellStyle name="Normal 15 2 31 2 2" xfId="4265"/>
    <cellStyle name="Normal 15 2 31 3" xfId="1211"/>
    <cellStyle name="Normal 15 2 31 3 2" xfId="1212"/>
    <cellStyle name="Normal 15 2 31 3 2 2" xfId="4266"/>
    <cellStyle name="Normal 15 2 31 3 3" xfId="4267"/>
    <cellStyle name="Normal 15 2 31 4" xfId="1213"/>
    <cellStyle name="Normal 15 2 31 4 2" xfId="4268"/>
    <cellStyle name="Normal 15 2 31 5" xfId="4269"/>
    <cellStyle name="Normal 15 2 32" xfId="1214"/>
    <cellStyle name="Normal 15 2 32 2" xfId="1215"/>
    <cellStyle name="Normal 15 2 32 2 2" xfId="4270"/>
    <cellStyle name="Normal 15 2 32 3" xfId="1216"/>
    <cellStyle name="Normal 15 2 32 3 2" xfId="1217"/>
    <cellStyle name="Normal 15 2 32 3 2 2" xfId="4271"/>
    <cellStyle name="Normal 15 2 32 3 3" xfId="4272"/>
    <cellStyle name="Normal 15 2 32 4" xfId="1218"/>
    <cellStyle name="Normal 15 2 32 4 2" xfId="4273"/>
    <cellStyle name="Normal 15 2 32 5" xfId="4274"/>
    <cellStyle name="Normal 15 2 33" xfId="1219"/>
    <cellStyle name="Normal 15 2 33 2" xfId="1220"/>
    <cellStyle name="Normal 15 2 34" xfId="1221"/>
    <cellStyle name="Normal 15 2 34 2" xfId="1222"/>
    <cellStyle name="Normal 15 2 35" xfId="1223"/>
    <cellStyle name="Normal 15 2 35 2" xfId="1224"/>
    <cellStyle name="Normal 15 2 35 2 2" xfId="4275"/>
    <cellStyle name="Normal 15 2 36" xfId="1225"/>
    <cellStyle name="Normal 15 2 36 2" xfId="1226"/>
    <cellStyle name="Normal 15 2 36 2 2" xfId="4276"/>
    <cellStyle name="Normal 15 2 36 3" xfId="4277"/>
    <cellStyle name="Normal 15 2 37" xfId="1227"/>
    <cellStyle name="Normal 15 2 37 2" xfId="4278"/>
    <cellStyle name="Normal 15 2 38" xfId="4279"/>
    <cellStyle name="Normal 15 2 4" xfId="1228"/>
    <cellStyle name="Normal 15 2 4 2" xfId="1229"/>
    <cellStyle name="Normal 15 2 4 2 2" xfId="4280"/>
    <cellStyle name="Normal 15 2 4 3" xfId="1230"/>
    <cellStyle name="Normal 15 2 4 3 2" xfId="4281"/>
    <cellStyle name="Normal 15 2 4 4" xfId="1231"/>
    <cellStyle name="Normal 15 2 4 4 2" xfId="4282"/>
    <cellStyle name="Normal 15 2 4 5" xfId="1232"/>
    <cellStyle name="Normal 15 2 4 5 2" xfId="4283"/>
    <cellStyle name="Normal 15 2 4 6" xfId="4284"/>
    <cellStyle name="Normal 15 2 5" xfId="1233"/>
    <cellStyle name="Normal 15 2 5 2" xfId="1234"/>
    <cellStyle name="Normal 15 2 5 2 2" xfId="4285"/>
    <cellStyle name="Normal 15 2 5 3" xfId="1235"/>
    <cellStyle name="Normal 15 2 5 3 2" xfId="4286"/>
    <cellStyle name="Normal 15 2 5 4" xfId="1236"/>
    <cellStyle name="Normal 15 2 5 4 2" xfId="4287"/>
    <cellStyle name="Normal 15 2 5 5" xfId="1237"/>
    <cellStyle name="Normal 15 2 5 5 2" xfId="4288"/>
    <cellStyle name="Normal 15 2 5 6" xfId="4289"/>
    <cellStyle name="Normal 15 2 6" xfId="1238"/>
    <cellStyle name="Normal 15 2 6 2" xfId="1239"/>
    <cellStyle name="Normal 15 2 6 2 2" xfId="4290"/>
    <cellStyle name="Normal 15 2 6 3" xfId="1240"/>
    <cellStyle name="Normal 15 2 6 3 2" xfId="4291"/>
    <cellStyle name="Normal 15 2 6 4" xfId="1241"/>
    <cellStyle name="Normal 15 2 6 4 2" xfId="4292"/>
    <cellStyle name="Normal 15 2 6 5" xfId="1242"/>
    <cellStyle name="Normal 15 2 6 5 2" xfId="4293"/>
    <cellStyle name="Normal 15 2 6 6" xfId="4294"/>
    <cellStyle name="Normal 15 2 7" xfId="1243"/>
    <cellStyle name="Normal 15 2 7 2" xfId="1244"/>
    <cellStyle name="Normal 15 2 7 2 2" xfId="4295"/>
    <cellStyle name="Normal 15 2 7 3" xfId="1245"/>
    <cellStyle name="Normal 15 2 7 3 2" xfId="4296"/>
    <cellStyle name="Normal 15 2 7 4" xfId="1246"/>
    <cellStyle name="Normal 15 2 7 4 2" xfId="4297"/>
    <cellStyle name="Normal 15 2 7 5" xfId="1247"/>
    <cellStyle name="Normal 15 2 7 5 2" xfId="4298"/>
    <cellStyle name="Normal 15 2 7 6" xfId="4299"/>
    <cellStyle name="Normal 15 2 8" xfId="1248"/>
    <cellStyle name="Normal 15 2 8 10" xfId="1249"/>
    <cellStyle name="Normal 15 2 8 10 2" xfId="4300"/>
    <cellStyle name="Normal 15 2 8 11" xfId="1250"/>
    <cellStyle name="Normal 15 2 8 11 2" xfId="4301"/>
    <cellStyle name="Normal 15 2 8 12" xfId="1251"/>
    <cellStyle name="Normal 15 2 8 12 2" xfId="4302"/>
    <cellStyle name="Normal 15 2 8 13" xfId="1252"/>
    <cellStyle name="Normal 15 2 8 13 2" xfId="4303"/>
    <cellStyle name="Normal 15 2 8 14" xfId="1253"/>
    <cellStyle name="Normal 15 2 8 14 2" xfId="4304"/>
    <cellStyle name="Normal 15 2 8 15" xfId="1254"/>
    <cellStyle name="Normal 15 2 8 15 2" xfId="4305"/>
    <cellStyle name="Normal 15 2 8 16" xfId="1255"/>
    <cellStyle name="Normal 15 2 8 16 2" xfId="4306"/>
    <cellStyle name="Normal 15 2 8 17" xfId="1256"/>
    <cellStyle name="Normal 15 2 8 17 2" xfId="4307"/>
    <cellStyle name="Normal 15 2 8 18" xfId="1257"/>
    <cellStyle name="Normal 15 2 8 18 2" xfId="4308"/>
    <cellStyle name="Normal 15 2 8 19" xfId="1258"/>
    <cellStyle name="Normal 15 2 8 19 2" xfId="4309"/>
    <cellStyle name="Normal 15 2 8 2" xfId="1259"/>
    <cellStyle name="Normal 15 2 8 2 2" xfId="1260"/>
    <cellStyle name="Normal 15 2 8 2 2 2" xfId="4310"/>
    <cellStyle name="Normal 15 2 8 2 3" xfId="4311"/>
    <cellStyle name="Normal 15 2 8 20" xfId="1261"/>
    <cellStyle name="Normal 15 2 8 20 2" xfId="4312"/>
    <cellStyle name="Normal 15 2 8 21" xfId="1262"/>
    <cellStyle name="Normal 15 2 8 21 2" xfId="4313"/>
    <cellStyle name="Normal 15 2 8 22" xfId="1263"/>
    <cellStyle name="Normal 15 2 8 22 2" xfId="4314"/>
    <cellStyle name="Normal 15 2 8 23" xfId="1264"/>
    <cellStyle name="Normal 15 2 8 23 2" xfId="1265"/>
    <cellStyle name="Normal 15 2 8 23 2 2" xfId="4315"/>
    <cellStyle name="Normal 15 2 8 23 3" xfId="1266"/>
    <cellStyle name="Normal 15 2 8 23 3 2" xfId="1267"/>
    <cellStyle name="Normal 15 2 8 23 3 2 2" xfId="4316"/>
    <cellStyle name="Normal 15 2 8 23 3 3" xfId="4317"/>
    <cellStyle name="Normal 15 2 8 23 4" xfId="1268"/>
    <cellStyle name="Normal 15 2 8 23 4 2" xfId="4318"/>
    <cellStyle name="Normal 15 2 8 23 5" xfId="4319"/>
    <cellStyle name="Normal 15 2 8 24" xfId="4320"/>
    <cellStyle name="Normal 15 2 8 3" xfId="1269"/>
    <cellStyle name="Normal 15 2 8 3 2" xfId="1270"/>
    <cellStyle name="Normal 15 2 8 3 2 2" xfId="4321"/>
    <cellStyle name="Normal 15 2 8 3 3" xfId="4322"/>
    <cellStyle name="Normal 15 2 8 4" xfId="1271"/>
    <cellStyle name="Normal 15 2 8 4 2" xfId="4323"/>
    <cellStyle name="Normal 15 2 8 5" xfId="1272"/>
    <cellStyle name="Normal 15 2 8 5 2" xfId="4324"/>
    <cellStyle name="Normal 15 2 8 6" xfId="1273"/>
    <cellStyle name="Normal 15 2 8 6 2" xfId="4325"/>
    <cellStyle name="Normal 15 2 8 7" xfId="1274"/>
    <cellStyle name="Normal 15 2 8 7 2" xfId="4326"/>
    <cellStyle name="Normal 15 2 8 8" xfId="1275"/>
    <cellStyle name="Normal 15 2 8 8 2" xfId="4327"/>
    <cellStyle name="Normal 15 2 8 9" xfId="1276"/>
    <cellStyle name="Normal 15 2 8 9 2" xfId="4328"/>
    <cellStyle name="Normal 15 2 8_ASSEP" xfId="1277"/>
    <cellStyle name="Normal 15 2 9" xfId="1278"/>
    <cellStyle name="Normal 15 2 9 2" xfId="1279"/>
    <cellStyle name="Normal 15 2 9 2 2" xfId="1280"/>
    <cellStyle name="Normal 15 2 9 2 2 2" xfId="4329"/>
    <cellStyle name="Normal 15 2 9 3" xfId="1281"/>
    <cellStyle name="Normal 15 2 9 3 2" xfId="1282"/>
    <cellStyle name="Normal 15 2 9 3 2 2" xfId="4330"/>
    <cellStyle name="Normal 15 2 9 3 3" xfId="4331"/>
    <cellStyle name="Normal 15 2 9 4" xfId="1283"/>
    <cellStyle name="Normal 15 2 9 4 2" xfId="4332"/>
    <cellStyle name="Normal 15 2 9 5" xfId="4333"/>
    <cellStyle name="Normal 15 2_01_cross_2009_classement_indv" xfId="1284"/>
    <cellStyle name="Normal 15 20" xfId="1285"/>
    <cellStyle name="Normal 15 20 2" xfId="4334"/>
    <cellStyle name="Normal 15 21" xfId="1286"/>
    <cellStyle name="Normal 15 21 2" xfId="4335"/>
    <cellStyle name="Normal 15 22" xfId="1287"/>
    <cellStyle name="Normal 15 22 2" xfId="4336"/>
    <cellStyle name="Normal 15 23" xfId="1288"/>
    <cellStyle name="Normal 15 23 2" xfId="4337"/>
    <cellStyle name="Normal 15 24" xfId="1289"/>
    <cellStyle name="Normal 15 24 2" xfId="4338"/>
    <cellStyle name="Normal 15 25" xfId="1290"/>
    <cellStyle name="Normal 15 25 2" xfId="4339"/>
    <cellStyle name="Normal 15 26" xfId="1291"/>
    <cellStyle name="Normal 15 26 2" xfId="4340"/>
    <cellStyle name="Normal 15 27" xfId="1292"/>
    <cellStyle name="Normal 15 27 2" xfId="4341"/>
    <cellStyle name="Normal 15 28" xfId="1293"/>
    <cellStyle name="Normal 15 28 2" xfId="4342"/>
    <cellStyle name="Normal 15 29" xfId="1294"/>
    <cellStyle name="Normal 15 29 2" xfId="4343"/>
    <cellStyle name="Normal 15 3" xfId="1295"/>
    <cellStyle name="Normal 15 3 2" xfId="1296"/>
    <cellStyle name="Normal 15 3 2 2" xfId="4344"/>
    <cellStyle name="Normal 15 3 3" xfId="1297"/>
    <cellStyle name="Normal 15 3 3 2" xfId="4345"/>
    <cellStyle name="Normal 15 3 4" xfId="1298"/>
    <cellStyle name="Normal 15 3 4 2" xfId="4346"/>
    <cellStyle name="Normal 15 3 5" xfId="1299"/>
    <cellStyle name="Normal 15 3 5 2" xfId="4347"/>
    <cellStyle name="Normal 15 3 6" xfId="4348"/>
    <cellStyle name="Normal 15 30" xfId="1300"/>
    <cellStyle name="Normal 15 30 2" xfId="1301"/>
    <cellStyle name="Normal 15 30 3" xfId="1302"/>
    <cellStyle name="Normal 15 30 3 2" xfId="1303"/>
    <cellStyle name="Normal 15 31" xfId="1304"/>
    <cellStyle name="Normal 15 31 2" xfId="1305"/>
    <cellStyle name="Normal 15 31 3" xfId="1306"/>
    <cellStyle name="Normal 15 31 3 2" xfId="1307"/>
    <cellStyle name="Normal 15 32" xfId="1308"/>
    <cellStyle name="Normal 15 33" xfId="4349"/>
    <cellStyle name="Normal 15 4" xfId="1309"/>
    <cellStyle name="Normal 15 4 2" xfId="1310"/>
    <cellStyle name="Normal 15 4 2 2" xfId="4350"/>
    <cellStyle name="Normal 15 4 3" xfId="1311"/>
    <cellStyle name="Normal 15 4 3 2" xfId="4351"/>
    <cellStyle name="Normal 15 4 4" xfId="1312"/>
    <cellStyle name="Normal 15 4 4 2" xfId="4352"/>
    <cellStyle name="Normal 15 4 5" xfId="1313"/>
    <cellStyle name="Normal 15 4 5 2" xfId="4353"/>
    <cellStyle name="Normal 15 4 6" xfId="4354"/>
    <cellStyle name="Normal 15 5" xfId="1314"/>
    <cellStyle name="Normal 15 5 2" xfId="1315"/>
    <cellStyle name="Normal 15 5 2 2" xfId="6155"/>
    <cellStyle name="Normal 15 5 2 2 2" xfId="7235"/>
    <cellStyle name="Normal 15 5 2 2 2 2" xfId="9122"/>
    <cellStyle name="Normal 15 5 2 2 2 3" xfId="7763"/>
    <cellStyle name="Normal 15 5 2 2 3" xfId="8866"/>
    <cellStyle name="Normal 15 5 2 2 4" xfId="7503"/>
    <cellStyle name="Normal 15 5 2 3" xfId="7110"/>
    <cellStyle name="Normal 15 5 2 3 2" xfId="8997"/>
    <cellStyle name="Normal 15 5 2 3 3" xfId="7638"/>
    <cellStyle name="Normal 15 5 2 4" xfId="8392"/>
    <cellStyle name="Normal 15 5 2 5" xfId="7370"/>
    <cellStyle name="Normal 15 5 3" xfId="1316"/>
    <cellStyle name="Normal 15 5 3 2" xfId="4355"/>
    <cellStyle name="Normal 15 5 4" xfId="4356"/>
    <cellStyle name="Normal 15 6" xfId="1317"/>
    <cellStyle name="Normal 15 6 2" xfId="4357"/>
    <cellStyle name="Normal 15 7" xfId="1318"/>
    <cellStyle name="Normal 15 7 2" xfId="4358"/>
    <cellStyle name="Normal 15 8" xfId="1319"/>
    <cellStyle name="Normal 15 8 2" xfId="4359"/>
    <cellStyle name="Normal 15 9" xfId="1320"/>
    <cellStyle name="Normal 15 9 2" xfId="4360"/>
    <cellStyle name="Normal 15_70 - STAT ENGMTS CROSS 2008" xfId="1321"/>
    <cellStyle name="Normal 16" xfId="1322"/>
    <cellStyle name="Normal 16 10" xfId="1323"/>
    <cellStyle name="Normal 16 10 2" xfId="4361"/>
    <cellStyle name="Normal 16 11" xfId="1324"/>
    <cellStyle name="Normal 16 11 2" xfId="4362"/>
    <cellStyle name="Normal 16 12" xfId="1325"/>
    <cellStyle name="Normal 16 12 2" xfId="4363"/>
    <cellStyle name="Normal 16 13" xfId="1326"/>
    <cellStyle name="Normal 16 13 2" xfId="4364"/>
    <cellStyle name="Normal 16 14" xfId="1327"/>
    <cellStyle name="Normal 16 14 2" xfId="4365"/>
    <cellStyle name="Normal 16 15" xfId="1328"/>
    <cellStyle name="Normal 16 15 2" xfId="4366"/>
    <cellStyle name="Normal 16 16" xfId="1329"/>
    <cellStyle name="Normal 16 16 2" xfId="4367"/>
    <cellStyle name="Normal 16 17" xfId="1330"/>
    <cellStyle name="Normal 16 17 2" xfId="4368"/>
    <cellStyle name="Normal 16 18" xfId="1331"/>
    <cellStyle name="Normal 16 18 2" xfId="4369"/>
    <cellStyle name="Normal 16 19" xfId="1332"/>
    <cellStyle name="Normal 16 19 2" xfId="4370"/>
    <cellStyle name="Normal 16 2" xfId="1333"/>
    <cellStyle name="Normal 16 2 2" xfId="1334"/>
    <cellStyle name="Normal 16 2 2 2" xfId="1335"/>
    <cellStyle name="Normal 16 2 2 3" xfId="1336"/>
    <cellStyle name="Normal 16 2 3" xfId="1337"/>
    <cellStyle name="Normal 16 2 3 2" xfId="1338"/>
    <cellStyle name="Normal 16 2 3 3" xfId="1339"/>
    <cellStyle name="Normal 16 2 4" xfId="1340"/>
    <cellStyle name="Normal 16 2 5" xfId="1341"/>
    <cellStyle name="Normal 16 2 6" xfId="4371"/>
    <cellStyle name="Normal 16 2_Feuil1" xfId="1342"/>
    <cellStyle name="Normal 16 20" xfId="1343"/>
    <cellStyle name="Normal 16 20 2" xfId="4372"/>
    <cellStyle name="Normal 16 21" xfId="1344"/>
    <cellStyle name="Normal 16 21 2" xfId="4373"/>
    <cellStyle name="Normal 16 22" xfId="1345"/>
    <cellStyle name="Normal 16 22 2" xfId="4374"/>
    <cellStyle name="Normal 16 23" xfId="1346"/>
    <cellStyle name="Normal 16 23 2" xfId="4375"/>
    <cellStyle name="Normal 16 24" xfId="1347"/>
    <cellStyle name="Normal 16 24 2" xfId="4376"/>
    <cellStyle name="Normal 16 25" xfId="1348"/>
    <cellStyle name="Normal 16 25 2" xfId="4377"/>
    <cellStyle name="Normal 16 26" xfId="1349"/>
    <cellStyle name="Normal 16 26 2" xfId="4378"/>
    <cellStyle name="Normal 16 27" xfId="1350"/>
    <cellStyle name="Normal 16 27 2" xfId="4379"/>
    <cellStyle name="Normal 16 28" xfId="1351"/>
    <cellStyle name="Normal 16 28 2" xfId="1352"/>
    <cellStyle name="Normal 16 28 3" xfId="1353"/>
    <cellStyle name="Normal 16 28 3 2" xfId="1354"/>
    <cellStyle name="Normal 16 29" xfId="1355"/>
    <cellStyle name="Normal 16 29 2" xfId="1356"/>
    <cellStyle name="Normal 16 29 3" xfId="1357"/>
    <cellStyle name="Normal 16 29 3 2" xfId="1358"/>
    <cellStyle name="Normal 16 3" xfId="1359"/>
    <cellStyle name="Normal 16 3 2" xfId="4380"/>
    <cellStyle name="Normal 16 30" xfId="1360"/>
    <cellStyle name="Normal 16 31" xfId="4381"/>
    <cellStyle name="Normal 16 4" xfId="1361"/>
    <cellStyle name="Normal 16 4 2" xfId="4382"/>
    <cellStyle name="Normal 16 5" xfId="1362"/>
    <cellStyle name="Normal 16 5 2" xfId="4383"/>
    <cellStyle name="Normal 16 6" xfId="1363"/>
    <cellStyle name="Normal 16 6 2" xfId="4384"/>
    <cellStyle name="Normal 16 7" xfId="1364"/>
    <cellStyle name="Normal 16 7 2" xfId="4385"/>
    <cellStyle name="Normal 16 8" xfId="1365"/>
    <cellStyle name="Normal 16 8 2" xfId="4386"/>
    <cellStyle name="Normal 16 9" xfId="1366"/>
    <cellStyle name="Normal 16 9 2" xfId="4387"/>
    <cellStyle name="Normal 16_70 - STAT ENGMTS CROSS 2008" xfId="1367"/>
    <cellStyle name="Normal 17" xfId="1368"/>
    <cellStyle name="Normal 17 10" xfId="1369"/>
    <cellStyle name="Normal 17 11" xfId="1370"/>
    <cellStyle name="Normal 17 12" xfId="1371"/>
    <cellStyle name="Normal 17 13" xfId="1372"/>
    <cellStyle name="Normal 17 14" xfId="1373"/>
    <cellStyle name="Normal 17 15" xfId="1374"/>
    <cellStyle name="Normal 17 16" xfId="1375"/>
    <cellStyle name="Normal 17 17" xfId="1376"/>
    <cellStyle name="Normal 17 18" xfId="1377"/>
    <cellStyle name="Normal 17 19" xfId="1378"/>
    <cellStyle name="Normal 17 2" xfId="1379"/>
    <cellStyle name="Normal 17 2 10" xfId="1380"/>
    <cellStyle name="Normal 17 2 10 2" xfId="1381"/>
    <cellStyle name="Normal 17 2 10 2 2" xfId="1382"/>
    <cellStyle name="Normal 17 2 10 2 2 2" xfId="4388"/>
    <cellStyle name="Normal 17 2 10 3" xfId="1383"/>
    <cellStyle name="Normal 17 2 10 3 2" xfId="1384"/>
    <cellStyle name="Normal 17 2 10 3 2 2" xfId="4389"/>
    <cellStyle name="Normal 17 2 10 3 3" xfId="4390"/>
    <cellStyle name="Normal 17 2 10 4" xfId="1385"/>
    <cellStyle name="Normal 17 2 10 4 2" xfId="4391"/>
    <cellStyle name="Normal 17 2 10 5" xfId="4392"/>
    <cellStyle name="Normal 17 2 11" xfId="1386"/>
    <cellStyle name="Normal 17 2 11 2" xfId="1387"/>
    <cellStyle name="Normal 17 2 11 2 2" xfId="1388"/>
    <cellStyle name="Normal 17 2 11 2 2 2" xfId="4393"/>
    <cellStyle name="Normal 17 2 11 3" xfId="1389"/>
    <cellStyle name="Normal 17 2 11 3 2" xfId="1390"/>
    <cellStyle name="Normal 17 2 11 3 2 2" xfId="4394"/>
    <cellStyle name="Normal 17 2 11 3 3" xfId="4395"/>
    <cellStyle name="Normal 17 2 11 4" xfId="1391"/>
    <cellStyle name="Normal 17 2 11 4 2" xfId="4396"/>
    <cellStyle name="Normal 17 2 11 5" xfId="4397"/>
    <cellStyle name="Normal 17 2 12" xfId="1392"/>
    <cellStyle name="Normal 17 2 12 2" xfId="1393"/>
    <cellStyle name="Normal 17 2 12 2 2" xfId="4398"/>
    <cellStyle name="Normal 17 2 12 3" xfId="1394"/>
    <cellStyle name="Normal 17 2 12 3 2" xfId="1395"/>
    <cellStyle name="Normal 17 2 12 3 2 2" xfId="4399"/>
    <cellStyle name="Normal 17 2 12 3 3" xfId="4400"/>
    <cellStyle name="Normal 17 2 12 4" xfId="1396"/>
    <cellStyle name="Normal 17 2 12 4 2" xfId="4401"/>
    <cellStyle name="Normal 17 2 12 5" xfId="4402"/>
    <cellStyle name="Normal 17 2 13" xfId="1397"/>
    <cellStyle name="Normal 17 2 13 2" xfId="1398"/>
    <cellStyle name="Normal 17 2 13 2 2" xfId="4403"/>
    <cellStyle name="Normal 17 2 13 3" xfId="1399"/>
    <cellStyle name="Normal 17 2 13 3 2" xfId="1400"/>
    <cellStyle name="Normal 17 2 13 3 2 2" xfId="4404"/>
    <cellStyle name="Normal 17 2 13 3 3" xfId="4405"/>
    <cellStyle name="Normal 17 2 13 4" xfId="1401"/>
    <cellStyle name="Normal 17 2 13 4 2" xfId="4406"/>
    <cellStyle name="Normal 17 2 13 5" xfId="4407"/>
    <cellStyle name="Normal 17 2 14" xfId="1402"/>
    <cellStyle name="Normal 17 2 14 2" xfId="1403"/>
    <cellStyle name="Normal 17 2 14 2 2" xfId="4408"/>
    <cellStyle name="Normal 17 2 14 3" xfId="1404"/>
    <cellStyle name="Normal 17 2 14 3 2" xfId="1405"/>
    <cellStyle name="Normal 17 2 14 3 2 2" xfId="4409"/>
    <cellStyle name="Normal 17 2 14 3 3" xfId="4410"/>
    <cellStyle name="Normal 17 2 14 4" xfId="1406"/>
    <cellStyle name="Normal 17 2 14 4 2" xfId="4411"/>
    <cellStyle name="Normal 17 2 14 5" xfId="4412"/>
    <cellStyle name="Normal 17 2 15" xfId="1407"/>
    <cellStyle name="Normal 17 2 15 2" xfId="1408"/>
    <cellStyle name="Normal 17 2 15 2 2" xfId="4413"/>
    <cellStyle name="Normal 17 2 15 3" xfId="1409"/>
    <cellStyle name="Normal 17 2 15 3 2" xfId="1410"/>
    <cellStyle name="Normal 17 2 15 3 2 2" xfId="4414"/>
    <cellStyle name="Normal 17 2 15 3 3" xfId="4415"/>
    <cellStyle name="Normal 17 2 15 4" xfId="1411"/>
    <cellStyle name="Normal 17 2 15 4 2" xfId="4416"/>
    <cellStyle name="Normal 17 2 15 5" xfId="4417"/>
    <cellStyle name="Normal 17 2 16" xfId="1412"/>
    <cellStyle name="Normal 17 2 16 2" xfId="1413"/>
    <cellStyle name="Normal 17 2 16 2 2" xfId="4418"/>
    <cellStyle name="Normal 17 2 16 3" xfId="1414"/>
    <cellStyle name="Normal 17 2 16 3 2" xfId="1415"/>
    <cellStyle name="Normal 17 2 16 3 2 2" xfId="4419"/>
    <cellStyle name="Normal 17 2 16 3 3" xfId="4420"/>
    <cellStyle name="Normal 17 2 16 4" xfId="1416"/>
    <cellStyle name="Normal 17 2 16 4 2" xfId="4421"/>
    <cellStyle name="Normal 17 2 16 5" xfId="4422"/>
    <cellStyle name="Normal 17 2 17" xfId="1417"/>
    <cellStyle name="Normal 17 2 17 2" xfId="1418"/>
    <cellStyle name="Normal 17 2 17 2 2" xfId="4423"/>
    <cellStyle name="Normal 17 2 17 3" xfId="1419"/>
    <cellStyle name="Normal 17 2 17 3 2" xfId="1420"/>
    <cellStyle name="Normal 17 2 17 3 2 2" xfId="4424"/>
    <cellStyle name="Normal 17 2 17 3 3" xfId="4425"/>
    <cellStyle name="Normal 17 2 17 4" xfId="1421"/>
    <cellStyle name="Normal 17 2 17 4 2" xfId="4426"/>
    <cellStyle name="Normal 17 2 17 5" xfId="4427"/>
    <cellStyle name="Normal 17 2 18" xfId="1422"/>
    <cellStyle name="Normal 17 2 18 2" xfId="1423"/>
    <cellStyle name="Normal 17 2 18 2 2" xfId="4428"/>
    <cellStyle name="Normal 17 2 18 3" xfId="1424"/>
    <cellStyle name="Normal 17 2 18 3 2" xfId="1425"/>
    <cellStyle name="Normal 17 2 18 3 2 2" xfId="4429"/>
    <cellStyle name="Normal 17 2 18 3 3" xfId="4430"/>
    <cellStyle name="Normal 17 2 18 4" xfId="1426"/>
    <cellStyle name="Normal 17 2 18 4 2" xfId="4431"/>
    <cellStyle name="Normal 17 2 18 5" xfId="4432"/>
    <cellStyle name="Normal 17 2 19" xfId="1427"/>
    <cellStyle name="Normal 17 2 19 2" xfId="1428"/>
    <cellStyle name="Normal 17 2 19 2 2" xfId="4433"/>
    <cellStyle name="Normal 17 2 19 3" xfId="1429"/>
    <cellStyle name="Normal 17 2 19 3 2" xfId="1430"/>
    <cellStyle name="Normal 17 2 19 3 2 2" xfId="4434"/>
    <cellStyle name="Normal 17 2 19 3 3" xfId="4435"/>
    <cellStyle name="Normal 17 2 19 4" xfId="1431"/>
    <cellStyle name="Normal 17 2 19 4 2" xfId="4436"/>
    <cellStyle name="Normal 17 2 19 5" xfId="4437"/>
    <cellStyle name="Normal 17 2 2" xfId="1432"/>
    <cellStyle name="Normal 17 2 2 10" xfId="1433"/>
    <cellStyle name="Normal 17 2 2 10 2" xfId="4438"/>
    <cellStyle name="Normal 17 2 2 11" xfId="1434"/>
    <cellStyle name="Normal 17 2 2 11 2" xfId="4439"/>
    <cellStyle name="Normal 17 2 2 12" xfId="1435"/>
    <cellStyle name="Normal 17 2 2 12 2" xfId="4440"/>
    <cellStyle name="Normal 17 2 2 13" xfId="1436"/>
    <cellStyle name="Normal 17 2 2 13 2" xfId="4441"/>
    <cellStyle name="Normal 17 2 2 14" xfId="1437"/>
    <cellStyle name="Normal 17 2 2 14 2" xfId="4442"/>
    <cellStyle name="Normal 17 2 2 15" xfId="1438"/>
    <cellStyle name="Normal 17 2 2 15 2" xfId="4443"/>
    <cellStyle name="Normal 17 2 2 16" xfId="1439"/>
    <cellStyle name="Normal 17 2 2 16 2" xfId="4444"/>
    <cellStyle name="Normal 17 2 2 17" xfId="1440"/>
    <cellStyle name="Normal 17 2 2 17 2" xfId="4445"/>
    <cellStyle name="Normal 17 2 2 18" xfId="1441"/>
    <cellStyle name="Normal 17 2 2 18 2" xfId="4446"/>
    <cellStyle name="Normal 17 2 2 19" xfId="1442"/>
    <cellStyle name="Normal 17 2 2 19 2" xfId="4447"/>
    <cellStyle name="Normal 17 2 2 2" xfId="1443"/>
    <cellStyle name="Normal 17 2 2 2 2" xfId="1444"/>
    <cellStyle name="Normal 17 2 2 2 2 2" xfId="4448"/>
    <cellStyle name="Normal 17 2 2 2 3" xfId="4449"/>
    <cellStyle name="Normal 17 2 2 20" xfId="1445"/>
    <cellStyle name="Normal 17 2 2 20 2" xfId="4450"/>
    <cellStyle name="Normal 17 2 2 21" xfId="1446"/>
    <cellStyle name="Normal 17 2 2 21 2" xfId="4451"/>
    <cellStyle name="Normal 17 2 2 22" xfId="1447"/>
    <cellStyle name="Normal 17 2 2 22 2" xfId="4452"/>
    <cellStyle name="Normal 17 2 2 23" xfId="1448"/>
    <cellStyle name="Normal 17 2 2 23 2" xfId="4453"/>
    <cellStyle name="Normal 17 2 2 24" xfId="1449"/>
    <cellStyle name="Normal 17 2 2 24 2" xfId="4454"/>
    <cellStyle name="Normal 17 2 2 25" xfId="1450"/>
    <cellStyle name="Normal 17 2 2 25 2" xfId="4455"/>
    <cellStyle name="Normal 17 2 2 26" xfId="1451"/>
    <cellStyle name="Normal 17 2 2 26 2" xfId="4456"/>
    <cellStyle name="Normal 17 2 2 27" xfId="1452"/>
    <cellStyle name="Normal 17 2 2 27 2" xfId="4457"/>
    <cellStyle name="Normal 17 2 2 28" xfId="1453"/>
    <cellStyle name="Normal 17 2 2 28 2" xfId="1454"/>
    <cellStyle name="Normal 17 2 2 28 2 2" xfId="4458"/>
    <cellStyle name="Normal 17 2 2 28 3" xfId="1455"/>
    <cellStyle name="Normal 17 2 2 28 3 2" xfId="1456"/>
    <cellStyle name="Normal 17 2 2 28 3 2 2" xfId="4459"/>
    <cellStyle name="Normal 17 2 2 28 3 3" xfId="4460"/>
    <cellStyle name="Normal 17 2 2 28 4" xfId="1457"/>
    <cellStyle name="Normal 17 2 2 28 4 2" xfId="4461"/>
    <cellStyle name="Normal 17 2 2 28 5" xfId="4462"/>
    <cellStyle name="Normal 17 2 2 29" xfId="4463"/>
    <cellStyle name="Normal 17 2 2 3" xfId="1458"/>
    <cellStyle name="Normal 17 2 2 3 2" xfId="1459"/>
    <cellStyle name="Normal 17 2 2 3 2 2" xfId="4464"/>
    <cellStyle name="Normal 17 2 2 3 3" xfId="4465"/>
    <cellStyle name="Normal 17 2 2 4" xfId="1460"/>
    <cellStyle name="Normal 17 2 2 4 2" xfId="4466"/>
    <cellStyle name="Normal 17 2 2 5" xfId="1461"/>
    <cellStyle name="Normal 17 2 2 5 2" xfId="4467"/>
    <cellStyle name="Normal 17 2 2 6" xfId="1462"/>
    <cellStyle name="Normal 17 2 2 6 2" xfId="4468"/>
    <cellStyle name="Normal 17 2 2 7" xfId="1463"/>
    <cellStyle name="Normal 17 2 2 7 2" xfId="4469"/>
    <cellStyle name="Normal 17 2 2 8" xfId="1464"/>
    <cellStyle name="Normal 17 2 2 8 2" xfId="4470"/>
    <cellStyle name="Normal 17 2 2 9" xfId="1465"/>
    <cellStyle name="Normal 17 2 2 9 2" xfId="4471"/>
    <cellStyle name="Normal 17 2 2_ASSEP" xfId="1466"/>
    <cellStyle name="Normal 17 2 20" xfId="1467"/>
    <cellStyle name="Normal 17 2 20 2" xfId="1468"/>
    <cellStyle name="Normal 17 2 20 2 2" xfId="4472"/>
    <cellStyle name="Normal 17 2 20 3" xfId="1469"/>
    <cellStyle name="Normal 17 2 20 3 2" xfId="1470"/>
    <cellStyle name="Normal 17 2 20 3 2 2" xfId="4473"/>
    <cellStyle name="Normal 17 2 20 3 3" xfId="4474"/>
    <cellStyle name="Normal 17 2 20 4" xfId="1471"/>
    <cellStyle name="Normal 17 2 20 4 2" xfId="4475"/>
    <cellStyle name="Normal 17 2 20 5" xfId="4476"/>
    <cellStyle name="Normal 17 2 21" xfId="1472"/>
    <cellStyle name="Normal 17 2 21 2" xfId="1473"/>
    <cellStyle name="Normal 17 2 21 2 2" xfId="4477"/>
    <cellStyle name="Normal 17 2 21 3" xfId="1474"/>
    <cellStyle name="Normal 17 2 21 3 2" xfId="1475"/>
    <cellStyle name="Normal 17 2 21 3 2 2" xfId="4478"/>
    <cellStyle name="Normal 17 2 21 3 3" xfId="4479"/>
    <cellStyle name="Normal 17 2 21 4" xfId="1476"/>
    <cellStyle name="Normal 17 2 21 4 2" xfId="4480"/>
    <cellStyle name="Normal 17 2 21 5" xfId="4481"/>
    <cellStyle name="Normal 17 2 22" xfId="1477"/>
    <cellStyle name="Normal 17 2 22 2" xfId="1478"/>
    <cellStyle name="Normal 17 2 22 2 2" xfId="4482"/>
    <cellStyle name="Normal 17 2 22 3" xfId="1479"/>
    <cellStyle name="Normal 17 2 22 3 2" xfId="1480"/>
    <cellStyle name="Normal 17 2 22 3 2 2" xfId="4483"/>
    <cellStyle name="Normal 17 2 22 3 3" xfId="4484"/>
    <cellStyle name="Normal 17 2 22 4" xfId="1481"/>
    <cellStyle name="Normal 17 2 22 4 2" xfId="4485"/>
    <cellStyle name="Normal 17 2 22 5" xfId="4486"/>
    <cellStyle name="Normal 17 2 23" xfId="1482"/>
    <cellStyle name="Normal 17 2 23 2" xfId="1483"/>
    <cellStyle name="Normal 17 2 23 2 2" xfId="4487"/>
    <cellStyle name="Normal 17 2 23 3" xfId="1484"/>
    <cellStyle name="Normal 17 2 23 3 2" xfId="1485"/>
    <cellStyle name="Normal 17 2 23 3 2 2" xfId="4488"/>
    <cellStyle name="Normal 17 2 23 3 3" xfId="4489"/>
    <cellStyle name="Normal 17 2 23 4" xfId="1486"/>
    <cellStyle name="Normal 17 2 23 4 2" xfId="4490"/>
    <cellStyle name="Normal 17 2 23 5" xfId="4491"/>
    <cellStyle name="Normal 17 2 24" xfId="1487"/>
    <cellStyle name="Normal 17 2 24 2" xfId="1488"/>
    <cellStyle name="Normal 17 2 24 2 2" xfId="4492"/>
    <cellStyle name="Normal 17 2 24 3" xfId="1489"/>
    <cellStyle name="Normal 17 2 24 3 2" xfId="1490"/>
    <cellStyle name="Normal 17 2 24 3 2 2" xfId="4493"/>
    <cellStyle name="Normal 17 2 24 3 3" xfId="4494"/>
    <cellStyle name="Normal 17 2 24 4" xfId="1491"/>
    <cellStyle name="Normal 17 2 24 4 2" xfId="4495"/>
    <cellStyle name="Normal 17 2 24 5" xfId="4496"/>
    <cellStyle name="Normal 17 2 25" xfId="1492"/>
    <cellStyle name="Normal 17 2 25 2" xfId="1493"/>
    <cellStyle name="Normal 17 2 25 2 2" xfId="4497"/>
    <cellStyle name="Normal 17 2 25 3" xfId="1494"/>
    <cellStyle name="Normal 17 2 25 3 2" xfId="1495"/>
    <cellStyle name="Normal 17 2 25 3 2 2" xfId="4498"/>
    <cellStyle name="Normal 17 2 25 3 3" xfId="4499"/>
    <cellStyle name="Normal 17 2 25 4" xfId="1496"/>
    <cellStyle name="Normal 17 2 25 4 2" xfId="4500"/>
    <cellStyle name="Normal 17 2 25 5" xfId="4501"/>
    <cellStyle name="Normal 17 2 26" xfId="1497"/>
    <cellStyle name="Normal 17 2 26 2" xfId="1498"/>
    <cellStyle name="Normal 17 2 26 2 2" xfId="4502"/>
    <cellStyle name="Normal 17 2 26 3" xfId="1499"/>
    <cellStyle name="Normal 17 2 26 3 2" xfId="1500"/>
    <cellStyle name="Normal 17 2 26 3 2 2" xfId="4503"/>
    <cellStyle name="Normal 17 2 26 3 3" xfId="4504"/>
    <cellStyle name="Normal 17 2 26 4" xfId="1501"/>
    <cellStyle name="Normal 17 2 26 4 2" xfId="4505"/>
    <cellStyle name="Normal 17 2 26 5" xfId="4506"/>
    <cellStyle name="Normal 17 2 27" xfId="1502"/>
    <cellStyle name="Normal 17 2 27 2" xfId="1503"/>
    <cellStyle name="Normal 17 2 27 2 2" xfId="4507"/>
    <cellStyle name="Normal 17 2 27 3" xfId="1504"/>
    <cellStyle name="Normal 17 2 27 3 2" xfId="1505"/>
    <cellStyle name="Normal 17 2 27 3 2 2" xfId="4508"/>
    <cellStyle name="Normal 17 2 27 3 3" xfId="4509"/>
    <cellStyle name="Normal 17 2 27 4" xfId="1506"/>
    <cellStyle name="Normal 17 2 27 4 2" xfId="4510"/>
    <cellStyle name="Normal 17 2 27 5" xfId="4511"/>
    <cellStyle name="Normal 17 2 28" xfId="1507"/>
    <cellStyle name="Normal 17 2 28 2" xfId="1508"/>
    <cellStyle name="Normal 17 2 28 2 2" xfId="4512"/>
    <cellStyle name="Normal 17 2 28 3" xfId="1509"/>
    <cellStyle name="Normal 17 2 28 3 2" xfId="1510"/>
    <cellStyle name="Normal 17 2 28 3 2 2" xfId="4513"/>
    <cellStyle name="Normal 17 2 28 3 3" xfId="4514"/>
    <cellStyle name="Normal 17 2 28 4" xfId="1511"/>
    <cellStyle name="Normal 17 2 28 4 2" xfId="4515"/>
    <cellStyle name="Normal 17 2 28 5" xfId="4516"/>
    <cellStyle name="Normal 17 2 29" xfId="1512"/>
    <cellStyle name="Normal 17 2 29 2" xfId="1513"/>
    <cellStyle name="Normal 17 2 29 2 2" xfId="4517"/>
    <cellStyle name="Normal 17 2 29 3" xfId="1514"/>
    <cellStyle name="Normal 17 2 29 3 2" xfId="1515"/>
    <cellStyle name="Normal 17 2 29 3 2 2" xfId="4518"/>
    <cellStyle name="Normal 17 2 29 3 3" xfId="4519"/>
    <cellStyle name="Normal 17 2 29 4" xfId="1516"/>
    <cellStyle name="Normal 17 2 29 4 2" xfId="4520"/>
    <cellStyle name="Normal 17 2 29 5" xfId="4521"/>
    <cellStyle name="Normal 17 2 3" xfId="1517"/>
    <cellStyle name="Normal 17 2 3 2" xfId="1518"/>
    <cellStyle name="Normal 17 2 3 2 2" xfId="4522"/>
    <cellStyle name="Normal 17 2 3 3" xfId="1519"/>
    <cellStyle name="Normal 17 2 3 3 2" xfId="4523"/>
    <cellStyle name="Normal 17 2 3 4" xfId="1520"/>
    <cellStyle name="Normal 17 2 3 4 2" xfId="4524"/>
    <cellStyle name="Normal 17 2 3 5" xfId="1521"/>
    <cellStyle name="Normal 17 2 3 5 2" xfId="4525"/>
    <cellStyle name="Normal 17 2 3 6" xfId="4526"/>
    <cellStyle name="Normal 17 2 30" xfId="1522"/>
    <cellStyle name="Normal 17 2 30 2" xfId="1523"/>
    <cellStyle name="Normal 17 2 30 2 2" xfId="4527"/>
    <cellStyle name="Normal 17 2 30 3" xfId="1524"/>
    <cellStyle name="Normal 17 2 30 3 2" xfId="1525"/>
    <cellStyle name="Normal 17 2 30 3 2 2" xfId="4528"/>
    <cellStyle name="Normal 17 2 30 3 3" xfId="4529"/>
    <cellStyle name="Normal 17 2 30 4" xfId="1526"/>
    <cellStyle name="Normal 17 2 30 4 2" xfId="4530"/>
    <cellStyle name="Normal 17 2 30 5" xfId="4531"/>
    <cellStyle name="Normal 17 2 31" xfId="1527"/>
    <cellStyle name="Normal 17 2 31 2" xfId="1528"/>
    <cellStyle name="Normal 17 2 31 2 2" xfId="4532"/>
    <cellStyle name="Normal 17 2 31 3" xfId="1529"/>
    <cellStyle name="Normal 17 2 31 3 2" xfId="1530"/>
    <cellStyle name="Normal 17 2 31 3 2 2" xfId="4533"/>
    <cellStyle name="Normal 17 2 31 3 3" xfId="4534"/>
    <cellStyle name="Normal 17 2 31 4" xfId="1531"/>
    <cellStyle name="Normal 17 2 31 4 2" xfId="4535"/>
    <cellStyle name="Normal 17 2 31 5" xfId="4536"/>
    <cellStyle name="Normal 17 2 32" xfId="1532"/>
    <cellStyle name="Normal 17 2 32 2" xfId="1533"/>
    <cellStyle name="Normal 17 2 32 2 2" xfId="4537"/>
    <cellStyle name="Normal 17 2 32 3" xfId="1534"/>
    <cellStyle name="Normal 17 2 32 3 2" xfId="1535"/>
    <cellStyle name="Normal 17 2 32 3 2 2" xfId="4538"/>
    <cellStyle name="Normal 17 2 32 3 3" xfId="4539"/>
    <cellStyle name="Normal 17 2 32 4" xfId="1536"/>
    <cellStyle name="Normal 17 2 32 4 2" xfId="4540"/>
    <cellStyle name="Normal 17 2 32 5" xfId="4541"/>
    <cellStyle name="Normal 17 2 33" xfId="1537"/>
    <cellStyle name="Normal 17 2 33 2" xfId="1538"/>
    <cellStyle name="Normal 17 2 34" xfId="1539"/>
    <cellStyle name="Normal 17 2 34 2" xfId="1540"/>
    <cellStyle name="Normal 17 2 35" xfId="1541"/>
    <cellStyle name="Normal 17 2 35 2" xfId="1542"/>
    <cellStyle name="Normal 17 2 36" xfId="1543"/>
    <cellStyle name="Normal 17 2 36 2" xfId="4542"/>
    <cellStyle name="Normal 17 2 37" xfId="1544"/>
    <cellStyle name="Normal 17 2 37 2" xfId="1545"/>
    <cellStyle name="Normal 17 2 37 2 2" xfId="4543"/>
    <cellStyle name="Normal 17 2 37 3" xfId="4544"/>
    <cellStyle name="Normal 17 2 38" xfId="1546"/>
    <cellStyle name="Normal 17 2 38 2" xfId="1547"/>
    <cellStyle name="Normal 17 2 38 2 2" xfId="4545"/>
    <cellStyle name="Normal 17 2 38 3" xfId="6157"/>
    <cellStyle name="Normal 17 2 38 3 2" xfId="7237"/>
    <cellStyle name="Normal 17 2 38 3 2 2" xfId="9124"/>
    <cellStyle name="Normal 17 2 38 3 2 3" xfId="7765"/>
    <cellStyle name="Normal 17 2 38 3 3" xfId="8868"/>
    <cellStyle name="Normal 17 2 38 3 4" xfId="7505"/>
    <cellStyle name="Normal 17 2 38 4" xfId="7112"/>
    <cellStyle name="Normal 17 2 38 4 2" xfId="8999"/>
    <cellStyle name="Normal 17 2 38 4 3" xfId="7640"/>
    <cellStyle name="Normal 17 2 38 5" xfId="8394"/>
    <cellStyle name="Normal 17 2 38 6" xfId="7372"/>
    <cellStyle name="Normal 17 2 39" xfId="1548"/>
    <cellStyle name="Normal 17 2 39 2" xfId="6158"/>
    <cellStyle name="Normal 17 2 39 2 2" xfId="7238"/>
    <cellStyle name="Normal 17 2 39 2 2 2" xfId="9125"/>
    <cellStyle name="Normal 17 2 39 2 2 3" xfId="7766"/>
    <cellStyle name="Normal 17 2 39 2 3" xfId="8869"/>
    <cellStyle name="Normal 17 2 39 2 4" xfId="7506"/>
    <cellStyle name="Normal 17 2 39 3" xfId="7113"/>
    <cellStyle name="Normal 17 2 39 3 2" xfId="9000"/>
    <cellStyle name="Normal 17 2 39 3 3" xfId="7641"/>
    <cellStyle name="Normal 17 2 39 4" xfId="8395"/>
    <cellStyle name="Normal 17 2 39 5" xfId="7373"/>
    <cellStyle name="Normal 17 2 4" xfId="1549"/>
    <cellStyle name="Normal 17 2 4 2" xfId="1550"/>
    <cellStyle name="Normal 17 2 4 2 2" xfId="4546"/>
    <cellStyle name="Normal 17 2 4 3" xfId="1551"/>
    <cellStyle name="Normal 17 2 4 3 2" xfId="4547"/>
    <cellStyle name="Normal 17 2 4 4" xfId="1552"/>
    <cellStyle name="Normal 17 2 4 4 2" xfId="4548"/>
    <cellStyle name="Normal 17 2 4 5" xfId="1553"/>
    <cellStyle name="Normal 17 2 4 5 2" xfId="4549"/>
    <cellStyle name="Normal 17 2 4 6" xfId="4550"/>
    <cellStyle name="Normal 17 2 40" xfId="1554"/>
    <cellStyle name="Normal 17 2 40 2" xfId="6159"/>
    <cellStyle name="Normal 17 2 40 2 2" xfId="7239"/>
    <cellStyle name="Normal 17 2 40 2 2 2" xfId="9126"/>
    <cellStyle name="Normal 17 2 40 2 2 3" xfId="7767"/>
    <cellStyle name="Normal 17 2 40 2 3" xfId="8870"/>
    <cellStyle name="Normal 17 2 40 2 4" xfId="7507"/>
    <cellStyle name="Normal 17 2 40 3" xfId="7114"/>
    <cellStyle name="Normal 17 2 40 3 2" xfId="9001"/>
    <cellStyle name="Normal 17 2 40 3 3" xfId="7642"/>
    <cellStyle name="Normal 17 2 40 4" xfId="8396"/>
    <cellStyle name="Normal 17 2 40 5" xfId="7374"/>
    <cellStyle name="Normal 17 2 41" xfId="1555"/>
    <cellStyle name="Normal 17 2 41 2" xfId="6160"/>
    <cellStyle name="Normal 17 2 41 2 2" xfId="7240"/>
    <cellStyle name="Normal 17 2 41 2 2 2" xfId="9127"/>
    <cellStyle name="Normal 17 2 41 2 2 3" xfId="7768"/>
    <cellStyle name="Normal 17 2 41 2 3" xfId="8871"/>
    <cellStyle name="Normal 17 2 41 2 4" xfId="7508"/>
    <cellStyle name="Normal 17 2 41 3" xfId="7115"/>
    <cellStyle name="Normal 17 2 41 3 2" xfId="9002"/>
    <cellStyle name="Normal 17 2 41 3 3" xfId="7643"/>
    <cellStyle name="Normal 17 2 41 4" xfId="8397"/>
    <cellStyle name="Normal 17 2 41 5" xfId="7375"/>
    <cellStyle name="Normal 17 2 42" xfId="1556"/>
    <cellStyle name="Normal 17 2 42 2" xfId="6161"/>
    <cellStyle name="Normal 17 2 42 2 2" xfId="7241"/>
    <cellStyle name="Normal 17 2 42 2 2 2" xfId="9128"/>
    <cellStyle name="Normal 17 2 42 2 2 3" xfId="7769"/>
    <cellStyle name="Normal 17 2 42 2 3" xfId="8872"/>
    <cellStyle name="Normal 17 2 42 2 4" xfId="7509"/>
    <cellStyle name="Normal 17 2 42 3" xfId="7116"/>
    <cellStyle name="Normal 17 2 42 3 2" xfId="9003"/>
    <cellStyle name="Normal 17 2 42 3 3" xfId="7644"/>
    <cellStyle name="Normal 17 2 42 4" xfId="8398"/>
    <cellStyle name="Normal 17 2 42 5" xfId="7376"/>
    <cellStyle name="Normal 17 2 43" xfId="1557"/>
    <cellStyle name="Normal 17 2 43 2" xfId="6162"/>
    <cellStyle name="Normal 17 2 43 2 2" xfId="7242"/>
    <cellStyle name="Normal 17 2 43 2 2 2" xfId="9129"/>
    <cellStyle name="Normal 17 2 43 2 2 3" xfId="7770"/>
    <cellStyle name="Normal 17 2 43 2 3" xfId="8873"/>
    <cellStyle name="Normal 17 2 43 2 4" xfId="7510"/>
    <cellStyle name="Normal 17 2 43 3" xfId="7117"/>
    <cellStyle name="Normal 17 2 43 3 2" xfId="9004"/>
    <cellStyle name="Normal 17 2 43 3 3" xfId="7645"/>
    <cellStyle name="Normal 17 2 43 4" xfId="8399"/>
    <cellStyle name="Normal 17 2 43 5" xfId="7377"/>
    <cellStyle name="Normal 17 2 44" xfId="1558"/>
    <cellStyle name="Normal 17 2 44 2" xfId="6163"/>
    <cellStyle name="Normal 17 2 44 2 2" xfId="7243"/>
    <cellStyle name="Normal 17 2 44 2 2 2" xfId="9130"/>
    <cellStyle name="Normal 17 2 44 2 2 3" xfId="7771"/>
    <cellStyle name="Normal 17 2 44 2 3" xfId="8874"/>
    <cellStyle name="Normal 17 2 44 2 4" xfId="7511"/>
    <cellStyle name="Normal 17 2 44 3" xfId="7118"/>
    <cellStyle name="Normal 17 2 44 3 2" xfId="9005"/>
    <cellStyle name="Normal 17 2 44 3 3" xfId="7646"/>
    <cellStyle name="Normal 17 2 44 4" xfId="8400"/>
    <cellStyle name="Normal 17 2 44 5" xfId="7378"/>
    <cellStyle name="Normal 17 2 45" xfId="1559"/>
    <cellStyle name="Normal 17 2 45 2" xfId="6164"/>
    <cellStyle name="Normal 17 2 45 2 2" xfId="7244"/>
    <cellStyle name="Normal 17 2 45 2 2 2" xfId="9131"/>
    <cellStyle name="Normal 17 2 45 2 2 3" xfId="7772"/>
    <cellStyle name="Normal 17 2 45 2 3" xfId="8875"/>
    <cellStyle name="Normal 17 2 45 2 4" xfId="7512"/>
    <cellStyle name="Normal 17 2 45 3" xfId="7119"/>
    <cellStyle name="Normal 17 2 45 3 2" xfId="9006"/>
    <cellStyle name="Normal 17 2 45 3 3" xfId="7647"/>
    <cellStyle name="Normal 17 2 45 4" xfId="8401"/>
    <cellStyle name="Normal 17 2 45 5" xfId="7379"/>
    <cellStyle name="Normal 17 2 46" xfId="1560"/>
    <cellStyle name="Normal 17 2 46 2" xfId="6165"/>
    <cellStyle name="Normal 17 2 46 2 2" xfId="7245"/>
    <cellStyle name="Normal 17 2 46 2 2 2" xfId="9132"/>
    <cellStyle name="Normal 17 2 46 2 2 3" xfId="7773"/>
    <cellStyle name="Normal 17 2 46 2 3" xfId="8876"/>
    <cellStyle name="Normal 17 2 46 2 4" xfId="7513"/>
    <cellStyle name="Normal 17 2 46 3" xfId="7120"/>
    <cellStyle name="Normal 17 2 46 3 2" xfId="9007"/>
    <cellStyle name="Normal 17 2 46 3 3" xfId="7648"/>
    <cellStyle name="Normal 17 2 46 4" xfId="8402"/>
    <cellStyle name="Normal 17 2 46 5" xfId="7380"/>
    <cellStyle name="Normal 17 2 47" xfId="1561"/>
    <cellStyle name="Normal 17 2 47 2" xfId="6166"/>
    <cellStyle name="Normal 17 2 47 2 2" xfId="7246"/>
    <cellStyle name="Normal 17 2 47 2 2 2" xfId="9133"/>
    <cellStyle name="Normal 17 2 47 2 2 3" xfId="7774"/>
    <cellStyle name="Normal 17 2 47 2 3" xfId="8877"/>
    <cellStyle name="Normal 17 2 47 2 4" xfId="7514"/>
    <cellStyle name="Normal 17 2 47 3" xfId="7121"/>
    <cellStyle name="Normal 17 2 47 3 2" xfId="9008"/>
    <cellStyle name="Normal 17 2 47 3 3" xfId="7649"/>
    <cellStyle name="Normal 17 2 47 4" xfId="8403"/>
    <cellStyle name="Normal 17 2 47 5" xfId="7381"/>
    <cellStyle name="Normal 17 2 48" xfId="1562"/>
    <cellStyle name="Normal 17 2 49" xfId="6156"/>
    <cellStyle name="Normal 17 2 49 2" xfId="7236"/>
    <cellStyle name="Normal 17 2 49 2 2" xfId="9123"/>
    <cellStyle name="Normal 17 2 49 2 3" xfId="7764"/>
    <cellStyle name="Normal 17 2 49 3" xfId="8867"/>
    <cellStyle name="Normal 17 2 49 4" xfId="7504"/>
    <cellStyle name="Normal 17 2 5" xfId="1563"/>
    <cellStyle name="Normal 17 2 5 2" xfId="1564"/>
    <cellStyle name="Normal 17 2 5 2 2" xfId="4551"/>
    <cellStyle name="Normal 17 2 5 3" xfId="1565"/>
    <cellStyle name="Normal 17 2 5 3 2" xfId="4552"/>
    <cellStyle name="Normal 17 2 5 4" xfId="1566"/>
    <cellStyle name="Normal 17 2 5 4 2" xfId="4553"/>
    <cellStyle name="Normal 17 2 5 5" xfId="1567"/>
    <cellStyle name="Normal 17 2 5 5 2" xfId="4554"/>
    <cellStyle name="Normal 17 2 5 6" xfId="4555"/>
    <cellStyle name="Normal 17 2 50" xfId="6248"/>
    <cellStyle name="Normal 17 2 50 2" xfId="7328"/>
    <cellStyle name="Normal 17 2 50 2 2" xfId="9215"/>
    <cellStyle name="Normal 17 2 50 2 3" xfId="7856"/>
    <cellStyle name="Normal 17 2 50 3" xfId="8959"/>
    <cellStyle name="Normal 17 2 50 4" xfId="7596"/>
    <cellStyle name="Normal 17 2 51" xfId="7075"/>
    <cellStyle name="Normal 17 2 51 2" xfId="7330"/>
    <cellStyle name="Normal 17 2 51 2 2" xfId="9217"/>
    <cellStyle name="Normal 17 2 51 2 3" xfId="7858"/>
    <cellStyle name="Normal 17 2 51 3" xfId="8962"/>
    <cellStyle name="Normal 17 2 51 4" xfId="7603"/>
    <cellStyle name="Normal 17 2 52" xfId="6240"/>
    <cellStyle name="Normal 17 2 52 2" xfId="7320"/>
    <cellStyle name="Normal 17 2 52 2 2" xfId="9207"/>
    <cellStyle name="Normal 17 2 52 2 3" xfId="7848"/>
    <cellStyle name="Normal 17 2 52 3" xfId="8951"/>
    <cellStyle name="Normal 17 2 52 4" xfId="7588"/>
    <cellStyle name="Normal 17 2 53" xfId="7111"/>
    <cellStyle name="Normal 17 2 53 2" xfId="8998"/>
    <cellStyle name="Normal 17 2 53 3" xfId="7639"/>
    <cellStyle name="Normal 17 2 54" xfId="8393"/>
    <cellStyle name="Normal 17 2 55" xfId="8830"/>
    <cellStyle name="Normal 17 2 56" xfId="8829"/>
    <cellStyle name="Normal 17 2 57" xfId="8427"/>
    <cellStyle name="Normal 17 2 58" xfId="7371"/>
    <cellStyle name="Normal 17 2 59" xfId="7601"/>
    <cellStyle name="Normal 17 2 6" xfId="1568"/>
    <cellStyle name="Normal 17 2 6 2" xfId="1569"/>
    <cellStyle name="Normal 17 2 6 2 2" xfId="4556"/>
    <cellStyle name="Normal 17 2 6 3" xfId="1570"/>
    <cellStyle name="Normal 17 2 6 3 2" xfId="4557"/>
    <cellStyle name="Normal 17 2 6 4" xfId="1571"/>
    <cellStyle name="Normal 17 2 6 4 2" xfId="4558"/>
    <cellStyle name="Normal 17 2 6 5" xfId="1572"/>
    <cellStyle name="Normal 17 2 6 5 2" xfId="4559"/>
    <cellStyle name="Normal 17 2 6 6" xfId="4560"/>
    <cellStyle name="Normal 17 2 60" xfId="7465"/>
    <cellStyle name="Normal 17 2 61" xfId="7599"/>
    <cellStyle name="Normal 17 2 62" xfId="7344"/>
    <cellStyle name="Normal 17 2 63" xfId="10071"/>
    <cellStyle name="Normal 17 2 64" xfId="7400"/>
    <cellStyle name="Normal 17 2 65" xfId="7597"/>
    <cellStyle name="Normal 17 2 66" xfId="7467"/>
    <cellStyle name="Normal 17 2 67" xfId="9245"/>
    <cellStyle name="Normal 17 2 68" xfId="7346"/>
    <cellStyle name="Normal 17 2 7" xfId="1573"/>
    <cellStyle name="Normal 17 2 7 2" xfId="1574"/>
    <cellStyle name="Normal 17 2 7 2 2" xfId="4561"/>
    <cellStyle name="Normal 17 2 7 3" xfId="1575"/>
    <cellStyle name="Normal 17 2 7 3 2" xfId="4562"/>
    <cellStyle name="Normal 17 2 7 4" xfId="1576"/>
    <cellStyle name="Normal 17 2 7 4 2" xfId="4563"/>
    <cellStyle name="Normal 17 2 7 5" xfId="1577"/>
    <cellStyle name="Normal 17 2 7 5 2" xfId="4564"/>
    <cellStyle name="Normal 17 2 7 6" xfId="4565"/>
    <cellStyle name="Normal 17 2 8" xfId="1578"/>
    <cellStyle name="Normal 17 2 8 10" xfId="1579"/>
    <cellStyle name="Normal 17 2 8 10 2" xfId="4566"/>
    <cellStyle name="Normal 17 2 8 11" xfId="1580"/>
    <cellStyle name="Normal 17 2 8 11 2" xfId="4567"/>
    <cellStyle name="Normal 17 2 8 12" xfId="1581"/>
    <cellStyle name="Normal 17 2 8 12 2" xfId="4568"/>
    <cellStyle name="Normal 17 2 8 13" xfId="1582"/>
    <cellStyle name="Normal 17 2 8 13 2" xfId="4569"/>
    <cellStyle name="Normal 17 2 8 14" xfId="1583"/>
    <cellStyle name="Normal 17 2 8 14 2" xfId="4570"/>
    <cellStyle name="Normal 17 2 8 15" xfId="1584"/>
    <cellStyle name="Normal 17 2 8 15 2" xfId="4571"/>
    <cellStyle name="Normal 17 2 8 16" xfId="1585"/>
    <cellStyle name="Normal 17 2 8 16 2" xfId="4572"/>
    <cellStyle name="Normal 17 2 8 17" xfId="1586"/>
    <cellStyle name="Normal 17 2 8 17 2" xfId="4573"/>
    <cellStyle name="Normal 17 2 8 18" xfId="1587"/>
    <cellStyle name="Normal 17 2 8 18 2" xfId="4574"/>
    <cellStyle name="Normal 17 2 8 19" xfId="1588"/>
    <cellStyle name="Normal 17 2 8 19 2" xfId="4575"/>
    <cellStyle name="Normal 17 2 8 2" xfId="1589"/>
    <cellStyle name="Normal 17 2 8 2 2" xfId="1590"/>
    <cellStyle name="Normal 17 2 8 2 2 2" xfId="4576"/>
    <cellStyle name="Normal 17 2 8 2 3" xfId="4577"/>
    <cellStyle name="Normal 17 2 8 20" xfId="1591"/>
    <cellStyle name="Normal 17 2 8 20 2" xfId="4578"/>
    <cellStyle name="Normal 17 2 8 21" xfId="1592"/>
    <cellStyle name="Normal 17 2 8 21 2" xfId="4579"/>
    <cellStyle name="Normal 17 2 8 22" xfId="1593"/>
    <cellStyle name="Normal 17 2 8 22 2" xfId="4580"/>
    <cellStyle name="Normal 17 2 8 23" xfId="1594"/>
    <cellStyle name="Normal 17 2 8 23 2" xfId="1595"/>
    <cellStyle name="Normal 17 2 8 23 2 2" xfId="4581"/>
    <cellStyle name="Normal 17 2 8 23 3" xfId="1596"/>
    <cellStyle name="Normal 17 2 8 23 3 2" xfId="1597"/>
    <cellStyle name="Normal 17 2 8 23 3 2 2" xfId="4582"/>
    <cellStyle name="Normal 17 2 8 23 3 3" xfId="4583"/>
    <cellStyle name="Normal 17 2 8 23 4" xfId="1598"/>
    <cellStyle name="Normal 17 2 8 23 4 2" xfId="4584"/>
    <cellStyle name="Normal 17 2 8 23 5" xfId="4585"/>
    <cellStyle name="Normal 17 2 8 24" xfId="4586"/>
    <cellStyle name="Normal 17 2 8 3" xfId="1599"/>
    <cellStyle name="Normal 17 2 8 3 2" xfId="1600"/>
    <cellStyle name="Normal 17 2 8 3 2 2" xfId="4587"/>
    <cellStyle name="Normal 17 2 8 3 3" xfId="4588"/>
    <cellStyle name="Normal 17 2 8 4" xfId="1601"/>
    <cellStyle name="Normal 17 2 8 4 2" xfId="4589"/>
    <cellStyle name="Normal 17 2 8 5" xfId="1602"/>
    <cellStyle name="Normal 17 2 8 5 2" xfId="4590"/>
    <cellStyle name="Normal 17 2 8 6" xfId="1603"/>
    <cellStyle name="Normal 17 2 8 6 2" xfId="4591"/>
    <cellStyle name="Normal 17 2 8 7" xfId="1604"/>
    <cellStyle name="Normal 17 2 8 7 2" xfId="4592"/>
    <cellStyle name="Normal 17 2 8 8" xfId="1605"/>
    <cellStyle name="Normal 17 2 8 8 2" xfId="4593"/>
    <cellStyle name="Normal 17 2 8 9" xfId="1606"/>
    <cellStyle name="Normal 17 2 8 9 2" xfId="4594"/>
    <cellStyle name="Normal 17 2 8_ASSEP" xfId="1607"/>
    <cellStyle name="Normal 17 2 9" xfId="1608"/>
    <cellStyle name="Normal 17 2 9 2" xfId="1609"/>
    <cellStyle name="Normal 17 2 9 2 2" xfId="1610"/>
    <cellStyle name="Normal 17 2 9 2 2 2" xfId="4595"/>
    <cellStyle name="Normal 17 2 9 3" xfId="1611"/>
    <cellStyle name="Normal 17 2 9 3 2" xfId="1612"/>
    <cellStyle name="Normal 17 2 9 3 2 2" xfId="4596"/>
    <cellStyle name="Normal 17 2 9 3 3" xfId="4597"/>
    <cellStyle name="Normal 17 2 9 4" xfId="1613"/>
    <cellStyle name="Normal 17 2 9 4 2" xfId="4598"/>
    <cellStyle name="Normal 17 2 9 5" xfId="4599"/>
    <cellStyle name="Normal 17 2_01_cross_2009_classement_indv" xfId="1614"/>
    <cellStyle name="Normal 17 20" xfId="1615"/>
    <cellStyle name="Normal 17 21" xfId="1616"/>
    <cellStyle name="Normal 17 22" xfId="1617"/>
    <cellStyle name="Normal 17 23" xfId="1618"/>
    <cellStyle name="Normal 17 24" xfId="1619"/>
    <cellStyle name="Normal 17 25" xfId="1620"/>
    <cellStyle name="Normal 17 26" xfId="1621"/>
    <cellStyle name="Normal 17 27" xfId="1622"/>
    <cellStyle name="Normal 17 28" xfId="1623"/>
    <cellStyle name="Normal 17 29" xfId="1624"/>
    <cellStyle name="Normal 17 3" xfId="1625"/>
    <cellStyle name="Normal 17 3 2" xfId="1626"/>
    <cellStyle name="Normal 17 3 2 2" xfId="4600"/>
    <cellStyle name="Normal 17 3 3" xfId="1627"/>
    <cellStyle name="Normal 17 3 3 2" xfId="4601"/>
    <cellStyle name="Normal 17 3 4" xfId="1628"/>
    <cellStyle name="Normal 17 3 4 2" xfId="4602"/>
    <cellStyle name="Normal 17 3 5" xfId="1629"/>
    <cellStyle name="Normal 17 3 5 2" xfId="4603"/>
    <cellStyle name="Normal 17 3 6" xfId="4604"/>
    <cellStyle name="Normal 17 30" xfId="1630"/>
    <cellStyle name="Normal 17 30 2" xfId="1631"/>
    <cellStyle name="Normal 17 30 3" xfId="1632"/>
    <cellStyle name="Normal 17 30 3 2" xfId="1633"/>
    <cellStyle name="Normal 17 31" xfId="1634"/>
    <cellStyle name="Normal 17 31 2" xfId="1635"/>
    <cellStyle name="Normal 17 31 3" xfId="1636"/>
    <cellStyle name="Normal 17 31 3 2" xfId="1637"/>
    <cellStyle name="Normal 17 32" xfId="1638"/>
    <cellStyle name="Normal 17 33" xfId="1639"/>
    <cellStyle name="Normal 17 33 2" xfId="6167"/>
    <cellStyle name="Normal 17 33 2 2" xfId="7247"/>
    <cellStyle name="Normal 17 33 2 2 2" xfId="9134"/>
    <cellStyle name="Normal 17 33 2 2 3" xfId="7775"/>
    <cellStyle name="Normal 17 33 2 3" xfId="8878"/>
    <cellStyle name="Normal 17 33 2 4" xfId="7515"/>
    <cellStyle name="Normal 17 33 3" xfId="7122"/>
    <cellStyle name="Normal 17 33 3 2" xfId="9009"/>
    <cellStyle name="Normal 17 33 3 3" xfId="7650"/>
    <cellStyle name="Normal 17 33 4" xfId="8404"/>
    <cellStyle name="Normal 17 33 5" xfId="7382"/>
    <cellStyle name="Normal 17 34" xfId="1640"/>
    <cellStyle name="Normal 17 34 2" xfId="6168"/>
    <cellStyle name="Normal 17 34 2 2" xfId="7248"/>
    <cellStyle name="Normal 17 34 2 2 2" xfId="9135"/>
    <cellStyle name="Normal 17 34 2 2 3" xfId="7776"/>
    <cellStyle name="Normal 17 34 2 3" xfId="8879"/>
    <cellStyle name="Normal 17 34 2 4" xfId="7516"/>
    <cellStyle name="Normal 17 34 3" xfId="7123"/>
    <cellStyle name="Normal 17 34 3 2" xfId="9010"/>
    <cellStyle name="Normal 17 34 3 3" xfId="7651"/>
    <cellStyle name="Normal 17 34 4" xfId="8405"/>
    <cellStyle name="Normal 17 34 5" xfId="7383"/>
    <cellStyle name="Normal 17 35" xfId="1641"/>
    <cellStyle name="Normal 17 35 2" xfId="6169"/>
    <cellStyle name="Normal 17 35 2 2" xfId="7249"/>
    <cellStyle name="Normal 17 35 2 2 2" xfId="9136"/>
    <cellStyle name="Normal 17 35 2 2 3" xfId="7777"/>
    <cellStyle name="Normal 17 35 2 3" xfId="8880"/>
    <cellStyle name="Normal 17 35 2 4" xfId="7517"/>
    <cellStyle name="Normal 17 35 3" xfId="7124"/>
    <cellStyle name="Normal 17 35 3 2" xfId="9011"/>
    <cellStyle name="Normal 17 35 3 3" xfId="7652"/>
    <cellStyle name="Normal 17 35 4" xfId="8406"/>
    <cellStyle name="Normal 17 35 5" xfId="7384"/>
    <cellStyle name="Normal 17 36" xfId="1642"/>
    <cellStyle name="Normal 17 36 2" xfId="6170"/>
    <cellStyle name="Normal 17 36 2 2" xfId="7250"/>
    <cellStyle name="Normal 17 36 2 2 2" xfId="9137"/>
    <cellStyle name="Normal 17 36 2 2 3" xfId="7778"/>
    <cellStyle name="Normal 17 36 2 3" xfId="8881"/>
    <cellStyle name="Normal 17 36 2 4" xfId="7518"/>
    <cellStyle name="Normal 17 36 3" xfId="7125"/>
    <cellStyle name="Normal 17 36 3 2" xfId="9012"/>
    <cellStyle name="Normal 17 36 3 3" xfId="7653"/>
    <cellStyle name="Normal 17 36 4" xfId="8407"/>
    <cellStyle name="Normal 17 36 5" xfId="7385"/>
    <cellStyle name="Normal 17 37" xfId="1643"/>
    <cellStyle name="Normal 17 37 2" xfId="6171"/>
    <cellStyle name="Normal 17 37 2 2" xfId="7251"/>
    <cellStyle name="Normal 17 37 2 2 2" xfId="9138"/>
    <cellStyle name="Normal 17 37 2 2 3" xfId="7779"/>
    <cellStyle name="Normal 17 37 2 3" xfId="8882"/>
    <cellStyle name="Normal 17 37 2 4" xfId="7519"/>
    <cellStyle name="Normal 17 37 3" xfId="7126"/>
    <cellStyle name="Normal 17 37 3 2" xfId="9013"/>
    <cellStyle name="Normal 17 37 3 3" xfId="7654"/>
    <cellStyle name="Normal 17 37 4" xfId="8408"/>
    <cellStyle name="Normal 17 37 5" xfId="7386"/>
    <cellStyle name="Normal 17 38" xfId="1644"/>
    <cellStyle name="Normal 17 38 2" xfId="6172"/>
    <cellStyle name="Normal 17 38 2 2" xfId="7252"/>
    <cellStyle name="Normal 17 38 2 2 2" xfId="9139"/>
    <cellStyle name="Normal 17 38 2 2 3" xfId="7780"/>
    <cellStyle name="Normal 17 38 2 3" xfId="8883"/>
    <cellStyle name="Normal 17 38 2 4" xfId="7520"/>
    <cellStyle name="Normal 17 38 3" xfId="7127"/>
    <cellStyle name="Normal 17 38 3 2" xfId="9014"/>
    <cellStyle name="Normal 17 38 3 3" xfId="7655"/>
    <cellStyle name="Normal 17 38 4" xfId="8409"/>
    <cellStyle name="Normal 17 38 5" xfId="7387"/>
    <cellStyle name="Normal 17 39" xfId="1645"/>
    <cellStyle name="Normal 17 39 2" xfId="6173"/>
    <cellStyle name="Normal 17 39 2 2" xfId="7253"/>
    <cellStyle name="Normal 17 39 2 2 2" xfId="9140"/>
    <cellStyle name="Normal 17 39 2 2 3" xfId="7781"/>
    <cellStyle name="Normal 17 39 2 3" xfId="8884"/>
    <cellStyle name="Normal 17 39 2 4" xfId="7521"/>
    <cellStyle name="Normal 17 39 3" xfId="7128"/>
    <cellStyle name="Normal 17 39 3 2" xfId="9015"/>
    <cellStyle name="Normal 17 39 3 3" xfId="7656"/>
    <cellStyle name="Normal 17 39 4" xfId="8410"/>
    <cellStyle name="Normal 17 39 5" xfId="7388"/>
    <cellStyle name="Normal 17 4" xfId="1646"/>
    <cellStyle name="Normal 17 4 2" xfId="1647"/>
    <cellStyle name="Normal 17 4 2 2" xfId="4605"/>
    <cellStyle name="Normal 17 4 3" xfId="1648"/>
    <cellStyle name="Normal 17 4 3 2" xfId="4606"/>
    <cellStyle name="Normal 17 4 4" xfId="1649"/>
    <cellStyle name="Normal 17 4 4 2" xfId="4607"/>
    <cellStyle name="Normal 17 4 5" xfId="1650"/>
    <cellStyle name="Normal 17 4 5 2" xfId="4608"/>
    <cellStyle name="Normal 17 4 6" xfId="4609"/>
    <cellStyle name="Normal 17 40" xfId="1651"/>
    <cellStyle name="Normal 17 40 2" xfId="6174"/>
    <cellStyle name="Normal 17 40 2 2" xfId="7254"/>
    <cellStyle name="Normal 17 40 2 2 2" xfId="9141"/>
    <cellStyle name="Normal 17 40 2 2 3" xfId="7782"/>
    <cellStyle name="Normal 17 40 2 3" xfId="8885"/>
    <cellStyle name="Normal 17 40 2 4" xfId="7522"/>
    <cellStyle name="Normal 17 40 3" xfId="7129"/>
    <cellStyle name="Normal 17 40 3 2" xfId="9016"/>
    <cellStyle name="Normal 17 40 3 3" xfId="7657"/>
    <cellStyle name="Normal 17 40 4" xfId="8411"/>
    <cellStyle name="Normal 17 40 5" xfId="7390"/>
    <cellStyle name="Normal 17 41" xfId="1652"/>
    <cellStyle name="Normal 17 41 2" xfId="6175"/>
    <cellStyle name="Normal 17 41 2 2" xfId="7255"/>
    <cellStyle name="Normal 17 41 2 2 2" xfId="9142"/>
    <cellStyle name="Normal 17 41 2 2 3" xfId="7783"/>
    <cellStyle name="Normal 17 41 2 3" xfId="8886"/>
    <cellStyle name="Normal 17 41 2 4" xfId="7523"/>
    <cellStyle name="Normal 17 41 3" xfId="7130"/>
    <cellStyle name="Normal 17 41 3 2" xfId="9017"/>
    <cellStyle name="Normal 17 41 3 3" xfId="7658"/>
    <cellStyle name="Normal 17 41 4" xfId="8412"/>
    <cellStyle name="Normal 17 41 5" xfId="7391"/>
    <cellStyle name="Normal 17 42" xfId="1653"/>
    <cellStyle name="Normal 17 42 2" xfId="6176"/>
    <cellStyle name="Normal 17 42 2 2" xfId="7256"/>
    <cellStyle name="Normal 17 42 2 2 2" xfId="9143"/>
    <cellStyle name="Normal 17 42 2 2 3" xfId="7784"/>
    <cellStyle name="Normal 17 42 2 3" xfId="8887"/>
    <cellStyle name="Normal 17 42 2 4" xfId="7524"/>
    <cellStyle name="Normal 17 42 3" xfId="7131"/>
    <cellStyle name="Normal 17 42 3 2" xfId="9018"/>
    <cellStyle name="Normal 17 42 3 3" xfId="7659"/>
    <cellStyle name="Normal 17 42 4" xfId="8413"/>
    <cellStyle name="Normal 17 42 5" xfId="7392"/>
    <cellStyle name="Normal 17 43" xfId="1654"/>
    <cellStyle name="Normal 17 43 2" xfId="4610"/>
    <cellStyle name="Normal 17 44" xfId="1655"/>
    <cellStyle name="Normal 17 44 2" xfId="6177"/>
    <cellStyle name="Normal 17 44 2 2" xfId="7257"/>
    <cellStyle name="Normal 17 44 2 2 2" xfId="9144"/>
    <cellStyle name="Normal 17 44 2 2 3" xfId="7785"/>
    <cellStyle name="Normal 17 44 2 3" xfId="8888"/>
    <cellStyle name="Normal 17 44 2 4" xfId="7525"/>
    <cellStyle name="Normal 17 44 3" xfId="7132"/>
    <cellStyle name="Normal 17 44 3 2" xfId="9019"/>
    <cellStyle name="Normal 17 44 3 3" xfId="7660"/>
    <cellStyle name="Normal 17 44 4" xfId="8414"/>
    <cellStyle name="Normal 17 44 5" xfId="7393"/>
    <cellStyle name="Normal 17 45" xfId="4611"/>
    <cellStyle name="Normal 17 5" xfId="1656"/>
    <cellStyle name="Normal 17 5 2" xfId="1657"/>
    <cellStyle name="Normal 17 5 2 2" xfId="6178"/>
    <cellStyle name="Normal 17 5 2 2 2" xfId="7258"/>
    <cellStyle name="Normal 17 5 2 2 2 2" xfId="9145"/>
    <cellStyle name="Normal 17 5 2 2 2 3" xfId="7786"/>
    <cellStyle name="Normal 17 5 2 2 3" xfId="8889"/>
    <cellStyle name="Normal 17 5 2 2 4" xfId="7526"/>
    <cellStyle name="Normal 17 5 2 3" xfId="7133"/>
    <cellStyle name="Normal 17 5 2 3 2" xfId="9020"/>
    <cellStyle name="Normal 17 5 2 3 3" xfId="7661"/>
    <cellStyle name="Normal 17 5 2 4" xfId="8415"/>
    <cellStyle name="Normal 17 5 2 5" xfId="7394"/>
    <cellStyle name="Normal 17 5 3" xfId="1658"/>
    <cellStyle name="Normal 17 6" xfId="1659"/>
    <cellStyle name="Normal 17 7" xfId="1660"/>
    <cellStyle name="Normal 17 8" xfId="1661"/>
    <cellStyle name="Normal 17 9" xfId="1662"/>
    <cellStyle name="Normal 17_70 - STAT ENGMTS CROSS 2008" xfId="1663"/>
    <cellStyle name="Normal 18" xfId="1664"/>
    <cellStyle name="Normal 18 10" xfId="8416"/>
    <cellStyle name="Normal 18 11" xfId="7395"/>
    <cellStyle name="Normal 18 2" xfId="1665"/>
    <cellStyle name="Normal 18 2 10" xfId="1666"/>
    <cellStyle name="Normal 18 2 10 2" xfId="4612"/>
    <cellStyle name="Normal 18 2 11" xfId="1667"/>
    <cellStyle name="Normal 18 2 11 2" xfId="1668"/>
    <cellStyle name="Normal 18 2 11 2 2" xfId="4613"/>
    <cellStyle name="Normal 18 2 11 3" xfId="4614"/>
    <cellStyle name="Normal 18 2 12" xfId="1669"/>
    <cellStyle name="Normal 18 2 12 2" xfId="4615"/>
    <cellStyle name="Normal 18 2 13" xfId="4616"/>
    <cellStyle name="Normal 18 2 2" xfId="1670"/>
    <cellStyle name="Normal 18 2 2 2" xfId="1671"/>
    <cellStyle name="Normal 18 2 2 2 2" xfId="4617"/>
    <cellStyle name="Normal 18 2 2 3" xfId="1672"/>
    <cellStyle name="Normal 18 2 2 3 2" xfId="4618"/>
    <cellStyle name="Normal 18 2 2 4" xfId="1673"/>
    <cellStyle name="Normal 18 2 2 4 2" xfId="4619"/>
    <cellStyle name="Normal 18 2 2 5" xfId="1674"/>
    <cellStyle name="Normal 18 2 2 5 2" xfId="4620"/>
    <cellStyle name="Normal 18 2 2 6" xfId="4621"/>
    <cellStyle name="Normal 18 2 3" xfId="1675"/>
    <cellStyle name="Normal 18 2 3 2" xfId="1676"/>
    <cellStyle name="Normal 18 2 3 2 2" xfId="4622"/>
    <cellStyle name="Normal 18 2 3 3" xfId="1677"/>
    <cellStyle name="Normal 18 2 3 3 2" xfId="4623"/>
    <cellStyle name="Normal 18 2 3 4" xfId="1678"/>
    <cellStyle name="Normal 18 2 3 4 2" xfId="4624"/>
    <cellStyle name="Normal 18 2 3 5" xfId="1679"/>
    <cellStyle name="Normal 18 2 3 5 2" xfId="4625"/>
    <cellStyle name="Normal 18 2 3 6" xfId="4626"/>
    <cellStyle name="Normal 18 2 4" xfId="1680"/>
    <cellStyle name="Normal 18 2 4 2" xfId="1681"/>
    <cellStyle name="Normal 18 2 4 2 2" xfId="4627"/>
    <cellStyle name="Normal 18 2 4 3" xfId="1682"/>
    <cellStyle name="Normal 18 2 4 3 2" xfId="4628"/>
    <cellStyle name="Normal 18 2 4 4" xfId="1683"/>
    <cellStyle name="Normal 18 2 4 4 2" xfId="4629"/>
    <cellStyle name="Normal 18 2 4 5" xfId="1684"/>
    <cellStyle name="Normal 18 2 4 5 2" xfId="4630"/>
    <cellStyle name="Normal 18 2 4 6" xfId="4631"/>
    <cellStyle name="Normal 18 2 5" xfId="1685"/>
    <cellStyle name="Normal 18 2 5 2" xfId="1686"/>
    <cellStyle name="Normal 18 2 5 2 2" xfId="4632"/>
    <cellStyle name="Normal 18 2 5 3" xfId="1687"/>
    <cellStyle name="Normal 18 2 5 3 2" xfId="4633"/>
    <cellStyle name="Normal 18 2 5 4" xfId="1688"/>
    <cellStyle name="Normal 18 2 5 4 2" xfId="4634"/>
    <cellStyle name="Normal 18 2 5 5" xfId="1689"/>
    <cellStyle name="Normal 18 2 5 5 2" xfId="4635"/>
    <cellStyle name="Normal 18 2 5 6" xfId="4636"/>
    <cellStyle name="Normal 18 2 6" xfId="1690"/>
    <cellStyle name="Normal 18 2 6 2" xfId="1691"/>
    <cellStyle name="Normal 18 2 6 2 2" xfId="4637"/>
    <cellStyle name="Normal 18 2 6 3" xfId="1692"/>
    <cellStyle name="Normal 18 2 6 3 2" xfId="4638"/>
    <cellStyle name="Normal 18 2 6 4" xfId="1693"/>
    <cellStyle name="Normal 18 2 6 4 2" xfId="4639"/>
    <cellStyle name="Normal 18 2 6 5" xfId="1694"/>
    <cellStyle name="Normal 18 2 6 5 2" xfId="4640"/>
    <cellStyle name="Normal 18 2 6 6" xfId="4641"/>
    <cellStyle name="Normal 18 2 7" xfId="1695"/>
    <cellStyle name="Normal 18 2 7 2" xfId="1696"/>
    <cellStyle name="Normal 18 2 7 2 2" xfId="4642"/>
    <cellStyle name="Normal 18 2 7 3" xfId="1697"/>
    <cellStyle name="Normal 18 2 7 3 2" xfId="4643"/>
    <cellStyle name="Normal 18 2 7 4" xfId="1698"/>
    <cellStyle name="Normal 18 2 7 4 2" xfId="4644"/>
    <cellStyle name="Normal 18 2 7 5" xfId="1699"/>
    <cellStyle name="Normal 18 2 7 5 2" xfId="4645"/>
    <cellStyle name="Normal 18 2 7 6" xfId="4646"/>
    <cellStyle name="Normal 18 2 8" xfId="1700"/>
    <cellStyle name="Normal 18 2 8 2" xfId="1701"/>
    <cellStyle name="Normal 18 2 8 2 2" xfId="4647"/>
    <cellStyle name="Normal 18 2 8 3" xfId="1702"/>
    <cellStyle name="Normal 18 2 8 3 2" xfId="4648"/>
    <cellStyle name="Normal 18 2 8 4" xfId="1703"/>
    <cellStyle name="Normal 18 2 8 4 2" xfId="4649"/>
    <cellStyle name="Normal 18 2 8 5" xfId="1704"/>
    <cellStyle name="Normal 18 2 8 5 2" xfId="4650"/>
    <cellStyle name="Normal 18 2 8 6" xfId="4651"/>
    <cellStyle name="Normal 18 2 9" xfId="1705"/>
    <cellStyle name="Normal 18 2 9 2" xfId="1706"/>
    <cellStyle name="Normal 18 2 9 2 2" xfId="4652"/>
    <cellStyle name="Normal 18 2 9 3" xfId="1707"/>
    <cellStyle name="Normal 18 2 9 3 2" xfId="1708"/>
    <cellStyle name="Normal 18 2 9 3 2 2" xfId="4653"/>
    <cellStyle name="Normal 18 2 9 3 3" xfId="4654"/>
    <cellStyle name="Normal 18 2 9 4" xfId="1709"/>
    <cellStyle name="Normal 18 2 9 4 2" xfId="4655"/>
    <cellStyle name="Normal 18 2 9 5" xfId="4656"/>
    <cellStyle name="Normal 18 3" xfId="1710"/>
    <cellStyle name="Normal 18 3 2" xfId="1711"/>
    <cellStyle name="Normal 18 3 2 2" xfId="4657"/>
    <cellStyle name="Normal 18 3 3" xfId="1712"/>
    <cellStyle name="Normal 18 3 3 2" xfId="4658"/>
    <cellStyle name="Normal 18 3 4" xfId="1713"/>
    <cellStyle name="Normal 18 3 4 2" xfId="4659"/>
    <cellStyle name="Normal 18 3 5" xfId="1714"/>
    <cellStyle name="Normal 18 3 5 2" xfId="4660"/>
    <cellStyle name="Normal 18 3 6" xfId="4661"/>
    <cellStyle name="Normal 18 4" xfId="1715"/>
    <cellStyle name="Normal 18 4 2" xfId="1716"/>
    <cellStyle name="Normal 18 4 2 2" xfId="4662"/>
    <cellStyle name="Normal 18 4 3" xfId="1717"/>
    <cellStyle name="Normal 18 4 3 2" xfId="4663"/>
    <cellStyle name="Normal 18 4 4" xfId="1718"/>
    <cellStyle name="Normal 18 4 4 2" xfId="4664"/>
    <cellStyle name="Normal 18 4 5" xfId="1719"/>
    <cellStyle name="Normal 18 4 5 2" xfId="4665"/>
    <cellStyle name="Normal 18 4 6" xfId="4666"/>
    <cellStyle name="Normal 18 5" xfId="1720"/>
    <cellStyle name="Normal 18 5 2" xfId="6180"/>
    <cellStyle name="Normal 18 5 2 2" xfId="7260"/>
    <cellStyle name="Normal 18 5 2 2 2" xfId="9147"/>
    <cellStyle name="Normal 18 5 2 2 3" xfId="7788"/>
    <cellStyle name="Normal 18 5 2 3" xfId="8891"/>
    <cellStyle name="Normal 18 5 2 4" xfId="7528"/>
    <cellStyle name="Normal 18 5 3" xfId="7135"/>
    <cellStyle name="Normal 18 5 3 2" xfId="9022"/>
    <cellStyle name="Normal 18 5 3 3" xfId="7663"/>
    <cellStyle name="Normal 18 5 4" xfId="8417"/>
    <cellStyle name="Normal 18 5 5" xfId="7396"/>
    <cellStyle name="Normal 18 6" xfId="1721"/>
    <cellStyle name="Normal 18 7" xfId="1722"/>
    <cellStyle name="Normal 18 7 2" xfId="4667"/>
    <cellStyle name="Normal 18 8" xfId="6179"/>
    <cellStyle name="Normal 18 8 2" xfId="7259"/>
    <cellStyle name="Normal 18 8 2 2" xfId="9146"/>
    <cellStyle name="Normal 18 8 2 3" xfId="7787"/>
    <cellStyle name="Normal 18 8 3" xfId="8890"/>
    <cellStyle name="Normal 18 8 4" xfId="7527"/>
    <cellStyle name="Normal 18 9" xfId="7134"/>
    <cellStyle name="Normal 18 9 2" xfId="9021"/>
    <cellStyle name="Normal 18 9 3" xfId="7662"/>
    <cellStyle name="Normal 18_70 - STAT ENGMTS CROSS 2008" xfId="1723"/>
    <cellStyle name="Normal 19" xfId="1724"/>
    <cellStyle name="Normal 19 10" xfId="1725"/>
    <cellStyle name="Normal 19 10 2" xfId="1726"/>
    <cellStyle name="Normal 19 10 2 2" xfId="4668"/>
    <cellStyle name="Normal 19 10 3" xfId="1727"/>
    <cellStyle name="Normal 19 10 3 2" xfId="1728"/>
    <cellStyle name="Normal 19 10 3 2 2" xfId="4669"/>
    <cellStyle name="Normal 19 10 3 3" xfId="4670"/>
    <cellStyle name="Normal 19 10 4" xfId="1729"/>
    <cellStyle name="Normal 19 10 4 2" xfId="4671"/>
    <cellStyle name="Normal 19 10 5" xfId="4672"/>
    <cellStyle name="Normal 19 11" xfId="1730"/>
    <cellStyle name="Normal 19 11 2" xfId="1731"/>
    <cellStyle name="Normal 19 11 2 2" xfId="4673"/>
    <cellStyle name="Normal 19 11 3" xfId="1732"/>
    <cellStyle name="Normal 19 11 3 2" xfId="1733"/>
    <cellStyle name="Normal 19 11 3 2 2" xfId="4674"/>
    <cellStyle name="Normal 19 11 3 3" xfId="4675"/>
    <cellStyle name="Normal 19 11 4" xfId="1734"/>
    <cellStyle name="Normal 19 11 4 2" xfId="4676"/>
    <cellStyle name="Normal 19 11 5" xfId="4677"/>
    <cellStyle name="Normal 19 12" xfId="1735"/>
    <cellStyle name="Normal 19 12 2" xfId="1736"/>
    <cellStyle name="Normal 19 12 2 2" xfId="4678"/>
    <cellStyle name="Normal 19 12 3" xfId="1737"/>
    <cellStyle name="Normal 19 12 3 2" xfId="1738"/>
    <cellStyle name="Normal 19 12 3 2 2" xfId="4679"/>
    <cellStyle name="Normal 19 12 3 3" xfId="4680"/>
    <cellStyle name="Normal 19 12 4" xfId="1739"/>
    <cellStyle name="Normal 19 12 4 2" xfId="4681"/>
    <cellStyle name="Normal 19 12 5" xfId="4682"/>
    <cellStyle name="Normal 19 13" xfId="1740"/>
    <cellStyle name="Normal 19 13 2" xfId="1741"/>
    <cellStyle name="Normal 19 13 2 2" xfId="4683"/>
    <cellStyle name="Normal 19 13 3" xfId="1742"/>
    <cellStyle name="Normal 19 13 3 2" xfId="1743"/>
    <cellStyle name="Normal 19 13 3 2 2" xfId="4684"/>
    <cellStyle name="Normal 19 13 3 3" xfId="4685"/>
    <cellStyle name="Normal 19 13 4" xfId="1744"/>
    <cellStyle name="Normal 19 13 4 2" xfId="4686"/>
    <cellStyle name="Normal 19 13 5" xfId="4687"/>
    <cellStyle name="Normal 19 14" xfId="1745"/>
    <cellStyle name="Normal 19 14 2" xfId="1746"/>
    <cellStyle name="Normal 19 14 2 2" xfId="4688"/>
    <cellStyle name="Normal 19 14 3" xfId="1747"/>
    <cellStyle name="Normal 19 14 3 2" xfId="1748"/>
    <cellStyle name="Normal 19 14 3 2 2" xfId="4689"/>
    <cellStyle name="Normal 19 14 3 3" xfId="4690"/>
    <cellStyle name="Normal 19 14 4" xfId="1749"/>
    <cellStyle name="Normal 19 14 4 2" xfId="4691"/>
    <cellStyle name="Normal 19 14 5" xfId="4692"/>
    <cellStyle name="Normal 19 15" xfId="1750"/>
    <cellStyle name="Normal 19 15 2" xfId="1751"/>
    <cellStyle name="Normal 19 15 2 2" xfId="4693"/>
    <cellStyle name="Normal 19 15 3" xfId="1752"/>
    <cellStyle name="Normal 19 15 3 2" xfId="1753"/>
    <cellStyle name="Normal 19 15 3 2 2" xfId="4694"/>
    <cellStyle name="Normal 19 15 3 3" xfId="4695"/>
    <cellStyle name="Normal 19 15 4" xfId="1754"/>
    <cellStyle name="Normal 19 15 4 2" xfId="4696"/>
    <cellStyle name="Normal 19 15 5" xfId="4697"/>
    <cellStyle name="Normal 19 16" xfId="1755"/>
    <cellStyle name="Normal 19 16 2" xfId="1756"/>
    <cellStyle name="Normal 19 16 2 2" xfId="4698"/>
    <cellStyle name="Normal 19 16 3" xfId="1757"/>
    <cellStyle name="Normal 19 16 3 2" xfId="1758"/>
    <cellStyle name="Normal 19 16 3 2 2" xfId="4699"/>
    <cellStyle name="Normal 19 16 3 3" xfId="4700"/>
    <cellStyle name="Normal 19 16 4" xfId="1759"/>
    <cellStyle name="Normal 19 16 4 2" xfId="4701"/>
    <cellStyle name="Normal 19 16 5" xfId="4702"/>
    <cellStyle name="Normal 19 17" xfId="1760"/>
    <cellStyle name="Normal 19 17 2" xfId="1761"/>
    <cellStyle name="Normal 19 17 2 2" xfId="4703"/>
    <cellStyle name="Normal 19 17 3" xfId="1762"/>
    <cellStyle name="Normal 19 17 3 2" xfId="1763"/>
    <cellStyle name="Normal 19 17 3 2 2" xfId="4704"/>
    <cellStyle name="Normal 19 17 3 3" xfId="4705"/>
    <cellStyle name="Normal 19 17 4" xfId="1764"/>
    <cellStyle name="Normal 19 17 4 2" xfId="4706"/>
    <cellStyle name="Normal 19 17 5" xfId="4707"/>
    <cellStyle name="Normal 19 18" xfId="1765"/>
    <cellStyle name="Normal 19 18 2" xfId="1766"/>
    <cellStyle name="Normal 19 18 2 2" xfId="4708"/>
    <cellStyle name="Normal 19 18 3" xfId="1767"/>
    <cellStyle name="Normal 19 18 3 2" xfId="1768"/>
    <cellStyle name="Normal 19 18 3 2 2" xfId="4709"/>
    <cellStyle name="Normal 19 18 3 3" xfId="4710"/>
    <cellStyle name="Normal 19 18 4" xfId="1769"/>
    <cellStyle name="Normal 19 18 4 2" xfId="4711"/>
    <cellStyle name="Normal 19 18 5" xfId="4712"/>
    <cellStyle name="Normal 19 19" xfId="1770"/>
    <cellStyle name="Normal 19 19 2" xfId="1771"/>
    <cellStyle name="Normal 19 19 2 2" xfId="4713"/>
    <cellStyle name="Normal 19 19 3" xfId="1772"/>
    <cellStyle name="Normal 19 19 3 2" xfId="1773"/>
    <cellStyle name="Normal 19 19 3 2 2" xfId="4714"/>
    <cellStyle name="Normal 19 19 3 3" xfId="4715"/>
    <cellStyle name="Normal 19 19 4" xfId="1774"/>
    <cellStyle name="Normal 19 19 4 2" xfId="4716"/>
    <cellStyle name="Normal 19 19 5" xfId="4717"/>
    <cellStyle name="Normal 19 2" xfId="1775"/>
    <cellStyle name="Normal 19 2 10" xfId="1776"/>
    <cellStyle name="Normal 19 2 10 2" xfId="4718"/>
    <cellStyle name="Normal 19 2 11" xfId="1777"/>
    <cellStyle name="Normal 19 2 11 2" xfId="4719"/>
    <cellStyle name="Normal 19 2 12" xfId="1778"/>
    <cellStyle name="Normal 19 2 12 2" xfId="4720"/>
    <cellStyle name="Normal 19 2 13" xfId="1779"/>
    <cellStyle name="Normal 19 2 13 2" xfId="4721"/>
    <cellStyle name="Normal 19 2 14" xfId="1780"/>
    <cellStyle name="Normal 19 2 14 2" xfId="4722"/>
    <cellStyle name="Normal 19 2 15" xfId="1781"/>
    <cellStyle name="Normal 19 2 15 2" xfId="4723"/>
    <cellStyle name="Normal 19 2 16" xfId="1782"/>
    <cellStyle name="Normal 19 2 16 2" xfId="4724"/>
    <cellStyle name="Normal 19 2 17" xfId="1783"/>
    <cellStyle name="Normal 19 2 17 2" xfId="4725"/>
    <cellStyle name="Normal 19 2 18" xfId="1784"/>
    <cellStyle name="Normal 19 2 18 2" xfId="4726"/>
    <cellStyle name="Normal 19 2 19" xfId="1785"/>
    <cellStyle name="Normal 19 2 19 2" xfId="4727"/>
    <cellStyle name="Normal 19 2 2" xfId="1786"/>
    <cellStyle name="Normal 19 2 2 2" xfId="1787"/>
    <cellStyle name="Normal 19 2 2 2 2" xfId="4728"/>
    <cellStyle name="Normal 19 2 2 3" xfId="4729"/>
    <cellStyle name="Normal 19 2 20" xfId="1788"/>
    <cellStyle name="Normal 19 2 20 2" xfId="4730"/>
    <cellStyle name="Normal 19 2 21" xfId="1789"/>
    <cellStyle name="Normal 19 2 21 2" xfId="4731"/>
    <cellStyle name="Normal 19 2 22" xfId="1790"/>
    <cellStyle name="Normal 19 2 22 2" xfId="4732"/>
    <cellStyle name="Normal 19 2 23" xfId="1791"/>
    <cellStyle name="Normal 19 2 23 2" xfId="1792"/>
    <cellStyle name="Normal 19 2 23 2 2" xfId="4733"/>
    <cellStyle name="Normal 19 2 23 3" xfId="1793"/>
    <cellStyle name="Normal 19 2 23 3 2" xfId="1794"/>
    <cellStyle name="Normal 19 2 23 3 2 2" xfId="4734"/>
    <cellStyle name="Normal 19 2 23 3 3" xfId="4735"/>
    <cellStyle name="Normal 19 2 23 4" xfId="1795"/>
    <cellStyle name="Normal 19 2 23 4 2" xfId="4736"/>
    <cellStyle name="Normal 19 2 23 5" xfId="4737"/>
    <cellStyle name="Normal 19 2 24" xfId="4738"/>
    <cellStyle name="Normal 19 2 3" xfId="1796"/>
    <cellStyle name="Normal 19 2 3 2" xfId="1797"/>
    <cellStyle name="Normal 19 2 3 2 2" xfId="4739"/>
    <cellStyle name="Normal 19 2 3 3" xfId="4740"/>
    <cellStyle name="Normal 19 2 4" xfId="1798"/>
    <cellStyle name="Normal 19 2 4 2" xfId="4741"/>
    <cellStyle name="Normal 19 2 5" xfId="1799"/>
    <cellStyle name="Normal 19 2 5 2" xfId="4742"/>
    <cellStyle name="Normal 19 2 6" xfId="1800"/>
    <cellStyle name="Normal 19 2 6 2" xfId="4743"/>
    <cellStyle name="Normal 19 2 7" xfId="1801"/>
    <cellStyle name="Normal 19 2 7 2" xfId="4744"/>
    <cellStyle name="Normal 19 2 8" xfId="1802"/>
    <cellStyle name="Normal 19 2 8 2" xfId="4745"/>
    <cellStyle name="Normal 19 2 9" xfId="1803"/>
    <cellStyle name="Normal 19 2 9 2" xfId="4746"/>
    <cellStyle name="Normal 19 2_ASSEP" xfId="1804"/>
    <cellStyle name="Normal 19 20" xfId="1805"/>
    <cellStyle name="Normal 19 20 2" xfId="1806"/>
    <cellStyle name="Normal 19 20 2 2" xfId="4747"/>
    <cellStyle name="Normal 19 20 3" xfId="1807"/>
    <cellStyle name="Normal 19 20 3 2" xfId="1808"/>
    <cellStyle name="Normal 19 20 3 2 2" xfId="4748"/>
    <cellStyle name="Normal 19 20 3 3" xfId="4749"/>
    <cellStyle name="Normal 19 20 4" xfId="1809"/>
    <cellStyle name="Normal 19 20 4 2" xfId="4750"/>
    <cellStyle name="Normal 19 20 5" xfId="4751"/>
    <cellStyle name="Normal 19 21" xfId="1810"/>
    <cellStyle name="Normal 19 21 2" xfId="1811"/>
    <cellStyle name="Normal 19 21 2 2" xfId="4752"/>
    <cellStyle name="Normal 19 21 3" xfId="1812"/>
    <cellStyle name="Normal 19 21 3 2" xfId="1813"/>
    <cellStyle name="Normal 19 21 3 2 2" xfId="4753"/>
    <cellStyle name="Normal 19 21 3 3" xfId="4754"/>
    <cellStyle name="Normal 19 21 4" xfId="1814"/>
    <cellStyle name="Normal 19 21 4 2" xfId="4755"/>
    <cellStyle name="Normal 19 21 5" xfId="4756"/>
    <cellStyle name="Normal 19 22" xfId="1815"/>
    <cellStyle name="Normal 19 22 2" xfId="1816"/>
    <cellStyle name="Normal 19 22 2 2" xfId="4757"/>
    <cellStyle name="Normal 19 22 3" xfId="1817"/>
    <cellStyle name="Normal 19 22 3 2" xfId="1818"/>
    <cellStyle name="Normal 19 22 3 2 2" xfId="4758"/>
    <cellStyle name="Normal 19 22 3 3" xfId="4759"/>
    <cellStyle name="Normal 19 22 4" xfId="1819"/>
    <cellStyle name="Normal 19 22 4 2" xfId="4760"/>
    <cellStyle name="Normal 19 22 5" xfId="4761"/>
    <cellStyle name="Normal 19 23" xfId="1820"/>
    <cellStyle name="Normal 19 23 2" xfId="1821"/>
    <cellStyle name="Normal 19 23 2 2" xfId="4762"/>
    <cellStyle name="Normal 19 23 3" xfId="1822"/>
    <cellStyle name="Normal 19 23 3 2" xfId="1823"/>
    <cellStyle name="Normal 19 23 3 2 2" xfId="4763"/>
    <cellStyle name="Normal 19 23 3 3" xfId="4764"/>
    <cellStyle name="Normal 19 23 4" xfId="1824"/>
    <cellStyle name="Normal 19 23 4 2" xfId="4765"/>
    <cellStyle name="Normal 19 23 5" xfId="4766"/>
    <cellStyle name="Normal 19 24" xfId="1825"/>
    <cellStyle name="Normal 19 24 2" xfId="1826"/>
    <cellStyle name="Normal 19 24 2 2" xfId="4767"/>
    <cellStyle name="Normal 19 24 3" xfId="1827"/>
    <cellStyle name="Normal 19 24 3 2" xfId="1828"/>
    <cellStyle name="Normal 19 24 3 2 2" xfId="4768"/>
    <cellStyle name="Normal 19 24 3 3" xfId="4769"/>
    <cellStyle name="Normal 19 24 4" xfId="1829"/>
    <cellStyle name="Normal 19 24 4 2" xfId="4770"/>
    <cellStyle name="Normal 19 24 5" xfId="4771"/>
    <cellStyle name="Normal 19 25" xfId="1830"/>
    <cellStyle name="Normal 19 25 2" xfId="1831"/>
    <cellStyle name="Normal 19 25 2 2" xfId="4772"/>
    <cellStyle name="Normal 19 25 3" xfId="1832"/>
    <cellStyle name="Normal 19 25 3 2" xfId="1833"/>
    <cellStyle name="Normal 19 25 3 2 2" xfId="4773"/>
    <cellStyle name="Normal 19 25 3 3" xfId="4774"/>
    <cellStyle name="Normal 19 25 4" xfId="1834"/>
    <cellStyle name="Normal 19 25 4 2" xfId="4775"/>
    <cellStyle name="Normal 19 25 5" xfId="4776"/>
    <cellStyle name="Normal 19 26" xfId="1835"/>
    <cellStyle name="Normal 19 26 2" xfId="1836"/>
    <cellStyle name="Normal 19 26 2 2" xfId="4777"/>
    <cellStyle name="Normal 19 26 3" xfId="1837"/>
    <cellStyle name="Normal 19 26 3 2" xfId="1838"/>
    <cellStyle name="Normal 19 26 3 2 2" xfId="4778"/>
    <cellStyle name="Normal 19 26 3 3" xfId="4779"/>
    <cellStyle name="Normal 19 26 4" xfId="1839"/>
    <cellStyle name="Normal 19 26 4 2" xfId="4780"/>
    <cellStyle name="Normal 19 26 5" xfId="4781"/>
    <cellStyle name="Normal 19 27" xfId="1840"/>
    <cellStyle name="Normal 19 27 2" xfId="1841"/>
    <cellStyle name="Normal 19 27 2 2" xfId="4782"/>
    <cellStyle name="Normal 19 27 3" xfId="1842"/>
    <cellStyle name="Normal 19 27 3 2" xfId="1843"/>
    <cellStyle name="Normal 19 27 3 2 2" xfId="4783"/>
    <cellStyle name="Normal 19 27 3 3" xfId="4784"/>
    <cellStyle name="Normal 19 27 4" xfId="1844"/>
    <cellStyle name="Normal 19 27 4 2" xfId="4785"/>
    <cellStyle name="Normal 19 27 5" xfId="4786"/>
    <cellStyle name="Normal 19 28" xfId="1845"/>
    <cellStyle name="Normal 19 28 2" xfId="1846"/>
    <cellStyle name="Normal 19 28 2 2" xfId="4787"/>
    <cellStyle name="Normal 19 28 3" xfId="4788"/>
    <cellStyle name="Normal 19 29" xfId="1847"/>
    <cellStyle name="Normal 19 29 2" xfId="1848"/>
    <cellStyle name="Normal 19 29 2 2" xfId="4789"/>
    <cellStyle name="Normal 19 29 3" xfId="4790"/>
    <cellStyle name="Normal 19 3" xfId="1849"/>
    <cellStyle name="Normal 19 3 2" xfId="1850"/>
    <cellStyle name="Normal 19 3 2 2" xfId="6182"/>
    <cellStyle name="Normal 19 3 2 2 2" xfId="7262"/>
    <cellStyle name="Normal 19 3 2 2 2 2" xfId="9149"/>
    <cellStyle name="Normal 19 3 2 2 2 3" xfId="7790"/>
    <cellStyle name="Normal 19 3 2 2 3" xfId="8893"/>
    <cellStyle name="Normal 19 3 2 2 4" xfId="7530"/>
    <cellStyle name="Normal 19 3 2 3" xfId="7137"/>
    <cellStyle name="Normal 19 3 2 3 2" xfId="9024"/>
    <cellStyle name="Normal 19 3 2 3 3" xfId="7665"/>
    <cellStyle name="Normal 19 3 2 4" xfId="8419"/>
    <cellStyle name="Normal 19 3 2 5" xfId="7398"/>
    <cellStyle name="Normal 19 3 3" xfId="1851"/>
    <cellStyle name="Normal 19 3 3 2" xfId="1852"/>
    <cellStyle name="Normal 19 3 3 2 2" xfId="4791"/>
    <cellStyle name="Normal 19 3 3 3" xfId="1853"/>
    <cellStyle name="Normal 19 3 3 3 2" xfId="1854"/>
    <cellStyle name="Normal 19 3 3 3 2 2" xfId="4792"/>
    <cellStyle name="Normal 19 3 3 3 3" xfId="4793"/>
    <cellStyle name="Normal 19 3 3 4" xfId="4794"/>
    <cellStyle name="Normal 19 3 4" xfId="4795"/>
    <cellStyle name="Normal 19 30" xfId="1855"/>
    <cellStyle name="Normal 19 30 2" xfId="4796"/>
    <cellStyle name="Normal 19 31" xfId="6181"/>
    <cellStyle name="Normal 19 31 2" xfId="7261"/>
    <cellStyle name="Normal 19 31 2 2" xfId="9148"/>
    <cellStyle name="Normal 19 31 2 3" xfId="7789"/>
    <cellStyle name="Normal 19 31 3" xfId="8892"/>
    <cellStyle name="Normal 19 31 4" xfId="7529"/>
    <cellStyle name="Normal 19 32" xfId="6183"/>
    <cellStyle name="Normal 19 32 2" xfId="7263"/>
    <cellStyle name="Normal 19 32 2 2" xfId="9150"/>
    <cellStyle name="Normal 19 32 2 3" xfId="7791"/>
    <cellStyle name="Normal 19 32 3" xfId="8894"/>
    <cellStyle name="Normal 19 32 4" xfId="7531"/>
    <cellStyle name="Normal 19 33" xfId="7074"/>
    <cellStyle name="Normal 19 33 2" xfId="7329"/>
    <cellStyle name="Normal 19 33 2 2" xfId="9216"/>
    <cellStyle name="Normal 19 33 2 3" xfId="7857"/>
    <cellStyle name="Normal 19 33 3" xfId="8961"/>
    <cellStyle name="Normal 19 33 4" xfId="7602"/>
    <cellStyle name="Normal 19 34" xfId="6126"/>
    <cellStyle name="Normal 19 34 2" xfId="7206"/>
    <cellStyle name="Normal 19 34 2 2" xfId="9093"/>
    <cellStyle name="Normal 19 34 2 3" xfId="7734"/>
    <cellStyle name="Normal 19 34 3" xfId="8837"/>
    <cellStyle name="Normal 19 34 4" xfId="7474"/>
    <cellStyle name="Normal 19 35" xfId="7136"/>
    <cellStyle name="Normal 19 35 2" xfId="9023"/>
    <cellStyle name="Normal 19 35 3" xfId="7664"/>
    <cellStyle name="Normal 19 36" xfId="8418"/>
    <cellStyle name="Normal 19 37" xfId="8960"/>
    <cellStyle name="Normal 19 38" xfId="7890"/>
    <cellStyle name="Normal 19 39" xfId="8420"/>
    <cellStyle name="Normal 19 4" xfId="1856"/>
    <cellStyle name="Normal 19 4 2" xfId="1857"/>
    <cellStyle name="Normal 19 4 2 2" xfId="4797"/>
    <cellStyle name="Normal 19 4 3" xfId="1858"/>
    <cellStyle name="Normal 19 4 3 2" xfId="1859"/>
    <cellStyle name="Normal 19 4 3 2 2" xfId="4798"/>
    <cellStyle name="Normal 19 4 3 3" xfId="4799"/>
    <cellStyle name="Normal 19 4 4" xfId="1860"/>
    <cellStyle name="Normal 19 4 4 2" xfId="4800"/>
    <cellStyle name="Normal 19 4 5" xfId="4801"/>
    <cellStyle name="Normal 19 40" xfId="7397"/>
    <cellStyle name="Normal 19 41" xfId="7407"/>
    <cellStyle name="Normal 19 42" xfId="9244"/>
    <cellStyle name="Normal 19 43" xfId="7399"/>
    <cellStyle name="Normal 19 44" xfId="7367"/>
    <cellStyle name="Normal 19 45" xfId="7389"/>
    <cellStyle name="Normal 19 46" xfId="7600"/>
    <cellStyle name="Normal 19 47" xfId="7598"/>
    <cellStyle name="Normal 19 48" xfId="9243"/>
    <cellStyle name="Normal 19 49" xfId="9242"/>
    <cellStyle name="Normal 19 5" xfId="1861"/>
    <cellStyle name="Normal 19 5 2" xfId="1862"/>
    <cellStyle name="Normal 19 5 2 2" xfId="4802"/>
    <cellStyle name="Normal 19 5 3" xfId="1863"/>
    <cellStyle name="Normal 19 5 3 2" xfId="1864"/>
    <cellStyle name="Normal 19 5 3 2 2" xfId="4803"/>
    <cellStyle name="Normal 19 5 3 3" xfId="4804"/>
    <cellStyle name="Normal 19 5 4" xfId="1865"/>
    <cellStyle name="Normal 19 5 4 2" xfId="4805"/>
    <cellStyle name="Normal 19 5 5" xfId="4806"/>
    <cellStyle name="Normal 19 50" xfId="7466"/>
    <cellStyle name="Normal 19 6" xfId="1866"/>
    <cellStyle name="Normal 19 6 2" xfId="1867"/>
    <cellStyle name="Normal 19 6 2 2" xfId="4807"/>
    <cellStyle name="Normal 19 6 3" xfId="1868"/>
    <cellStyle name="Normal 19 6 3 2" xfId="1869"/>
    <cellStyle name="Normal 19 6 3 2 2" xfId="4808"/>
    <cellStyle name="Normal 19 6 3 3" xfId="4809"/>
    <cellStyle name="Normal 19 6 4" xfId="1870"/>
    <cellStyle name="Normal 19 6 4 2" xfId="4810"/>
    <cellStyle name="Normal 19 6 5" xfId="4811"/>
    <cellStyle name="Normal 19 7" xfId="1871"/>
    <cellStyle name="Normal 19 7 2" xfId="1872"/>
    <cellStyle name="Normal 19 7 2 2" xfId="4812"/>
    <cellStyle name="Normal 19 7 3" xfId="1873"/>
    <cellStyle name="Normal 19 7 3 2" xfId="1874"/>
    <cellStyle name="Normal 19 7 3 2 2" xfId="4813"/>
    <cellStyle name="Normal 19 7 3 3" xfId="4814"/>
    <cellStyle name="Normal 19 7 4" xfId="1875"/>
    <cellStyle name="Normal 19 7 4 2" xfId="4815"/>
    <cellStyle name="Normal 19 7 5" xfId="4816"/>
    <cellStyle name="Normal 19 8" xfId="1876"/>
    <cellStyle name="Normal 19 8 2" xfId="1877"/>
    <cellStyle name="Normal 19 8 2 2" xfId="4817"/>
    <cellStyle name="Normal 19 8 3" xfId="1878"/>
    <cellStyle name="Normal 19 8 3 2" xfId="1879"/>
    <cellStyle name="Normal 19 8 3 2 2" xfId="4818"/>
    <cellStyle name="Normal 19 8 3 3" xfId="4819"/>
    <cellStyle name="Normal 19 8 4" xfId="1880"/>
    <cellStyle name="Normal 19 8 4 2" xfId="4820"/>
    <cellStyle name="Normal 19 8 5" xfId="4821"/>
    <cellStyle name="Normal 19 9" xfId="1881"/>
    <cellStyle name="Normal 19 9 2" xfId="1882"/>
    <cellStyle name="Normal 19 9 2 2" xfId="4822"/>
    <cellStyle name="Normal 19 9 3" xfId="1883"/>
    <cellStyle name="Normal 19 9 3 2" xfId="1884"/>
    <cellStyle name="Normal 19 9 3 2 2" xfId="4823"/>
    <cellStyle name="Normal 19 9 3 3" xfId="4824"/>
    <cellStyle name="Normal 19 9 4" xfId="1885"/>
    <cellStyle name="Normal 19 9 4 2" xfId="4825"/>
    <cellStyle name="Normal 19 9 5" xfId="4826"/>
    <cellStyle name="Normal 2" xfId="1886"/>
    <cellStyle name="Normal 2 10" xfId="1887"/>
    <cellStyle name="Normal 2 10 2" xfId="1888"/>
    <cellStyle name="Normal 2 10 2 2" xfId="4827"/>
    <cellStyle name="Normal 2 10 3" xfId="1889"/>
    <cellStyle name="Normal 2 10 3 2" xfId="4828"/>
    <cellStyle name="Normal 2 10 4" xfId="1890"/>
    <cellStyle name="Normal 2 10 4 2" xfId="4829"/>
    <cellStyle name="Normal 2 10 5" xfId="1891"/>
    <cellStyle name="Normal 2 10 5 2" xfId="4830"/>
    <cellStyle name="Normal 2 10 6" xfId="4831"/>
    <cellStyle name="Normal 2 11" xfId="1892"/>
    <cellStyle name="Normal 2 11 2" xfId="1893"/>
    <cellStyle name="Normal 2 11 2 2" xfId="4832"/>
    <cellStyle name="Normal 2 11 3" xfId="1894"/>
    <cellStyle name="Normal 2 11 3 2" xfId="4833"/>
    <cellStyle name="Normal 2 11 4" xfId="1895"/>
    <cellStyle name="Normal 2 11 4 2" xfId="4834"/>
    <cellStyle name="Normal 2 11 5" xfId="1896"/>
    <cellStyle name="Normal 2 11 5 2" xfId="4835"/>
    <cellStyle name="Normal 2 11 6" xfId="4836"/>
    <cellStyle name="Normal 2 12" xfId="1897"/>
    <cellStyle name="Normal 2 12 2" xfId="1898"/>
    <cellStyle name="Normal 2 12 2 2" xfId="4837"/>
    <cellStyle name="Normal 2 12 3" xfId="1899"/>
    <cellStyle name="Normal 2 12 3 2" xfId="4838"/>
    <cellStyle name="Normal 2 12 4" xfId="1900"/>
    <cellStyle name="Normal 2 12 4 2" xfId="4839"/>
    <cellStyle name="Normal 2 12 5" xfId="1901"/>
    <cellStyle name="Normal 2 12 5 2" xfId="4840"/>
    <cellStyle name="Normal 2 12 6" xfId="4841"/>
    <cellStyle name="Normal 2 13" xfId="1902"/>
    <cellStyle name="Normal 2 14" xfId="1903"/>
    <cellStyle name="Normal 2 14 2" xfId="1904"/>
    <cellStyle name="Normal 2 14 3" xfId="1905"/>
    <cellStyle name="Normal 2 15" xfId="1906"/>
    <cellStyle name="Normal 2 16" xfId="1907"/>
    <cellStyle name="Normal 2 17" xfId="1908"/>
    <cellStyle name="Normal 2 18" xfId="1909"/>
    <cellStyle name="Normal 2 19" xfId="1910"/>
    <cellStyle name="Normal 2 2" xfId="1911"/>
    <cellStyle name="Normal 2 2 10" xfId="1912"/>
    <cellStyle name="Normal 2 2 10 2" xfId="4842"/>
    <cellStyle name="Normal 2 2 11" xfId="1913"/>
    <cellStyle name="Normal 2 2 11 2" xfId="4843"/>
    <cellStyle name="Normal 2 2 12" xfId="1914"/>
    <cellStyle name="Normal 2 2 12 2" xfId="4844"/>
    <cellStyle name="Normal 2 2 13" xfId="1915"/>
    <cellStyle name="Normal 2 2 13 2" xfId="4845"/>
    <cellStyle name="Normal 2 2 14" xfId="1916"/>
    <cellStyle name="Normal 2 2 14 2" xfId="4846"/>
    <cellStyle name="Normal 2 2 15" xfId="1917"/>
    <cellStyle name="Normal 2 2 15 2" xfId="4847"/>
    <cellStyle name="Normal 2 2 16" xfId="1918"/>
    <cellStyle name="Normal 2 2 16 2" xfId="4848"/>
    <cellStyle name="Normal 2 2 17" xfId="1919"/>
    <cellStyle name="Normal 2 2 17 2" xfId="4849"/>
    <cellStyle name="Normal 2 2 18" xfId="1920"/>
    <cellStyle name="Normal 2 2 18 2" xfId="4850"/>
    <cellStyle name="Normal 2 2 19" xfId="1921"/>
    <cellStyle name="Normal 2 2 19 2" xfId="4851"/>
    <cellStyle name="Normal 2 2 2" xfId="1922"/>
    <cellStyle name="Normal 2 2 2 10" xfId="1923"/>
    <cellStyle name="Normal 2 2 2 10 2" xfId="1924"/>
    <cellStyle name="Normal 2 2 2 10 2 2" xfId="1925"/>
    <cellStyle name="Normal 2 2 2 10 2 2 2" xfId="4852"/>
    <cellStyle name="Normal 2 2 2 10 3" xfId="1926"/>
    <cellStyle name="Normal 2 2 2 10 3 2" xfId="1927"/>
    <cellStyle name="Normal 2 2 2 10 3 2 2" xfId="4853"/>
    <cellStyle name="Normal 2 2 2 10 3 3" xfId="4854"/>
    <cellStyle name="Normal 2 2 2 10 4" xfId="1928"/>
    <cellStyle name="Normal 2 2 2 10 4 2" xfId="4855"/>
    <cellStyle name="Normal 2 2 2 10 5" xfId="4856"/>
    <cellStyle name="Normal 2 2 2 11" xfId="1929"/>
    <cellStyle name="Normal 2 2 2 11 2" xfId="1930"/>
    <cellStyle name="Normal 2 2 2 11 2 2" xfId="1931"/>
    <cellStyle name="Normal 2 2 2 11 2 2 2" xfId="4857"/>
    <cellStyle name="Normal 2 2 2 11 3" xfId="1932"/>
    <cellStyle name="Normal 2 2 2 11 3 2" xfId="1933"/>
    <cellStyle name="Normal 2 2 2 11 3 2 2" xfId="4858"/>
    <cellStyle name="Normal 2 2 2 11 3 3" xfId="4859"/>
    <cellStyle name="Normal 2 2 2 11 4" xfId="1934"/>
    <cellStyle name="Normal 2 2 2 11 4 2" xfId="4860"/>
    <cellStyle name="Normal 2 2 2 11 5" xfId="4861"/>
    <cellStyle name="Normal 2 2 2 12" xfId="1935"/>
    <cellStyle name="Normal 2 2 2 12 2" xfId="1936"/>
    <cellStyle name="Normal 2 2 2 12 2 2" xfId="1937"/>
    <cellStyle name="Normal 2 2 2 12 2 2 2" xfId="4862"/>
    <cellStyle name="Normal 2 2 2 12 3" xfId="1938"/>
    <cellStyle name="Normal 2 2 2 12 3 2" xfId="1939"/>
    <cellStyle name="Normal 2 2 2 12 3 2 2" xfId="4863"/>
    <cellStyle name="Normal 2 2 2 12 3 3" xfId="4864"/>
    <cellStyle name="Normal 2 2 2 12 4" xfId="1940"/>
    <cellStyle name="Normal 2 2 2 12 4 2" xfId="4865"/>
    <cellStyle name="Normal 2 2 2 12 5" xfId="4866"/>
    <cellStyle name="Normal 2 2 2 13" xfId="1941"/>
    <cellStyle name="Normal 2 2 2 13 2" xfId="1942"/>
    <cellStyle name="Normal 2 2 2 13 2 2" xfId="4867"/>
    <cellStyle name="Normal 2 2 2 13 3" xfId="1943"/>
    <cellStyle name="Normal 2 2 2 13 3 2" xfId="1944"/>
    <cellStyle name="Normal 2 2 2 13 3 2 2" xfId="4868"/>
    <cellStyle name="Normal 2 2 2 13 3 3" xfId="4869"/>
    <cellStyle name="Normal 2 2 2 13 4" xfId="1945"/>
    <cellStyle name="Normal 2 2 2 13 4 2" xfId="4870"/>
    <cellStyle name="Normal 2 2 2 13 5" xfId="4871"/>
    <cellStyle name="Normal 2 2 2 14" xfId="1946"/>
    <cellStyle name="Normal 2 2 2 14 2" xfId="1947"/>
    <cellStyle name="Normal 2 2 2 14 2 2" xfId="4872"/>
    <cellStyle name="Normal 2 2 2 14 3" xfId="1948"/>
    <cellStyle name="Normal 2 2 2 14 3 2" xfId="1949"/>
    <cellStyle name="Normal 2 2 2 14 3 2 2" xfId="4873"/>
    <cellStyle name="Normal 2 2 2 14 3 3" xfId="4874"/>
    <cellStyle name="Normal 2 2 2 14 4" xfId="1950"/>
    <cellStyle name="Normal 2 2 2 14 4 2" xfId="4875"/>
    <cellStyle name="Normal 2 2 2 14 5" xfId="4876"/>
    <cellStyle name="Normal 2 2 2 15" xfId="1951"/>
    <cellStyle name="Normal 2 2 2 15 2" xfId="1952"/>
    <cellStyle name="Normal 2 2 2 15 2 2" xfId="4877"/>
    <cellStyle name="Normal 2 2 2 15 3" xfId="1953"/>
    <cellStyle name="Normal 2 2 2 15 3 2" xfId="1954"/>
    <cellStyle name="Normal 2 2 2 15 3 2 2" xfId="4878"/>
    <cellStyle name="Normal 2 2 2 15 3 3" xfId="4879"/>
    <cellStyle name="Normal 2 2 2 15 4" xfId="1955"/>
    <cellStyle name="Normal 2 2 2 15 4 2" xfId="4880"/>
    <cellStyle name="Normal 2 2 2 15 5" xfId="4881"/>
    <cellStyle name="Normal 2 2 2 16" xfId="1956"/>
    <cellStyle name="Normal 2 2 2 16 2" xfId="1957"/>
    <cellStyle name="Normal 2 2 2 16 2 2" xfId="4882"/>
    <cellStyle name="Normal 2 2 2 16 3" xfId="1958"/>
    <cellStyle name="Normal 2 2 2 16 3 2" xfId="1959"/>
    <cellStyle name="Normal 2 2 2 16 3 2 2" xfId="4883"/>
    <cellStyle name="Normal 2 2 2 16 3 3" xfId="4884"/>
    <cellStyle name="Normal 2 2 2 16 4" xfId="1960"/>
    <cellStyle name="Normal 2 2 2 16 4 2" xfId="4885"/>
    <cellStyle name="Normal 2 2 2 16 5" xfId="4886"/>
    <cellStyle name="Normal 2 2 2 17" xfId="1961"/>
    <cellStyle name="Normal 2 2 2 17 2" xfId="1962"/>
    <cellStyle name="Normal 2 2 2 17 2 2" xfId="4887"/>
    <cellStyle name="Normal 2 2 2 17 3" xfId="1963"/>
    <cellStyle name="Normal 2 2 2 17 3 2" xfId="1964"/>
    <cellStyle name="Normal 2 2 2 17 3 2 2" xfId="4888"/>
    <cellStyle name="Normal 2 2 2 17 3 3" xfId="4889"/>
    <cellStyle name="Normal 2 2 2 17 4" xfId="1965"/>
    <cellStyle name="Normal 2 2 2 17 4 2" xfId="4890"/>
    <cellStyle name="Normal 2 2 2 17 5" xfId="4891"/>
    <cellStyle name="Normal 2 2 2 18" xfId="1966"/>
    <cellStyle name="Normal 2 2 2 18 2" xfId="1967"/>
    <cellStyle name="Normal 2 2 2 18 2 2" xfId="4892"/>
    <cellStyle name="Normal 2 2 2 18 3" xfId="1968"/>
    <cellStyle name="Normal 2 2 2 18 3 2" xfId="1969"/>
    <cellStyle name="Normal 2 2 2 18 3 2 2" xfId="4893"/>
    <cellStyle name="Normal 2 2 2 18 3 3" xfId="4894"/>
    <cellStyle name="Normal 2 2 2 18 4" xfId="1970"/>
    <cellStyle name="Normal 2 2 2 18 4 2" xfId="4895"/>
    <cellStyle name="Normal 2 2 2 18 5" xfId="4896"/>
    <cellStyle name="Normal 2 2 2 19" xfId="1971"/>
    <cellStyle name="Normal 2 2 2 19 2" xfId="1972"/>
    <cellStyle name="Normal 2 2 2 19 2 2" xfId="4897"/>
    <cellStyle name="Normal 2 2 2 19 3" xfId="1973"/>
    <cellStyle name="Normal 2 2 2 19 3 2" xfId="1974"/>
    <cellStyle name="Normal 2 2 2 19 3 2 2" xfId="4898"/>
    <cellStyle name="Normal 2 2 2 19 3 3" xfId="4899"/>
    <cellStyle name="Normal 2 2 2 19 4" xfId="1975"/>
    <cellStyle name="Normal 2 2 2 19 4 2" xfId="4900"/>
    <cellStyle name="Normal 2 2 2 19 5" xfId="4901"/>
    <cellStyle name="Normal 2 2 2 2" xfId="1976"/>
    <cellStyle name="Normal 2 2 2 2 10" xfId="1977"/>
    <cellStyle name="Normal 2 2 2 2 10 2" xfId="4902"/>
    <cellStyle name="Normal 2 2 2 2 11" xfId="1978"/>
    <cellStyle name="Normal 2 2 2 2 11 2" xfId="4903"/>
    <cellStyle name="Normal 2 2 2 2 12" xfId="1979"/>
    <cellStyle name="Normal 2 2 2 2 12 2" xfId="4904"/>
    <cellStyle name="Normal 2 2 2 2 13" xfId="1980"/>
    <cellStyle name="Normal 2 2 2 2 13 2" xfId="4905"/>
    <cellStyle name="Normal 2 2 2 2 14" xfId="1981"/>
    <cellStyle name="Normal 2 2 2 2 14 2" xfId="4906"/>
    <cellStyle name="Normal 2 2 2 2 15" xfId="1982"/>
    <cellStyle name="Normal 2 2 2 2 15 2" xfId="4907"/>
    <cellStyle name="Normal 2 2 2 2 16" xfId="1983"/>
    <cellStyle name="Normal 2 2 2 2 16 2" xfId="4908"/>
    <cellStyle name="Normal 2 2 2 2 17" xfId="1984"/>
    <cellStyle name="Normal 2 2 2 2 17 2" xfId="4909"/>
    <cellStyle name="Normal 2 2 2 2 18" xfId="1985"/>
    <cellStyle name="Normal 2 2 2 2 18 2" xfId="4910"/>
    <cellStyle name="Normal 2 2 2 2 19" xfId="1986"/>
    <cellStyle name="Normal 2 2 2 2 19 2" xfId="4911"/>
    <cellStyle name="Normal 2 2 2 2 2" xfId="1987"/>
    <cellStyle name="Normal 2 2 2 2 2 2" xfId="4912"/>
    <cellStyle name="Normal 2 2 2 2 20" xfId="1988"/>
    <cellStyle name="Normal 2 2 2 2 20 2" xfId="4913"/>
    <cellStyle name="Normal 2 2 2 2 21" xfId="1989"/>
    <cellStyle name="Normal 2 2 2 2 21 2" xfId="4914"/>
    <cellStyle name="Normal 2 2 2 2 22" xfId="1990"/>
    <cellStyle name="Normal 2 2 2 2 22 2" xfId="4915"/>
    <cellStyle name="Normal 2 2 2 2 23" xfId="1991"/>
    <cellStyle name="Normal 2 2 2 2 23 2" xfId="4916"/>
    <cellStyle name="Normal 2 2 2 2 24" xfId="1992"/>
    <cellStyle name="Normal 2 2 2 2 24 2" xfId="4917"/>
    <cellStyle name="Normal 2 2 2 2 25" xfId="1993"/>
    <cellStyle name="Normal 2 2 2 2 25 2" xfId="4918"/>
    <cellStyle name="Normal 2 2 2 2 26" xfId="1994"/>
    <cellStyle name="Normal 2 2 2 2 26 2" xfId="4919"/>
    <cellStyle name="Normal 2 2 2 2 27" xfId="1995"/>
    <cellStyle name="Normal 2 2 2 2 27 2" xfId="4920"/>
    <cellStyle name="Normal 2 2 2 2 28" xfId="1996"/>
    <cellStyle name="Normal 2 2 2 2 29" xfId="1997"/>
    <cellStyle name="Normal 2 2 2 2 3" xfId="1998"/>
    <cellStyle name="Normal 2 2 2 2 3 2" xfId="4921"/>
    <cellStyle name="Normal 2 2 2 2 30" xfId="1999"/>
    <cellStyle name="Normal 2 2 2 2 30 2" xfId="2000"/>
    <cellStyle name="Normal 2 2 2 2 30 2 2" xfId="4922"/>
    <cellStyle name="Normal 2 2 2 2 30 3" xfId="2001"/>
    <cellStyle name="Normal 2 2 2 2 30 3 2" xfId="2002"/>
    <cellStyle name="Normal 2 2 2 2 30 3 2 2" xfId="4923"/>
    <cellStyle name="Normal 2 2 2 2 30 3 3" xfId="4924"/>
    <cellStyle name="Normal 2 2 2 2 30 4" xfId="2003"/>
    <cellStyle name="Normal 2 2 2 2 30 4 2" xfId="4925"/>
    <cellStyle name="Normal 2 2 2 2 31" xfId="4926"/>
    <cellStyle name="Normal 2 2 2 2 4" xfId="2004"/>
    <cellStyle name="Normal 2 2 2 2 4 2" xfId="4927"/>
    <cellStyle name="Normal 2 2 2 2 5" xfId="2005"/>
    <cellStyle name="Normal 2 2 2 2 5 2" xfId="4928"/>
    <cellStyle name="Normal 2 2 2 2 6" xfId="2006"/>
    <cellStyle name="Normal 2 2 2 2 6 2" xfId="4929"/>
    <cellStyle name="Normal 2 2 2 2 7" xfId="2007"/>
    <cellStyle name="Normal 2 2 2 2 7 2" xfId="4930"/>
    <cellStyle name="Normal 2 2 2 2 8" xfId="2008"/>
    <cellStyle name="Normal 2 2 2 2 8 2" xfId="4931"/>
    <cellStyle name="Normal 2 2 2 2 9" xfId="2009"/>
    <cellStyle name="Normal 2 2 2 2 9 2" xfId="4932"/>
    <cellStyle name="Normal 2 2 2 2_ASSEP" xfId="2010"/>
    <cellStyle name="Normal 2 2 2 20" xfId="2011"/>
    <cellStyle name="Normal 2 2 2 20 2" xfId="2012"/>
    <cellStyle name="Normal 2 2 2 20 2 2" xfId="4933"/>
    <cellStyle name="Normal 2 2 2 20 3" xfId="2013"/>
    <cellStyle name="Normal 2 2 2 20 3 2" xfId="2014"/>
    <cellStyle name="Normal 2 2 2 20 3 2 2" xfId="4934"/>
    <cellStyle name="Normal 2 2 2 20 3 3" xfId="4935"/>
    <cellStyle name="Normal 2 2 2 20 4" xfId="2015"/>
    <cellStyle name="Normal 2 2 2 20 4 2" xfId="4936"/>
    <cellStyle name="Normal 2 2 2 20 5" xfId="4937"/>
    <cellStyle name="Normal 2 2 2 21" xfId="2016"/>
    <cellStyle name="Normal 2 2 2 21 2" xfId="2017"/>
    <cellStyle name="Normal 2 2 2 21 2 2" xfId="4938"/>
    <cellStyle name="Normal 2 2 2 21 3" xfId="2018"/>
    <cellStyle name="Normal 2 2 2 21 3 2" xfId="2019"/>
    <cellStyle name="Normal 2 2 2 21 3 2 2" xfId="4939"/>
    <cellStyle name="Normal 2 2 2 21 3 3" xfId="4940"/>
    <cellStyle name="Normal 2 2 2 21 4" xfId="2020"/>
    <cellStyle name="Normal 2 2 2 21 4 2" xfId="4941"/>
    <cellStyle name="Normal 2 2 2 21 5" xfId="4942"/>
    <cellStyle name="Normal 2 2 2 22" xfId="2021"/>
    <cellStyle name="Normal 2 2 2 22 2" xfId="2022"/>
    <cellStyle name="Normal 2 2 2 22 2 2" xfId="4943"/>
    <cellStyle name="Normal 2 2 2 22 3" xfId="2023"/>
    <cellStyle name="Normal 2 2 2 22 3 2" xfId="2024"/>
    <cellStyle name="Normal 2 2 2 22 3 2 2" xfId="4944"/>
    <cellStyle name="Normal 2 2 2 22 3 3" xfId="4945"/>
    <cellStyle name="Normal 2 2 2 22 4" xfId="2025"/>
    <cellStyle name="Normal 2 2 2 22 4 2" xfId="4946"/>
    <cellStyle name="Normal 2 2 2 22 5" xfId="4947"/>
    <cellStyle name="Normal 2 2 2 23" xfId="2026"/>
    <cellStyle name="Normal 2 2 2 23 2" xfId="2027"/>
    <cellStyle name="Normal 2 2 2 23 2 2" xfId="4948"/>
    <cellStyle name="Normal 2 2 2 23 3" xfId="2028"/>
    <cellStyle name="Normal 2 2 2 23 3 2" xfId="2029"/>
    <cellStyle name="Normal 2 2 2 23 3 2 2" xfId="4949"/>
    <cellStyle name="Normal 2 2 2 23 3 3" xfId="4950"/>
    <cellStyle name="Normal 2 2 2 23 4" xfId="2030"/>
    <cellStyle name="Normal 2 2 2 23 4 2" xfId="4951"/>
    <cellStyle name="Normal 2 2 2 23 5" xfId="4952"/>
    <cellStyle name="Normal 2 2 2 24" xfId="2031"/>
    <cellStyle name="Normal 2 2 2 24 2" xfId="2032"/>
    <cellStyle name="Normal 2 2 2 24 2 2" xfId="4953"/>
    <cellStyle name="Normal 2 2 2 24 3" xfId="2033"/>
    <cellStyle name="Normal 2 2 2 24 3 2" xfId="2034"/>
    <cellStyle name="Normal 2 2 2 24 3 2 2" xfId="4954"/>
    <cellStyle name="Normal 2 2 2 24 3 3" xfId="4955"/>
    <cellStyle name="Normal 2 2 2 24 4" xfId="2035"/>
    <cellStyle name="Normal 2 2 2 24 4 2" xfId="4956"/>
    <cellStyle name="Normal 2 2 2 24 5" xfId="4957"/>
    <cellStyle name="Normal 2 2 2 25" xfId="2036"/>
    <cellStyle name="Normal 2 2 2 25 2" xfId="2037"/>
    <cellStyle name="Normal 2 2 2 25 2 2" xfId="4958"/>
    <cellStyle name="Normal 2 2 2 25 3" xfId="2038"/>
    <cellStyle name="Normal 2 2 2 25 3 2" xfId="2039"/>
    <cellStyle name="Normal 2 2 2 25 3 2 2" xfId="4959"/>
    <cellStyle name="Normal 2 2 2 25 3 3" xfId="4960"/>
    <cellStyle name="Normal 2 2 2 25 4" xfId="2040"/>
    <cellStyle name="Normal 2 2 2 25 4 2" xfId="4961"/>
    <cellStyle name="Normal 2 2 2 25 5" xfId="4962"/>
    <cellStyle name="Normal 2 2 2 26" xfId="2041"/>
    <cellStyle name="Normal 2 2 2 26 2" xfId="2042"/>
    <cellStyle name="Normal 2 2 2 26 2 2" xfId="4963"/>
    <cellStyle name="Normal 2 2 2 26 3" xfId="2043"/>
    <cellStyle name="Normal 2 2 2 26 3 2" xfId="2044"/>
    <cellStyle name="Normal 2 2 2 26 3 2 2" xfId="4964"/>
    <cellStyle name="Normal 2 2 2 26 3 3" xfId="4965"/>
    <cellStyle name="Normal 2 2 2 26 4" xfId="2045"/>
    <cellStyle name="Normal 2 2 2 26 4 2" xfId="4966"/>
    <cellStyle name="Normal 2 2 2 26 5" xfId="4967"/>
    <cellStyle name="Normal 2 2 2 27" xfId="2046"/>
    <cellStyle name="Normal 2 2 2 27 2" xfId="2047"/>
    <cellStyle name="Normal 2 2 2 27 2 2" xfId="4968"/>
    <cellStyle name="Normal 2 2 2 27 3" xfId="2048"/>
    <cellStyle name="Normal 2 2 2 27 3 2" xfId="2049"/>
    <cellStyle name="Normal 2 2 2 27 3 2 2" xfId="4969"/>
    <cellStyle name="Normal 2 2 2 27 3 3" xfId="4970"/>
    <cellStyle name="Normal 2 2 2 27 4" xfId="2050"/>
    <cellStyle name="Normal 2 2 2 27 4 2" xfId="4971"/>
    <cellStyle name="Normal 2 2 2 27 5" xfId="4972"/>
    <cellStyle name="Normal 2 2 2 28" xfId="2051"/>
    <cellStyle name="Normal 2 2 2 28 2" xfId="2052"/>
    <cellStyle name="Normal 2 2 2 28 2 2" xfId="4973"/>
    <cellStyle name="Normal 2 2 2 28 3" xfId="2053"/>
    <cellStyle name="Normal 2 2 2 28 3 2" xfId="2054"/>
    <cellStyle name="Normal 2 2 2 28 3 2 2" xfId="4974"/>
    <cellStyle name="Normal 2 2 2 28 3 3" xfId="4975"/>
    <cellStyle name="Normal 2 2 2 28 4" xfId="2055"/>
    <cellStyle name="Normal 2 2 2 28 4 2" xfId="4976"/>
    <cellStyle name="Normal 2 2 2 28 5" xfId="4977"/>
    <cellStyle name="Normal 2 2 2 29" xfId="2056"/>
    <cellStyle name="Normal 2 2 2 29 2" xfId="2057"/>
    <cellStyle name="Normal 2 2 2 29 2 2" xfId="4978"/>
    <cellStyle name="Normal 2 2 2 29 3" xfId="2058"/>
    <cellStyle name="Normal 2 2 2 29 3 2" xfId="2059"/>
    <cellStyle name="Normal 2 2 2 29 3 2 2" xfId="4979"/>
    <cellStyle name="Normal 2 2 2 29 3 3" xfId="4980"/>
    <cellStyle name="Normal 2 2 2 29 4" xfId="2060"/>
    <cellStyle name="Normal 2 2 2 29 4 2" xfId="4981"/>
    <cellStyle name="Normal 2 2 2 29 5" xfId="4982"/>
    <cellStyle name="Normal 2 2 2 3" xfId="2061"/>
    <cellStyle name="Normal 2 2 2 3 2" xfId="2062"/>
    <cellStyle name="Normal 2 2 2 3 2 2" xfId="4983"/>
    <cellStyle name="Normal 2 2 2 3 3" xfId="2063"/>
    <cellStyle name="Normal 2 2 2 3 3 2" xfId="4984"/>
    <cellStyle name="Normal 2 2 2 3 4" xfId="2064"/>
    <cellStyle name="Normal 2 2 2 3 4 2" xfId="4985"/>
    <cellStyle name="Normal 2 2 2 3 5" xfId="2065"/>
    <cellStyle name="Normal 2 2 2 3 5 2" xfId="4986"/>
    <cellStyle name="Normal 2 2 2 3 6" xfId="2066"/>
    <cellStyle name="Normal 2 2 2 3 6 2" xfId="4987"/>
    <cellStyle name="Normal 2 2 2 3 7" xfId="4988"/>
    <cellStyle name="Normal 2 2 2 30" xfId="2067"/>
    <cellStyle name="Normal 2 2 2 30 2" xfId="2068"/>
    <cellStyle name="Normal 2 2 2 30 2 2" xfId="4989"/>
    <cellStyle name="Normal 2 2 2 30 3" xfId="2069"/>
    <cellStyle name="Normal 2 2 2 30 3 2" xfId="2070"/>
    <cellStyle name="Normal 2 2 2 30 3 2 2" xfId="4990"/>
    <cellStyle name="Normal 2 2 2 30 3 3" xfId="4991"/>
    <cellStyle name="Normal 2 2 2 30 4" xfId="2071"/>
    <cellStyle name="Normal 2 2 2 30 4 2" xfId="4992"/>
    <cellStyle name="Normal 2 2 2 30 5" xfId="4993"/>
    <cellStyle name="Normal 2 2 2 31" xfId="2072"/>
    <cellStyle name="Normal 2 2 2 31 2" xfId="2073"/>
    <cellStyle name="Normal 2 2 2 31 2 2" xfId="4994"/>
    <cellStyle name="Normal 2 2 2 31 3" xfId="2074"/>
    <cellStyle name="Normal 2 2 2 31 3 2" xfId="2075"/>
    <cellStyle name="Normal 2 2 2 31 3 2 2" xfId="4995"/>
    <cellStyle name="Normal 2 2 2 31 3 3" xfId="4996"/>
    <cellStyle name="Normal 2 2 2 31 4" xfId="2076"/>
    <cellStyle name="Normal 2 2 2 31 4 2" xfId="4997"/>
    <cellStyle name="Normal 2 2 2 31 5" xfId="4998"/>
    <cellStyle name="Normal 2 2 2 32" xfId="2077"/>
    <cellStyle name="Normal 2 2 2 32 2" xfId="2078"/>
    <cellStyle name="Normal 2 2 2 32 2 2" xfId="4999"/>
    <cellStyle name="Normal 2 2 2 32 3" xfId="2079"/>
    <cellStyle name="Normal 2 2 2 32 3 2" xfId="2080"/>
    <cellStyle name="Normal 2 2 2 32 3 2 2" xfId="5000"/>
    <cellStyle name="Normal 2 2 2 32 3 3" xfId="5001"/>
    <cellStyle name="Normal 2 2 2 32 4" xfId="2081"/>
    <cellStyle name="Normal 2 2 2 32 4 2" xfId="5002"/>
    <cellStyle name="Normal 2 2 2 32 5" xfId="5003"/>
    <cellStyle name="Normal 2 2 2 33" xfId="2082"/>
    <cellStyle name="Normal 2 2 2 33 2" xfId="2083"/>
    <cellStyle name="Normal 2 2 2 33 2 2" xfId="5004"/>
    <cellStyle name="Normal 2 2 2 33 3" xfId="2084"/>
    <cellStyle name="Normal 2 2 2 33 3 2" xfId="2085"/>
    <cellStyle name="Normal 2 2 2 33 3 2 2" xfId="5005"/>
    <cellStyle name="Normal 2 2 2 33 3 3" xfId="5006"/>
    <cellStyle name="Normal 2 2 2 33 4" xfId="2086"/>
    <cellStyle name="Normal 2 2 2 33 4 2" xfId="5007"/>
    <cellStyle name="Normal 2 2 2 33 5" xfId="5008"/>
    <cellStyle name="Normal 2 2 2 34" xfId="2087"/>
    <cellStyle name="Normal 2 2 2 34 2" xfId="2088"/>
    <cellStyle name="Normal 2 2 2 35" xfId="2089"/>
    <cellStyle name="Normal 2 2 2 35 2" xfId="2090"/>
    <cellStyle name="Normal 2 2 2 36" xfId="2091"/>
    <cellStyle name="Normal 2 2 2 36 2" xfId="2092"/>
    <cellStyle name="Normal 2 2 2 36 2 2" xfId="5009"/>
    <cellStyle name="Normal 2 2 2 37" xfId="2093"/>
    <cellStyle name="Normal 2 2 2 37 2" xfId="2094"/>
    <cellStyle name="Normal 2 2 2 37 2 2" xfId="5010"/>
    <cellStyle name="Normal 2 2 2 37 3" xfId="5011"/>
    <cellStyle name="Normal 2 2 2 38" xfId="2095"/>
    <cellStyle name="Normal 2 2 2 38 2" xfId="5012"/>
    <cellStyle name="Normal 2 2 2 39" xfId="5013"/>
    <cellStyle name="Normal 2 2 2 4" xfId="2096"/>
    <cellStyle name="Normal 2 2 2 4 2" xfId="2097"/>
    <cellStyle name="Normal 2 2 2 4 2 2" xfId="5014"/>
    <cellStyle name="Normal 2 2 2 4 3" xfId="2098"/>
    <cellStyle name="Normal 2 2 2 4 3 2" xfId="5015"/>
    <cellStyle name="Normal 2 2 2 4 4" xfId="2099"/>
    <cellStyle name="Normal 2 2 2 4 4 2" xfId="5016"/>
    <cellStyle name="Normal 2 2 2 4 5" xfId="2100"/>
    <cellStyle name="Normal 2 2 2 4 5 2" xfId="5017"/>
    <cellStyle name="Normal 2 2 2 4 6" xfId="5018"/>
    <cellStyle name="Normal 2 2 2 5" xfId="2101"/>
    <cellStyle name="Normal 2 2 2 5 2" xfId="2102"/>
    <cellStyle name="Normal 2 2 2 5 2 2" xfId="5019"/>
    <cellStyle name="Normal 2 2 2 5 3" xfId="2103"/>
    <cellStyle name="Normal 2 2 2 5 3 2" xfId="5020"/>
    <cellStyle name="Normal 2 2 2 5 4" xfId="2104"/>
    <cellStyle name="Normal 2 2 2 5 4 2" xfId="5021"/>
    <cellStyle name="Normal 2 2 2 5 5" xfId="2105"/>
    <cellStyle name="Normal 2 2 2 5 5 2" xfId="5022"/>
    <cellStyle name="Normal 2 2 2 5 6" xfId="5023"/>
    <cellStyle name="Normal 2 2 2 6" xfId="2106"/>
    <cellStyle name="Normal 2 2 2 6 2" xfId="2107"/>
    <cellStyle name="Normal 2 2 2 6 2 2" xfId="5024"/>
    <cellStyle name="Normal 2 2 2 6 3" xfId="2108"/>
    <cellStyle name="Normal 2 2 2 6 3 2" xfId="5025"/>
    <cellStyle name="Normal 2 2 2 6 4" xfId="2109"/>
    <cellStyle name="Normal 2 2 2 6 4 2" xfId="5026"/>
    <cellStyle name="Normal 2 2 2 6 5" xfId="2110"/>
    <cellStyle name="Normal 2 2 2 6 5 2" xfId="5027"/>
    <cellStyle name="Normal 2 2 2 6 6" xfId="5028"/>
    <cellStyle name="Normal 2 2 2 7" xfId="2111"/>
    <cellStyle name="Normal 2 2 2 7 2" xfId="2112"/>
    <cellStyle name="Normal 2 2 2 7 2 2" xfId="5029"/>
    <cellStyle name="Normal 2 2 2 7 3" xfId="2113"/>
    <cellStyle name="Normal 2 2 2 7 3 2" xfId="5030"/>
    <cellStyle name="Normal 2 2 2 7 4" xfId="2114"/>
    <cellStyle name="Normal 2 2 2 7 4 2" xfId="5031"/>
    <cellStyle name="Normal 2 2 2 7 5" xfId="2115"/>
    <cellStyle name="Normal 2 2 2 7 5 2" xfId="5032"/>
    <cellStyle name="Normal 2 2 2 7 6" xfId="5033"/>
    <cellStyle name="Normal 2 2 2 8" xfId="2116"/>
    <cellStyle name="Normal 2 2 2 8 2" xfId="2117"/>
    <cellStyle name="Normal 2 2 2 8 2 2" xfId="5034"/>
    <cellStyle name="Normal 2 2 2 8 3" xfId="2118"/>
    <cellStyle name="Normal 2 2 2 8 3 2" xfId="5035"/>
    <cellStyle name="Normal 2 2 2 8 4" xfId="2119"/>
    <cellStyle name="Normal 2 2 2 8 4 2" xfId="5036"/>
    <cellStyle name="Normal 2 2 2 8 5" xfId="2120"/>
    <cellStyle name="Normal 2 2 2 8 5 2" xfId="5037"/>
    <cellStyle name="Normal 2 2 2 8 6" xfId="5038"/>
    <cellStyle name="Normal 2 2 2 9" xfId="2121"/>
    <cellStyle name="Normal 2 2 2 9 10" xfId="2122"/>
    <cellStyle name="Normal 2 2 2 9 10 2" xfId="5039"/>
    <cellStyle name="Normal 2 2 2 9 11" xfId="2123"/>
    <cellStyle name="Normal 2 2 2 9 11 2" xfId="5040"/>
    <cellStyle name="Normal 2 2 2 9 12" xfId="2124"/>
    <cellStyle name="Normal 2 2 2 9 12 2" xfId="5041"/>
    <cellStyle name="Normal 2 2 2 9 13" xfId="2125"/>
    <cellStyle name="Normal 2 2 2 9 13 2" xfId="5042"/>
    <cellStyle name="Normal 2 2 2 9 14" xfId="2126"/>
    <cellStyle name="Normal 2 2 2 9 14 2" xfId="5043"/>
    <cellStyle name="Normal 2 2 2 9 15" xfId="2127"/>
    <cellStyle name="Normal 2 2 2 9 15 2" xfId="5044"/>
    <cellStyle name="Normal 2 2 2 9 16" xfId="2128"/>
    <cellStyle name="Normal 2 2 2 9 16 2" xfId="5045"/>
    <cellStyle name="Normal 2 2 2 9 17" xfId="2129"/>
    <cellStyle name="Normal 2 2 2 9 17 2" xfId="5046"/>
    <cellStyle name="Normal 2 2 2 9 18" xfId="2130"/>
    <cellStyle name="Normal 2 2 2 9 18 2" xfId="5047"/>
    <cellStyle name="Normal 2 2 2 9 19" xfId="2131"/>
    <cellStyle name="Normal 2 2 2 9 19 2" xfId="5048"/>
    <cellStyle name="Normal 2 2 2 9 2" xfId="2132"/>
    <cellStyle name="Normal 2 2 2 9 2 2" xfId="2133"/>
    <cellStyle name="Normal 2 2 2 9 2 2 2" xfId="5049"/>
    <cellStyle name="Normal 2 2 2 9 2 3" xfId="5050"/>
    <cellStyle name="Normal 2 2 2 9 20" xfId="2134"/>
    <cellStyle name="Normal 2 2 2 9 20 2" xfId="5051"/>
    <cellStyle name="Normal 2 2 2 9 21" xfId="2135"/>
    <cellStyle name="Normal 2 2 2 9 21 2" xfId="5052"/>
    <cellStyle name="Normal 2 2 2 9 22" xfId="2136"/>
    <cellStyle name="Normal 2 2 2 9 22 2" xfId="5053"/>
    <cellStyle name="Normal 2 2 2 9 23" xfId="2137"/>
    <cellStyle name="Normal 2 2 2 9 23 2" xfId="2138"/>
    <cellStyle name="Normal 2 2 2 9 23 2 2" xfId="5054"/>
    <cellStyle name="Normal 2 2 2 9 23 3" xfId="2139"/>
    <cellStyle name="Normal 2 2 2 9 23 3 2" xfId="2140"/>
    <cellStyle name="Normal 2 2 2 9 23 3 2 2" xfId="5055"/>
    <cellStyle name="Normal 2 2 2 9 23 3 3" xfId="5056"/>
    <cellStyle name="Normal 2 2 2 9 23 4" xfId="2141"/>
    <cellStyle name="Normal 2 2 2 9 23 4 2" xfId="5057"/>
    <cellStyle name="Normal 2 2 2 9 23 5" xfId="5058"/>
    <cellStyle name="Normal 2 2 2 9 24" xfId="5059"/>
    <cellStyle name="Normal 2 2 2 9 3" xfId="2142"/>
    <cellStyle name="Normal 2 2 2 9 3 2" xfId="2143"/>
    <cellStyle name="Normal 2 2 2 9 3 2 2" xfId="5060"/>
    <cellStyle name="Normal 2 2 2 9 3 3" xfId="5061"/>
    <cellStyle name="Normal 2 2 2 9 4" xfId="2144"/>
    <cellStyle name="Normal 2 2 2 9 4 2" xfId="5062"/>
    <cellStyle name="Normal 2 2 2 9 5" xfId="2145"/>
    <cellStyle name="Normal 2 2 2 9 5 2" xfId="5063"/>
    <cellStyle name="Normal 2 2 2 9 6" xfId="2146"/>
    <cellStyle name="Normal 2 2 2 9 6 2" xfId="5064"/>
    <cellStyle name="Normal 2 2 2 9 7" xfId="2147"/>
    <cellStyle name="Normal 2 2 2 9 7 2" xfId="5065"/>
    <cellStyle name="Normal 2 2 2 9 8" xfId="2148"/>
    <cellStyle name="Normal 2 2 2 9 8 2" xfId="5066"/>
    <cellStyle name="Normal 2 2 2 9 9" xfId="2149"/>
    <cellStyle name="Normal 2 2 2 9 9 2" xfId="5067"/>
    <cellStyle name="Normal 2 2 2 9_ASSEP" xfId="2150"/>
    <cellStyle name="Normal 2 2 2_01_cross_2008_classement_indv" xfId="2151"/>
    <cellStyle name="Normal 2 2 20" xfId="2152"/>
    <cellStyle name="Normal 2 2 20 2" xfId="5068"/>
    <cellStyle name="Normal 2 2 21" xfId="2153"/>
    <cellStyle name="Normal 2 2 21 2" xfId="5069"/>
    <cellStyle name="Normal 2 2 22" xfId="2154"/>
    <cellStyle name="Normal 2 2 22 2" xfId="5070"/>
    <cellStyle name="Normal 2 2 23" xfId="2155"/>
    <cellStyle name="Normal 2 2 23 2" xfId="5071"/>
    <cellStyle name="Normal 2 2 24" xfId="2156"/>
    <cellStyle name="Normal 2 2 24 2" xfId="5072"/>
    <cellStyle name="Normal 2 2 25" xfId="2157"/>
    <cellStyle name="Normal 2 2 25 2" xfId="5073"/>
    <cellStyle name="Normal 2 2 26" xfId="2158"/>
    <cellStyle name="Normal 2 2 26 2" xfId="5074"/>
    <cellStyle name="Normal 2 2 27" xfId="2159"/>
    <cellStyle name="Normal 2 2 27 2" xfId="5075"/>
    <cellStyle name="Normal 2 2 28" xfId="2160"/>
    <cellStyle name="Normal 2 2 28 2" xfId="5076"/>
    <cellStyle name="Normal 2 2 29" xfId="2161"/>
    <cellStyle name="Normal 2 2 29 2" xfId="5077"/>
    <cellStyle name="Normal 2 2 3" xfId="2162"/>
    <cellStyle name="Normal 2 2 3 2" xfId="2163"/>
    <cellStyle name="Normal 2 2 3 2 2" xfId="2164"/>
    <cellStyle name="Normal 2 2 3 2 2 2" xfId="5078"/>
    <cellStyle name="Normal 2 2 3 2 3" xfId="5079"/>
    <cellStyle name="Normal 2 2 3 3" xfId="2165"/>
    <cellStyle name="Normal 2 2 3 3 2" xfId="5080"/>
    <cellStyle name="Normal 2 2 3 4" xfId="2166"/>
    <cellStyle name="Normal 2 2 3 4 2" xfId="5081"/>
    <cellStyle name="Normal 2 2 3 5" xfId="2167"/>
    <cellStyle name="Normal 2 2 3 5 2" xfId="5082"/>
    <cellStyle name="Normal 2 2 3 6" xfId="5083"/>
    <cellStyle name="Normal 2 2 30" xfId="2168"/>
    <cellStyle name="Normal 2 2 31" xfId="2169"/>
    <cellStyle name="Normal 2 2 32" xfId="2170"/>
    <cellStyle name="Normal 2 2 33" xfId="2171"/>
    <cellStyle name="Normal 2 2 33 2" xfId="5084"/>
    <cellStyle name="Normal 2 2 4" xfId="2172"/>
    <cellStyle name="Normal 2 2 4 2" xfId="2173"/>
    <cellStyle name="Normal 2 2 4 2 2" xfId="5085"/>
    <cellStyle name="Normal 2 2 4 3" xfId="2174"/>
    <cellStyle name="Normal 2 2 4 3 2" xfId="5086"/>
    <cellStyle name="Normal 2 2 4 4" xfId="2175"/>
    <cellStyle name="Normal 2 2 4 4 2" xfId="5087"/>
    <cellStyle name="Normal 2 2 4 5" xfId="2176"/>
    <cellStyle name="Normal 2 2 4 5 2" xfId="5088"/>
    <cellStyle name="Normal 2 2 4 6" xfId="5089"/>
    <cellStyle name="Normal 2 2 5" xfId="2177"/>
    <cellStyle name="Normal 2 2 5 2" xfId="5090"/>
    <cellStyle name="Normal 2 2 6" xfId="2178"/>
    <cellStyle name="Normal 2 2 6 2" xfId="5091"/>
    <cellStyle name="Normal 2 2 7" xfId="2179"/>
    <cellStyle name="Normal 2 2 7 2" xfId="5092"/>
    <cellStyle name="Normal 2 2 8" xfId="2180"/>
    <cellStyle name="Normal 2 2 8 2" xfId="5093"/>
    <cellStyle name="Normal 2 2 9" xfId="2181"/>
    <cellStyle name="Normal 2 2 9 2" xfId="5094"/>
    <cellStyle name="Normal 2 2_70 - STAT ENGMTS CROSS 2008" xfId="2182"/>
    <cellStyle name="Normal 2 20" xfId="2183"/>
    <cellStyle name="Normal 2 21" xfId="2184"/>
    <cellStyle name="Normal 2 22" xfId="2185"/>
    <cellStyle name="Normal 2 23" xfId="2186"/>
    <cellStyle name="Normal 2 24" xfId="2187"/>
    <cellStyle name="Normal 2 25" xfId="2188"/>
    <cellStyle name="Normal 2 26" xfId="2189"/>
    <cellStyle name="Normal 2 27" xfId="2190"/>
    <cellStyle name="Normal 2 28" xfId="2191"/>
    <cellStyle name="Normal 2 29" xfId="2192"/>
    <cellStyle name="Normal 2 3" xfId="2193"/>
    <cellStyle name="Normal 2 3 10" xfId="2194"/>
    <cellStyle name="Normal 2 3 10 2" xfId="2195"/>
    <cellStyle name="Normal 2 3 10 2 2" xfId="5095"/>
    <cellStyle name="Normal 2 3 10 3" xfId="2196"/>
    <cellStyle name="Normal 2 3 10 3 2" xfId="2197"/>
    <cellStyle name="Normal 2 3 10 3 2 2" xfId="5096"/>
    <cellStyle name="Normal 2 3 10 3 3" xfId="5097"/>
    <cellStyle name="Normal 2 3 10 4" xfId="2198"/>
    <cellStyle name="Normal 2 3 10 4 2" xfId="5098"/>
    <cellStyle name="Normal 2 3 10 5" xfId="5099"/>
    <cellStyle name="Normal 2 3 11" xfId="2199"/>
    <cellStyle name="Normal 2 3 11 2" xfId="2200"/>
    <cellStyle name="Normal 2 3 11 2 2" xfId="5100"/>
    <cellStyle name="Normal 2 3 11 3" xfId="2201"/>
    <cellStyle name="Normal 2 3 11 3 2" xfId="2202"/>
    <cellStyle name="Normal 2 3 11 3 2 2" xfId="5101"/>
    <cellStyle name="Normal 2 3 11 3 3" xfId="5102"/>
    <cellStyle name="Normal 2 3 11 4" xfId="2203"/>
    <cellStyle name="Normal 2 3 11 4 2" xfId="5103"/>
    <cellStyle name="Normal 2 3 11 5" xfId="5104"/>
    <cellStyle name="Normal 2 3 12" xfId="2204"/>
    <cellStyle name="Normal 2 3 12 2" xfId="2205"/>
    <cellStyle name="Normal 2 3 12 2 2" xfId="5105"/>
    <cellStyle name="Normal 2 3 12 3" xfId="2206"/>
    <cellStyle name="Normal 2 3 12 3 2" xfId="2207"/>
    <cellStyle name="Normal 2 3 12 3 2 2" xfId="5106"/>
    <cellStyle name="Normal 2 3 12 3 3" xfId="5107"/>
    <cellStyle name="Normal 2 3 12 4" xfId="2208"/>
    <cellStyle name="Normal 2 3 12 4 2" xfId="5108"/>
    <cellStyle name="Normal 2 3 12 5" xfId="5109"/>
    <cellStyle name="Normal 2 3 13" xfId="2209"/>
    <cellStyle name="Normal 2 3 13 2" xfId="2210"/>
    <cellStyle name="Normal 2 3 13 2 2" xfId="5110"/>
    <cellStyle name="Normal 2 3 13 3" xfId="2211"/>
    <cellStyle name="Normal 2 3 13 3 2" xfId="2212"/>
    <cellStyle name="Normal 2 3 13 3 2 2" xfId="5111"/>
    <cellStyle name="Normal 2 3 13 3 3" xfId="5112"/>
    <cellStyle name="Normal 2 3 13 4" xfId="2213"/>
    <cellStyle name="Normal 2 3 13 4 2" xfId="5113"/>
    <cellStyle name="Normal 2 3 13 5" xfId="5114"/>
    <cellStyle name="Normal 2 3 14" xfId="2214"/>
    <cellStyle name="Normal 2 3 14 2" xfId="2215"/>
    <cellStyle name="Normal 2 3 14 2 2" xfId="5115"/>
    <cellStyle name="Normal 2 3 14 3" xfId="2216"/>
    <cellStyle name="Normal 2 3 14 3 2" xfId="2217"/>
    <cellStyle name="Normal 2 3 14 3 2 2" xfId="5116"/>
    <cellStyle name="Normal 2 3 14 3 3" xfId="5117"/>
    <cellStyle name="Normal 2 3 14 4" xfId="2218"/>
    <cellStyle name="Normal 2 3 14 4 2" xfId="5118"/>
    <cellStyle name="Normal 2 3 14 5" xfId="5119"/>
    <cellStyle name="Normal 2 3 15" xfId="2219"/>
    <cellStyle name="Normal 2 3 15 2" xfId="2220"/>
    <cellStyle name="Normal 2 3 15 2 2" xfId="5120"/>
    <cellStyle name="Normal 2 3 15 3" xfId="2221"/>
    <cellStyle name="Normal 2 3 15 3 2" xfId="2222"/>
    <cellStyle name="Normal 2 3 15 3 2 2" xfId="5121"/>
    <cellStyle name="Normal 2 3 15 3 3" xfId="5122"/>
    <cellStyle name="Normal 2 3 15 4" xfId="2223"/>
    <cellStyle name="Normal 2 3 15 4 2" xfId="5123"/>
    <cellStyle name="Normal 2 3 15 5" xfId="5124"/>
    <cellStyle name="Normal 2 3 16" xfId="2224"/>
    <cellStyle name="Normal 2 3 16 2" xfId="2225"/>
    <cellStyle name="Normal 2 3 16 2 2" xfId="5125"/>
    <cellStyle name="Normal 2 3 16 3" xfId="2226"/>
    <cellStyle name="Normal 2 3 16 3 2" xfId="2227"/>
    <cellStyle name="Normal 2 3 16 3 2 2" xfId="5126"/>
    <cellStyle name="Normal 2 3 16 3 3" xfId="5127"/>
    <cellStyle name="Normal 2 3 16 4" xfId="2228"/>
    <cellStyle name="Normal 2 3 16 4 2" xfId="5128"/>
    <cellStyle name="Normal 2 3 16 5" xfId="5129"/>
    <cellStyle name="Normal 2 3 17" xfId="2229"/>
    <cellStyle name="Normal 2 3 17 2" xfId="2230"/>
    <cellStyle name="Normal 2 3 17 2 2" xfId="5130"/>
    <cellStyle name="Normal 2 3 17 3" xfId="2231"/>
    <cellStyle name="Normal 2 3 17 3 2" xfId="2232"/>
    <cellStyle name="Normal 2 3 17 3 2 2" xfId="5131"/>
    <cellStyle name="Normal 2 3 17 3 3" xfId="5132"/>
    <cellStyle name="Normal 2 3 17 4" xfId="2233"/>
    <cellStyle name="Normal 2 3 17 4 2" xfId="5133"/>
    <cellStyle name="Normal 2 3 17 5" xfId="5134"/>
    <cellStyle name="Normal 2 3 18" xfId="2234"/>
    <cellStyle name="Normal 2 3 18 2" xfId="2235"/>
    <cellStyle name="Normal 2 3 18 2 2" xfId="5135"/>
    <cellStyle name="Normal 2 3 18 3" xfId="2236"/>
    <cellStyle name="Normal 2 3 18 3 2" xfId="2237"/>
    <cellStyle name="Normal 2 3 18 3 2 2" xfId="5136"/>
    <cellStyle name="Normal 2 3 18 3 3" xfId="5137"/>
    <cellStyle name="Normal 2 3 18 4" xfId="2238"/>
    <cellStyle name="Normal 2 3 18 4 2" xfId="5138"/>
    <cellStyle name="Normal 2 3 18 5" xfId="5139"/>
    <cellStyle name="Normal 2 3 19" xfId="2239"/>
    <cellStyle name="Normal 2 3 19 2" xfId="2240"/>
    <cellStyle name="Normal 2 3 19 2 2" xfId="5140"/>
    <cellStyle name="Normal 2 3 19 3" xfId="2241"/>
    <cellStyle name="Normal 2 3 19 3 2" xfId="2242"/>
    <cellStyle name="Normal 2 3 19 3 2 2" xfId="5141"/>
    <cellStyle name="Normal 2 3 19 3 3" xfId="5142"/>
    <cellStyle name="Normal 2 3 19 4" xfId="2243"/>
    <cellStyle name="Normal 2 3 19 4 2" xfId="5143"/>
    <cellStyle name="Normal 2 3 19 5" xfId="5144"/>
    <cellStyle name="Normal 2 3 2" xfId="2244"/>
    <cellStyle name="Normal 2 3 2 10" xfId="2245"/>
    <cellStyle name="Normal 2 3 2 10 2" xfId="5145"/>
    <cellStyle name="Normal 2 3 2 11" xfId="2246"/>
    <cellStyle name="Normal 2 3 2 11 2" xfId="5146"/>
    <cellStyle name="Normal 2 3 2 12" xfId="2247"/>
    <cellStyle name="Normal 2 3 2 12 2" xfId="5147"/>
    <cellStyle name="Normal 2 3 2 13" xfId="2248"/>
    <cellStyle name="Normal 2 3 2 13 2" xfId="5148"/>
    <cellStyle name="Normal 2 3 2 14" xfId="2249"/>
    <cellStyle name="Normal 2 3 2 14 2" xfId="5149"/>
    <cellStyle name="Normal 2 3 2 15" xfId="2250"/>
    <cellStyle name="Normal 2 3 2 15 2" xfId="5150"/>
    <cellStyle name="Normal 2 3 2 16" xfId="2251"/>
    <cellStyle name="Normal 2 3 2 16 2" xfId="5151"/>
    <cellStyle name="Normal 2 3 2 17" xfId="2252"/>
    <cellStyle name="Normal 2 3 2 17 2" xfId="5152"/>
    <cellStyle name="Normal 2 3 2 18" xfId="2253"/>
    <cellStyle name="Normal 2 3 2 18 2" xfId="5153"/>
    <cellStyle name="Normal 2 3 2 19" xfId="2254"/>
    <cellStyle name="Normal 2 3 2 19 2" xfId="5154"/>
    <cellStyle name="Normal 2 3 2 2" xfId="2255"/>
    <cellStyle name="Normal 2 3 2 2 2" xfId="2256"/>
    <cellStyle name="Normal 2 3 2 2 2 2" xfId="5155"/>
    <cellStyle name="Normal 2 3 2 2 3" xfId="5156"/>
    <cellStyle name="Normal 2 3 2 20" xfId="2257"/>
    <cellStyle name="Normal 2 3 2 20 2" xfId="5157"/>
    <cellStyle name="Normal 2 3 2 21" xfId="2258"/>
    <cellStyle name="Normal 2 3 2 21 2" xfId="5158"/>
    <cellStyle name="Normal 2 3 2 22" xfId="2259"/>
    <cellStyle name="Normal 2 3 2 22 2" xfId="5159"/>
    <cellStyle name="Normal 2 3 2 23" xfId="2260"/>
    <cellStyle name="Normal 2 3 2 23 2" xfId="5160"/>
    <cellStyle name="Normal 2 3 2 24" xfId="2261"/>
    <cellStyle name="Normal 2 3 2 24 2" xfId="5161"/>
    <cellStyle name="Normal 2 3 2 25" xfId="2262"/>
    <cellStyle name="Normal 2 3 2 25 2" xfId="5162"/>
    <cellStyle name="Normal 2 3 2 26" xfId="2263"/>
    <cellStyle name="Normal 2 3 2 26 2" xfId="5163"/>
    <cellStyle name="Normal 2 3 2 27" xfId="2264"/>
    <cellStyle name="Normal 2 3 2 27 2" xfId="5164"/>
    <cellStyle name="Normal 2 3 2 28" xfId="2265"/>
    <cellStyle name="Normal 2 3 2 28 2" xfId="2266"/>
    <cellStyle name="Normal 2 3 2 28 2 2" xfId="5165"/>
    <cellStyle name="Normal 2 3 2 28 3" xfId="2267"/>
    <cellStyle name="Normal 2 3 2 28 3 2" xfId="2268"/>
    <cellStyle name="Normal 2 3 2 28 3 2 2" xfId="5166"/>
    <cellStyle name="Normal 2 3 2 28 3 3" xfId="5167"/>
    <cellStyle name="Normal 2 3 2 28 4" xfId="2269"/>
    <cellStyle name="Normal 2 3 2 28 4 2" xfId="5168"/>
    <cellStyle name="Normal 2 3 2 28 5" xfId="5169"/>
    <cellStyle name="Normal 2 3 2 29" xfId="5170"/>
    <cellStyle name="Normal 2 3 2 3" xfId="2270"/>
    <cellStyle name="Normal 2 3 2 3 2" xfId="2271"/>
    <cellStyle name="Normal 2 3 2 3 2 2" xfId="5171"/>
    <cellStyle name="Normal 2 3 2 3 3" xfId="2272"/>
    <cellStyle name="Normal 2 3 2 3 3 2" xfId="5172"/>
    <cellStyle name="Normal 2 3 2 3 4" xfId="5173"/>
    <cellStyle name="Normal 2 3 2 4" xfId="2273"/>
    <cellStyle name="Normal 2 3 2 4 2" xfId="5174"/>
    <cellStyle name="Normal 2 3 2 5" xfId="2274"/>
    <cellStyle name="Normal 2 3 2 5 2" xfId="5175"/>
    <cellStyle name="Normal 2 3 2 6" xfId="2275"/>
    <cellStyle name="Normal 2 3 2 6 2" xfId="5176"/>
    <cellStyle name="Normal 2 3 2 7" xfId="2276"/>
    <cellStyle name="Normal 2 3 2 7 2" xfId="5177"/>
    <cellStyle name="Normal 2 3 2 8" xfId="2277"/>
    <cellStyle name="Normal 2 3 2 8 2" xfId="5178"/>
    <cellStyle name="Normal 2 3 2 9" xfId="2278"/>
    <cellStyle name="Normal 2 3 2 9 2" xfId="5179"/>
    <cellStyle name="Normal 2 3 2_ASSEP" xfId="2279"/>
    <cellStyle name="Normal 2 3 20" xfId="2280"/>
    <cellStyle name="Normal 2 3 20 2" xfId="2281"/>
    <cellStyle name="Normal 2 3 20 2 2" xfId="5180"/>
    <cellStyle name="Normal 2 3 20 3" xfId="2282"/>
    <cellStyle name="Normal 2 3 20 3 2" xfId="2283"/>
    <cellStyle name="Normal 2 3 20 3 2 2" xfId="5181"/>
    <cellStyle name="Normal 2 3 20 3 3" xfId="5182"/>
    <cellStyle name="Normal 2 3 20 4" xfId="2284"/>
    <cellStyle name="Normal 2 3 20 4 2" xfId="5183"/>
    <cellStyle name="Normal 2 3 20 5" xfId="5184"/>
    <cellStyle name="Normal 2 3 21" xfId="2285"/>
    <cellStyle name="Normal 2 3 21 2" xfId="2286"/>
    <cellStyle name="Normal 2 3 21 2 2" xfId="5185"/>
    <cellStyle name="Normal 2 3 21 3" xfId="2287"/>
    <cellStyle name="Normal 2 3 21 3 2" xfId="2288"/>
    <cellStyle name="Normal 2 3 21 3 2 2" xfId="5186"/>
    <cellStyle name="Normal 2 3 21 3 3" xfId="5187"/>
    <cellStyle name="Normal 2 3 21 4" xfId="2289"/>
    <cellStyle name="Normal 2 3 21 4 2" xfId="5188"/>
    <cellStyle name="Normal 2 3 21 5" xfId="5189"/>
    <cellStyle name="Normal 2 3 22" xfId="2290"/>
    <cellStyle name="Normal 2 3 22 2" xfId="2291"/>
    <cellStyle name="Normal 2 3 22 2 2" xfId="5190"/>
    <cellStyle name="Normal 2 3 22 3" xfId="2292"/>
    <cellStyle name="Normal 2 3 22 3 2" xfId="2293"/>
    <cellStyle name="Normal 2 3 22 3 2 2" xfId="5191"/>
    <cellStyle name="Normal 2 3 22 3 3" xfId="5192"/>
    <cellStyle name="Normal 2 3 22 4" xfId="2294"/>
    <cellStyle name="Normal 2 3 22 4 2" xfId="5193"/>
    <cellStyle name="Normal 2 3 22 5" xfId="5194"/>
    <cellStyle name="Normal 2 3 23" xfId="2295"/>
    <cellStyle name="Normal 2 3 23 2" xfId="2296"/>
    <cellStyle name="Normal 2 3 23 2 2" xfId="5195"/>
    <cellStyle name="Normal 2 3 23 3" xfId="2297"/>
    <cellStyle name="Normal 2 3 23 3 2" xfId="2298"/>
    <cellStyle name="Normal 2 3 23 3 2 2" xfId="5196"/>
    <cellStyle name="Normal 2 3 23 3 3" xfId="5197"/>
    <cellStyle name="Normal 2 3 23 4" xfId="2299"/>
    <cellStyle name="Normal 2 3 23 4 2" xfId="5198"/>
    <cellStyle name="Normal 2 3 23 5" xfId="5199"/>
    <cellStyle name="Normal 2 3 24" xfId="2300"/>
    <cellStyle name="Normal 2 3 24 2" xfId="2301"/>
    <cellStyle name="Normal 2 3 24 2 2" xfId="5200"/>
    <cellStyle name="Normal 2 3 24 3" xfId="2302"/>
    <cellStyle name="Normal 2 3 24 3 2" xfId="2303"/>
    <cellStyle name="Normal 2 3 24 3 2 2" xfId="5201"/>
    <cellStyle name="Normal 2 3 24 3 3" xfId="5202"/>
    <cellStyle name="Normal 2 3 24 4" xfId="2304"/>
    <cellStyle name="Normal 2 3 24 4 2" xfId="5203"/>
    <cellStyle name="Normal 2 3 24 5" xfId="5204"/>
    <cellStyle name="Normal 2 3 25" xfId="2305"/>
    <cellStyle name="Normal 2 3 25 2" xfId="2306"/>
    <cellStyle name="Normal 2 3 25 2 2" xfId="5205"/>
    <cellStyle name="Normal 2 3 25 3" xfId="2307"/>
    <cellStyle name="Normal 2 3 25 3 2" xfId="2308"/>
    <cellStyle name="Normal 2 3 25 3 2 2" xfId="5206"/>
    <cellStyle name="Normal 2 3 25 3 3" xfId="5207"/>
    <cellStyle name="Normal 2 3 25 4" xfId="2309"/>
    <cellStyle name="Normal 2 3 25 4 2" xfId="5208"/>
    <cellStyle name="Normal 2 3 25 5" xfId="5209"/>
    <cellStyle name="Normal 2 3 26" xfId="2310"/>
    <cellStyle name="Normal 2 3 26 2" xfId="2311"/>
    <cellStyle name="Normal 2 3 26 2 2" xfId="5210"/>
    <cellStyle name="Normal 2 3 26 3" xfId="2312"/>
    <cellStyle name="Normal 2 3 26 3 2" xfId="2313"/>
    <cellStyle name="Normal 2 3 26 3 2 2" xfId="5211"/>
    <cellStyle name="Normal 2 3 26 3 3" xfId="5212"/>
    <cellStyle name="Normal 2 3 26 4" xfId="2314"/>
    <cellStyle name="Normal 2 3 26 4 2" xfId="5213"/>
    <cellStyle name="Normal 2 3 26 5" xfId="5214"/>
    <cellStyle name="Normal 2 3 27" xfId="2315"/>
    <cellStyle name="Normal 2 3 27 2" xfId="2316"/>
    <cellStyle name="Normal 2 3 27 2 2" xfId="5215"/>
    <cellStyle name="Normal 2 3 27 3" xfId="2317"/>
    <cellStyle name="Normal 2 3 27 3 2" xfId="2318"/>
    <cellStyle name="Normal 2 3 27 3 2 2" xfId="5216"/>
    <cellStyle name="Normal 2 3 27 3 3" xfId="5217"/>
    <cellStyle name="Normal 2 3 27 4" xfId="2319"/>
    <cellStyle name="Normal 2 3 27 4 2" xfId="5218"/>
    <cellStyle name="Normal 2 3 27 5" xfId="5219"/>
    <cellStyle name="Normal 2 3 28" xfId="2320"/>
    <cellStyle name="Normal 2 3 28 2" xfId="2321"/>
    <cellStyle name="Normal 2 3 28 2 2" xfId="5220"/>
    <cellStyle name="Normal 2 3 28 3" xfId="2322"/>
    <cellStyle name="Normal 2 3 28 3 2" xfId="2323"/>
    <cellStyle name="Normal 2 3 28 3 2 2" xfId="5221"/>
    <cellStyle name="Normal 2 3 28 3 3" xfId="5222"/>
    <cellStyle name="Normal 2 3 28 4" xfId="2324"/>
    <cellStyle name="Normal 2 3 28 4 2" xfId="5223"/>
    <cellStyle name="Normal 2 3 28 5" xfId="5224"/>
    <cellStyle name="Normal 2 3 29" xfId="2325"/>
    <cellStyle name="Normal 2 3 29 2" xfId="2326"/>
    <cellStyle name="Normal 2 3 29 2 2" xfId="5225"/>
    <cellStyle name="Normal 2 3 29 3" xfId="2327"/>
    <cellStyle name="Normal 2 3 29 3 2" xfId="2328"/>
    <cellStyle name="Normal 2 3 29 3 2 2" xfId="5226"/>
    <cellStyle name="Normal 2 3 29 3 3" xfId="5227"/>
    <cellStyle name="Normal 2 3 29 4" xfId="2329"/>
    <cellStyle name="Normal 2 3 29 4 2" xfId="5228"/>
    <cellStyle name="Normal 2 3 29 5" xfId="5229"/>
    <cellStyle name="Normal 2 3 3" xfId="2330"/>
    <cellStyle name="Normal 2 3 3 2" xfId="2331"/>
    <cellStyle name="Normal 2 3 3 2 2" xfId="2332"/>
    <cellStyle name="Normal 2 3 3 2 2 2" xfId="5230"/>
    <cellStyle name="Normal 2 3 3 2 3" xfId="5231"/>
    <cellStyle name="Normal 2 3 3 3" xfId="2333"/>
    <cellStyle name="Normal 2 3 3 3 2" xfId="5232"/>
    <cellStyle name="Normal 2 3 3 4" xfId="2334"/>
    <cellStyle name="Normal 2 3 3 4 2" xfId="5233"/>
    <cellStyle name="Normal 2 3 3 5" xfId="2335"/>
    <cellStyle name="Normal 2 3 3 5 2" xfId="5234"/>
    <cellStyle name="Normal 2 3 3 6" xfId="5235"/>
    <cellStyle name="Normal 2 3 30" xfId="2336"/>
    <cellStyle name="Normal 2 3 30 2" xfId="2337"/>
    <cellStyle name="Normal 2 3 30 2 2" xfId="5236"/>
    <cellStyle name="Normal 2 3 30 3" xfId="2338"/>
    <cellStyle name="Normal 2 3 30 3 2" xfId="2339"/>
    <cellStyle name="Normal 2 3 30 3 2 2" xfId="5237"/>
    <cellStyle name="Normal 2 3 30 3 3" xfId="5238"/>
    <cellStyle name="Normal 2 3 30 4" xfId="2340"/>
    <cellStyle name="Normal 2 3 30 4 2" xfId="5239"/>
    <cellStyle name="Normal 2 3 30 5" xfId="5240"/>
    <cellStyle name="Normal 2 3 31" xfId="2341"/>
    <cellStyle name="Normal 2 3 31 2" xfId="2342"/>
    <cellStyle name="Normal 2 3 31 2 2" xfId="5241"/>
    <cellStyle name="Normal 2 3 31 3" xfId="2343"/>
    <cellStyle name="Normal 2 3 31 3 2" xfId="2344"/>
    <cellStyle name="Normal 2 3 31 3 2 2" xfId="5242"/>
    <cellStyle name="Normal 2 3 31 3 3" xfId="5243"/>
    <cellStyle name="Normal 2 3 31 4" xfId="2345"/>
    <cellStyle name="Normal 2 3 31 4 2" xfId="5244"/>
    <cellStyle name="Normal 2 3 31 5" xfId="5245"/>
    <cellStyle name="Normal 2 3 32" xfId="2346"/>
    <cellStyle name="Normal 2 3 32 2" xfId="2347"/>
    <cellStyle name="Normal 2 3 32 2 2" xfId="5246"/>
    <cellStyle name="Normal 2 3 32 3" xfId="2348"/>
    <cellStyle name="Normal 2 3 32 3 2" xfId="2349"/>
    <cellStyle name="Normal 2 3 32 3 2 2" xfId="5247"/>
    <cellStyle name="Normal 2 3 32 3 3" xfId="5248"/>
    <cellStyle name="Normal 2 3 32 4" xfId="2350"/>
    <cellStyle name="Normal 2 3 32 4 2" xfId="5249"/>
    <cellStyle name="Normal 2 3 32 5" xfId="5250"/>
    <cellStyle name="Normal 2 3 33" xfId="2351"/>
    <cellStyle name="Normal 2 3 33 2" xfId="2352"/>
    <cellStyle name="Normal 2 3 33 3" xfId="5251"/>
    <cellStyle name="Normal 2 3 34" xfId="2353"/>
    <cellStyle name="Normal 2 3 34 2" xfId="5252"/>
    <cellStyle name="Normal 2 3 35" xfId="2354"/>
    <cellStyle name="Normal 2 3 35 2" xfId="2355"/>
    <cellStyle name="Normal 2 3 35 2 2" xfId="5253"/>
    <cellStyle name="Normal 2 3 35 3" xfId="5254"/>
    <cellStyle name="Normal 2 3 36" xfId="2356"/>
    <cellStyle name="Normal 2 3 36 2" xfId="2357"/>
    <cellStyle name="Normal 2 3 36 2 2" xfId="5255"/>
    <cellStyle name="Normal 2 3 37" xfId="2358"/>
    <cellStyle name="Normal 2 3 37 2" xfId="5256"/>
    <cellStyle name="Normal 2 3 4" xfId="2359"/>
    <cellStyle name="Normal 2 3 4 2" xfId="2360"/>
    <cellStyle name="Normal 2 3 4 2 2" xfId="5257"/>
    <cellStyle name="Normal 2 3 4 3" xfId="2361"/>
    <cellStyle name="Normal 2 3 4 3 2" xfId="5258"/>
    <cellStyle name="Normal 2 3 4 4" xfId="2362"/>
    <cellStyle name="Normal 2 3 4 4 2" xfId="5259"/>
    <cellStyle name="Normal 2 3 4 5" xfId="2363"/>
    <cellStyle name="Normal 2 3 4 5 2" xfId="5260"/>
    <cellStyle name="Normal 2 3 4 6" xfId="5261"/>
    <cellStyle name="Normal 2 3 5" xfId="2364"/>
    <cellStyle name="Normal 2 3 5 2" xfId="2365"/>
    <cellStyle name="Normal 2 3 5 2 2" xfId="5262"/>
    <cellStyle name="Normal 2 3 5 3" xfId="2366"/>
    <cellStyle name="Normal 2 3 5 3 2" xfId="5263"/>
    <cellStyle name="Normal 2 3 5 4" xfId="2367"/>
    <cellStyle name="Normal 2 3 5 4 2" xfId="5264"/>
    <cellStyle name="Normal 2 3 5 5" xfId="2368"/>
    <cellStyle name="Normal 2 3 5 5 2" xfId="5265"/>
    <cellStyle name="Normal 2 3 5 6" xfId="5266"/>
    <cellStyle name="Normal 2 3 6" xfId="2369"/>
    <cellStyle name="Normal 2 3 6 2" xfId="2370"/>
    <cellStyle name="Normal 2 3 6 2 2" xfId="5267"/>
    <cellStyle name="Normal 2 3 6 3" xfId="2371"/>
    <cellStyle name="Normal 2 3 6 3 2" xfId="5268"/>
    <cellStyle name="Normal 2 3 6 4" xfId="2372"/>
    <cellStyle name="Normal 2 3 6 4 2" xfId="5269"/>
    <cellStyle name="Normal 2 3 6 5" xfId="2373"/>
    <cellStyle name="Normal 2 3 6 5 2" xfId="5270"/>
    <cellStyle name="Normal 2 3 6 6" xfId="5271"/>
    <cellStyle name="Normal 2 3 7" xfId="2374"/>
    <cellStyle name="Normal 2 3 7 2" xfId="2375"/>
    <cellStyle name="Normal 2 3 7 2 2" xfId="5272"/>
    <cellStyle name="Normal 2 3 7 3" xfId="2376"/>
    <cellStyle name="Normal 2 3 7 3 2" xfId="5273"/>
    <cellStyle name="Normal 2 3 7 4" xfId="2377"/>
    <cellStyle name="Normal 2 3 7 4 2" xfId="5274"/>
    <cellStyle name="Normal 2 3 7 5" xfId="2378"/>
    <cellStyle name="Normal 2 3 7 5 2" xfId="5275"/>
    <cellStyle name="Normal 2 3 7 6" xfId="5276"/>
    <cellStyle name="Normal 2 3 8" xfId="2379"/>
    <cellStyle name="Normal 2 3 8 10" xfId="2380"/>
    <cellStyle name="Normal 2 3 8 10 2" xfId="5277"/>
    <cellStyle name="Normal 2 3 8 11" xfId="2381"/>
    <cellStyle name="Normal 2 3 8 11 2" xfId="5278"/>
    <cellStyle name="Normal 2 3 8 12" xfId="2382"/>
    <cellStyle name="Normal 2 3 8 12 2" xfId="5279"/>
    <cellStyle name="Normal 2 3 8 13" xfId="2383"/>
    <cellStyle name="Normal 2 3 8 13 2" xfId="5280"/>
    <cellStyle name="Normal 2 3 8 14" xfId="2384"/>
    <cellStyle name="Normal 2 3 8 14 2" xfId="5281"/>
    <cellStyle name="Normal 2 3 8 15" xfId="2385"/>
    <cellStyle name="Normal 2 3 8 15 2" xfId="5282"/>
    <cellStyle name="Normal 2 3 8 16" xfId="2386"/>
    <cellStyle name="Normal 2 3 8 16 2" xfId="5283"/>
    <cellStyle name="Normal 2 3 8 17" xfId="2387"/>
    <cellStyle name="Normal 2 3 8 17 2" xfId="5284"/>
    <cellStyle name="Normal 2 3 8 18" xfId="2388"/>
    <cellStyle name="Normal 2 3 8 18 2" xfId="5285"/>
    <cellStyle name="Normal 2 3 8 19" xfId="2389"/>
    <cellStyle name="Normal 2 3 8 19 2" xfId="5286"/>
    <cellStyle name="Normal 2 3 8 2" xfId="2390"/>
    <cellStyle name="Normal 2 3 8 2 2" xfId="2391"/>
    <cellStyle name="Normal 2 3 8 2 2 2" xfId="5287"/>
    <cellStyle name="Normal 2 3 8 2 3" xfId="5288"/>
    <cellStyle name="Normal 2 3 8 20" xfId="2392"/>
    <cellStyle name="Normal 2 3 8 20 2" xfId="5289"/>
    <cellStyle name="Normal 2 3 8 21" xfId="2393"/>
    <cellStyle name="Normal 2 3 8 21 2" xfId="5290"/>
    <cellStyle name="Normal 2 3 8 22" xfId="2394"/>
    <cellStyle name="Normal 2 3 8 22 2" xfId="5291"/>
    <cellStyle name="Normal 2 3 8 23" xfId="2395"/>
    <cellStyle name="Normal 2 3 8 23 2" xfId="2396"/>
    <cellStyle name="Normal 2 3 8 23 2 2" xfId="5292"/>
    <cellStyle name="Normal 2 3 8 23 3" xfId="2397"/>
    <cellStyle name="Normal 2 3 8 23 3 2" xfId="2398"/>
    <cellStyle name="Normal 2 3 8 23 3 2 2" xfId="5293"/>
    <cellStyle name="Normal 2 3 8 23 3 3" xfId="5294"/>
    <cellStyle name="Normal 2 3 8 23 4" xfId="2399"/>
    <cellStyle name="Normal 2 3 8 23 4 2" xfId="5295"/>
    <cellStyle name="Normal 2 3 8 23 4 2 2" xfId="6249"/>
    <cellStyle name="Normal 2 3 8 23 4 2 3" xfId="8391"/>
    <cellStyle name="Normal 2 3 8 23 4 2 3 2" xfId="9497"/>
    <cellStyle name="Normal 2 3 8 23 5" xfId="5296"/>
    <cellStyle name="Normal 2 3 8 23 5 2" xfId="6250"/>
    <cellStyle name="Normal 2 3 8 23 5 3" xfId="8828"/>
    <cellStyle name="Normal 2 3 8 23 5 3 2" xfId="9246"/>
    <cellStyle name="Normal 2 3 8 24" xfId="5297"/>
    <cellStyle name="Normal 2 3 8 24 2" xfId="6251"/>
    <cellStyle name="Normal 2 3 8 24 3" xfId="8827"/>
    <cellStyle name="Normal 2 3 8 24 3 2" xfId="9247"/>
    <cellStyle name="Normal 2 3 8 3" xfId="2400"/>
    <cellStyle name="Normal 2 3 8 3 2" xfId="2401"/>
    <cellStyle name="Normal 2 3 8 3 2 2" xfId="5298"/>
    <cellStyle name="Normal 2 3 8 3 2 2 2" xfId="6252"/>
    <cellStyle name="Normal 2 3 8 3 2 2 3" xfId="8390"/>
    <cellStyle name="Normal 2 3 8 3 2 2 3 2" xfId="9498"/>
    <cellStyle name="Normal 2 3 8 3 3" xfId="5299"/>
    <cellStyle name="Normal 2 3 8 3 3 2" xfId="6253"/>
    <cellStyle name="Normal 2 3 8 3 3 3" xfId="8826"/>
    <cellStyle name="Normal 2 3 8 3 3 3 2" xfId="9248"/>
    <cellStyle name="Normal 2 3 8 4" xfId="2402"/>
    <cellStyle name="Normal 2 3 8 4 2" xfId="5300"/>
    <cellStyle name="Normal 2 3 8 4 2 2" xfId="6254"/>
    <cellStyle name="Normal 2 3 8 4 2 3" xfId="8825"/>
    <cellStyle name="Normal 2 3 8 4 2 3 2" xfId="9249"/>
    <cellStyle name="Normal 2 3 8 5" xfId="2403"/>
    <cellStyle name="Normal 2 3 8 5 2" xfId="5301"/>
    <cellStyle name="Normal 2 3 8 5 2 2" xfId="6255"/>
    <cellStyle name="Normal 2 3 8 5 2 3" xfId="8389"/>
    <cellStyle name="Normal 2 3 8 5 2 3 2" xfId="9499"/>
    <cellStyle name="Normal 2 3 8 6" xfId="2404"/>
    <cellStyle name="Normal 2 3 8 6 2" xfId="5302"/>
    <cellStyle name="Normal 2 3 8 6 2 2" xfId="6256"/>
    <cellStyle name="Normal 2 3 8 6 2 3" xfId="8388"/>
    <cellStyle name="Normal 2 3 8 6 2 3 2" xfId="9500"/>
    <cellStyle name="Normal 2 3 8 7" xfId="2405"/>
    <cellStyle name="Normal 2 3 8 7 2" xfId="5303"/>
    <cellStyle name="Normal 2 3 8 7 2 2" xfId="6257"/>
    <cellStyle name="Normal 2 3 8 7 2 3" xfId="8824"/>
    <cellStyle name="Normal 2 3 8 7 2 3 2" xfId="9250"/>
    <cellStyle name="Normal 2 3 8 8" xfId="2406"/>
    <cellStyle name="Normal 2 3 8 8 2" xfId="5304"/>
    <cellStyle name="Normal 2 3 8 8 2 2" xfId="6258"/>
    <cellStyle name="Normal 2 3 8 8 2 3" xfId="8387"/>
    <cellStyle name="Normal 2 3 8 8 2 3 2" xfId="9501"/>
    <cellStyle name="Normal 2 3 8 9" xfId="2407"/>
    <cellStyle name="Normal 2 3 8 9 2" xfId="5305"/>
    <cellStyle name="Normal 2 3 8 9 2 2" xfId="6259"/>
    <cellStyle name="Normal 2 3 8 9 2 3" xfId="8386"/>
    <cellStyle name="Normal 2 3 8 9 2 3 2" xfId="9502"/>
    <cellStyle name="Normal 2 3 8_ASSEP" xfId="2408"/>
    <cellStyle name="Normal 2 3 9" xfId="2409"/>
    <cellStyle name="Normal 2 3 9 2" xfId="2410"/>
    <cellStyle name="Normal 2 3 9 2 2" xfId="5306"/>
    <cellStyle name="Normal 2 3 9 2 2 2" xfId="6260"/>
    <cellStyle name="Normal 2 3 9 2 2 3" xfId="8823"/>
    <cellStyle name="Normal 2 3 9 2 2 3 2" xfId="9251"/>
    <cellStyle name="Normal 2 3 9 3" xfId="2411"/>
    <cellStyle name="Normal 2 3 9 3 2" xfId="2412"/>
    <cellStyle name="Normal 2 3 9 3 2 2" xfId="5307"/>
    <cellStyle name="Normal 2 3 9 3 2 2 2" xfId="6261"/>
    <cellStyle name="Normal 2 3 9 3 2 2 3" xfId="8822"/>
    <cellStyle name="Normal 2 3 9 3 2 2 3 2" xfId="9252"/>
    <cellStyle name="Normal 2 3 9 3 3" xfId="5308"/>
    <cellStyle name="Normal 2 3 9 3 3 2" xfId="6262"/>
    <cellStyle name="Normal 2 3 9 3 3 3" xfId="8385"/>
    <cellStyle name="Normal 2 3 9 3 3 3 2" xfId="9503"/>
    <cellStyle name="Normal 2 3 9 4" xfId="2413"/>
    <cellStyle name="Normal 2 3 9 4 2" xfId="5309"/>
    <cellStyle name="Normal 2 3 9 4 2 2" xfId="6263"/>
    <cellStyle name="Normal 2 3 9 4 2 3" xfId="8821"/>
    <cellStyle name="Normal 2 3 9 4 2 3 2" xfId="9253"/>
    <cellStyle name="Normal 2 3 9 5" xfId="5310"/>
    <cellStyle name="Normal 2 3 9 5 2" xfId="6264"/>
    <cellStyle name="Normal 2 3 9 5 3" xfId="8820"/>
    <cellStyle name="Normal 2 3 9 5 3 2" xfId="9254"/>
    <cellStyle name="Normal 2 3_ASSEP" xfId="2414"/>
    <cellStyle name="Normal 2 30" xfId="2415"/>
    <cellStyle name="Normal 2 31" xfId="2416"/>
    <cellStyle name="Normal 2 32" xfId="2417"/>
    <cellStyle name="Normal 2 33" xfId="2418"/>
    <cellStyle name="Normal 2 34" xfId="2419"/>
    <cellStyle name="Normal 2 35" xfId="2420"/>
    <cellStyle name="Normal 2 36" xfId="2421"/>
    <cellStyle name="Normal 2 37" xfId="2422"/>
    <cellStyle name="Normal 2 38" xfId="2423"/>
    <cellStyle name="Normal 2 38 2" xfId="2424"/>
    <cellStyle name="Normal 2 38 3" xfId="2425"/>
    <cellStyle name="Normal 2 38 3 2" xfId="2426"/>
    <cellStyle name="Normal 2 39" xfId="2427"/>
    <cellStyle name="Normal 2 39 2" xfId="2428"/>
    <cellStyle name="Normal 2 39 3" xfId="2429"/>
    <cellStyle name="Normal 2 39 3 2" xfId="2430"/>
    <cellStyle name="Normal 2 4" xfId="2431"/>
    <cellStyle name="Normal 2 4 10" xfId="2432"/>
    <cellStyle name="Normal 2 4 10 2" xfId="5311"/>
    <cellStyle name="Normal 2 4 10 2 2" xfId="6265"/>
    <cellStyle name="Normal 2 4 10 2 3" xfId="8384"/>
    <cellStyle name="Normal 2 4 10 2 3 2" xfId="9504"/>
    <cellStyle name="Normal 2 4 11" xfId="2433"/>
    <cellStyle name="Normal 2 4 11 2" xfId="2434"/>
    <cellStyle name="Normal 2 4 11 2 2" xfId="5312"/>
    <cellStyle name="Normal 2 4 11 2 2 2" xfId="6266"/>
    <cellStyle name="Normal 2 4 11 2 2 3" xfId="8383"/>
    <cellStyle name="Normal 2 4 11 2 2 3 2" xfId="9505"/>
    <cellStyle name="Normal 2 4 11 3" xfId="5313"/>
    <cellStyle name="Normal 2 4 11 3 2" xfId="6267"/>
    <cellStyle name="Normal 2 4 11 3 3" xfId="8819"/>
    <cellStyle name="Normal 2 4 11 3 3 2" xfId="9255"/>
    <cellStyle name="Normal 2 4 12" xfId="2435"/>
    <cellStyle name="Normal 2 4 13" xfId="2436"/>
    <cellStyle name="Normal 2 4 13 2" xfId="5314"/>
    <cellStyle name="Normal 2 4 13 2 2" xfId="6268"/>
    <cellStyle name="Normal 2 4 13 2 3" xfId="8382"/>
    <cellStyle name="Normal 2 4 13 2 3 2" xfId="9506"/>
    <cellStyle name="Normal 2 4 14" xfId="2437"/>
    <cellStyle name="Normal 2 4 15" xfId="5315"/>
    <cellStyle name="Normal 2 4 15 2" xfId="6269"/>
    <cellStyle name="Normal 2 4 15 3" xfId="8381"/>
    <cellStyle name="Normal 2 4 15 3 2" xfId="9817"/>
    <cellStyle name="Normal 2 4 2" xfId="2438"/>
    <cellStyle name="Normal 2 4 2 2" xfId="2439"/>
    <cellStyle name="Normal 2 4 2 2 2" xfId="5316"/>
    <cellStyle name="Normal 2 4 2 2 2 2" xfId="6270"/>
    <cellStyle name="Normal 2 4 2 2 2 3" xfId="8818"/>
    <cellStyle name="Normal 2 4 2 2 2 3 2" xfId="9256"/>
    <cellStyle name="Normal 2 4 2 3" xfId="2440"/>
    <cellStyle name="Normal 2 4 2 3 2" xfId="5317"/>
    <cellStyle name="Normal 2 4 2 3 2 2" xfId="6271"/>
    <cellStyle name="Normal 2 4 2 3 2 3" xfId="8817"/>
    <cellStyle name="Normal 2 4 2 3 2 3 2" xfId="9257"/>
    <cellStyle name="Normal 2 4 2 4" xfId="2441"/>
    <cellStyle name="Normal 2 4 2 4 2" xfId="5318"/>
    <cellStyle name="Normal 2 4 2 4 2 2" xfId="6272"/>
    <cellStyle name="Normal 2 4 2 4 2 3" xfId="8380"/>
    <cellStyle name="Normal 2 4 2 4 2 3 2" xfId="9507"/>
    <cellStyle name="Normal 2 4 2 5" xfId="2442"/>
    <cellStyle name="Normal 2 4 2 5 2" xfId="5319"/>
    <cellStyle name="Normal 2 4 2 5 2 2" xfId="6273"/>
    <cellStyle name="Normal 2 4 2 5 2 3" xfId="8816"/>
    <cellStyle name="Normal 2 4 2 5 2 3 2" xfId="9258"/>
    <cellStyle name="Normal 2 4 2 6" xfId="2443"/>
    <cellStyle name="Normal 2 4 2 7" xfId="2444"/>
    <cellStyle name="Normal 2 4 2 7 2" xfId="5320"/>
    <cellStyle name="Normal 2 4 2 7 2 2" xfId="6274"/>
    <cellStyle name="Normal 2 4 2 7 2 3" xfId="8815"/>
    <cellStyle name="Normal 2 4 2 7 2 3 2" xfId="9259"/>
    <cellStyle name="Normal 2 4 2 8" xfId="2445"/>
    <cellStyle name="Normal 2 4 2 9" xfId="5321"/>
    <cellStyle name="Normal 2 4 2 9 2" xfId="6275"/>
    <cellStyle name="Normal 2 4 2 9 3" xfId="8379"/>
    <cellStyle name="Normal 2 4 2 9 3 2" xfId="9818"/>
    <cellStyle name="Normal 2 4 3" xfId="2446"/>
    <cellStyle name="Normal 2 4 3 2" xfId="2447"/>
    <cellStyle name="Normal 2 4 3 2 2" xfId="5322"/>
    <cellStyle name="Normal 2 4 3 2 2 2" xfId="6276"/>
    <cellStyle name="Normal 2 4 3 2 2 3" xfId="8378"/>
    <cellStyle name="Normal 2 4 3 2 2 3 2" xfId="9508"/>
    <cellStyle name="Normal 2 4 3 3" xfId="2448"/>
    <cellStyle name="Normal 2 4 3 3 2" xfId="5323"/>
    <cellStyle name="Normal 2 4 3 3 2 2" xfId="6277"/>
    <cellStyle name="Normal 2 4 3 3 2 3" xfId="8814"/>
    <cellStyle name="Normal 2 4 3 3 2 3 2" xfId="9260"/>
    <cellStyle name="Normal 2 4 3 4" xfId="2449"/>
    <cellStyle name="Normal 2 4 3 4 2" xfId="5324"/>
    <cellStyle name="Normal 2 4 3 4 2 2" xfId="6278"/>
    <cellStyle name="Normal 2 4 3 4 2 3" xfId="8377"/>
    <cellStyle name="Normal 2 4 3 4 2 3 2" xfId="9509"/>
    <cellStyle name="Normal 2 4 3 5" xfId="2450"/>
    <cellStyle name="Normal 2 4 3 5 2" xfId="5325"/>
    <cellStyle name="Normal 2 4 3 5 2 2" xfId="6279"/>
    <cellStyle name="Normal 2 4 3 5 2 3" xfId="8376"/>
    <cellStyle name="Normal 2 4 3 5 2 3 2" xfId="9510"/>
    <cellStyle name="Normal 2 4 3 6" xfId="5326"/>
    <cellStyle name="Normal 2 4 3 6 2" xfId="6280"/>
    <cellStyle name="Normal 2 4 3 6 3" xfId="8813"/>
    <cellStyle name="Normal 2 4 3 6 3 2" xfId="9261"/>
    <cellStyle name="Normal 2 4 4" xfId="2451"/>
    <cellStyle name="Normal 2 4 4 2" xfId="2452"/>
    <cellStyle name="Normal 2 4 4 2 2" xfId="5327"/>
    <cellStyle name="Normal 2 4 4 2 2 2" xfId="6281"/>
    <cellStyle name="Normal 2 4 4 2 2 3" xfId="8812"/>
    <cellStyle name="Normal 2 4 4 2 2 3 2" xfId="9262"/>
    <cellStyle name="Normal 2 4 4 3" xfId="2453"/>
    <cellStyle name="Normal 2 4 4 3 2" xfId="5328"/>
    <cellStyle name="Normal 2 4 4 3 2 2" xfId="6282"/>
    <cellStyle name="Normal 2 4 4 3 2 3" xfId="8375"/>
    <cellStyle name="Normal 2 4 4 3 2 3 2" xfId="9511"/>
    <cellStyle name="Normal 2 4 4 4" xfId="2454"/>
    <cellStyle name="Normal 2 4 4 4 2" xfId="5329"/>
    <cellStyle name="Normal 2 4 4 4 2 2" xfId="6283"/>
    <cellStyle name="Normal 2 4 4 4 2 3" xfId="8811"/>
    <cellStyle name="Normal 2 4 4 4 2 3 2" xfId="9263"/>
    <cellStyle name="Normal 2 4 4 5" xfId="2455"/>
    <cellStyle name="Normal 2 4 4 5 2" xfId="5330"/>
    <cellStyle name="Normal 2 4 4 5 2 2" xfId="6284"/>
    <cellStyle name="Normal 2 4 4 5 2 3" xfId="8810"/>
    <cellStyle name="Normal 2 4 4 5 2 3 2" xfId="9264"/>
    <cellStyle name="Normal 2 4 4 6" xfId="5331"/>
    <cellStyle name="Normal 2 4 4 6 2" xfId="6285"/>
    <cellStyle name="Normal 2 4 4 6 3" xfId="8374"/>
    <cellStyle name="Normal 2 4 4 6 3 2" xfId="9512"/>
    <cellStyle name="Normal 2 4 5" xfId="2456"/>
    <cellStyle name="Normal 2 4 5 2" xfId="2457"/>
    <cellStyle name="Normal 2 4 5 2 2" xfId="5332"/>
    <cellStyle name="Normal 2 4 5 2 2 2" xfId="6286"/>
    <cellStyle name="Normal 2 4 5 2 2 3" xfId="8373"/>
    <cellStyle name="Normal 2 4 5 2 2 3 2" xfId="9513"/>
    <cellStyle name="Normal 2 4 5 3" xfId="2458"/>
    <cellStyle name="Normal 2 4 5 3 2" xfId="5333"/>
    <cellStyle name="Normal 2 4 5 3 2 2" xfId="6287"/>
    <cellStyle name="Normal 2 4 5 3 2 3" xfId="8809"/>
    <cellStyle name="Normal 2 4 5 3 2 3 2" xfId="9265"/>
    <cellStyle name="Normal 2 4 5 4" xfId="2459"/>
    <cellStyle name="Normal 2 4 5 4 2" xfId="5334"/>
    <cellStyle name="Normal 2 4 5 4 2 2" xfId="6288"/>
    <cellStyle name="Normal 2 4 5 4 2 3" xfId="8372"/>
    <cellStyle name="Normal 2 4 5 4 2 3 2" xfId="9514"/>
    <cellStyle name="Normal 2 4 5 5" xfId="2460"/>
    <cellStyle name="Normal 2 4 5 5 2" xfId="5335"/>
    <cellStyle name="Normal 2 4 5 5 2 2" xfId="6289"/>
    <cellStyle name="Normal 2 4 5 5 2 3" xfId="8371"/>
    <cellStyle name="Normal 2 4 5 5 2 3 2" xfId="9515"/>
    <cellStyle name="Normal 2 4 5 6" xfId="5336"/>
    <cellStyle name="Normal 2 4 5 6 2" xfId="6290"/>
    <cellStyle name="Normal 2 4 5 6 3" xfId="8808"/>
    <cellStyle name="Normal 2 4 5 6 3 2" xfId="9266"/>
    <cellStyle name="Normal 2 4 6" xfId="2461"/>
    <cellStyle name="Normal 2 4 6 2" xfId="2462"/>
    <cellStyle name="Normal 2 4 6 2 2" xfId="5337"/>
    <cellStyle name="Normal 2 4 6 2 2 2" xfId="6291"/>
    <cellStyle name="Normal 2 4 6 2 2 3" xfId="8807"/>
    <cellStyle name="Normal 2 4 6 2 2 3 2" xfId="9267"/>
    <cellStyle name="Normal 2 4 6 3" xfId="2463"/>
    <cellStyle name="Normal 2 4 6 3 2" xfId="5338"/>
    <cellStyle name="Normal 2 4 6 3 2 2" xfId="6292"/>
    <cellStyle name="Normal 2 4 6 3 2 3" xfId="8370"/>
    <cellStyle name="Normal 2 4 6 3 2 3 2" xfId="9516"/>
    <cellStyle name="Normal 2 4 6 4" xfId="2464"/>
    <cellStyle name="Normal 2 4 6 4 2" xfId="5339"/>
    <cellStyle name="Normal 2 4 6 4 2 2" xfId="6293"/>
    <cellStyle name="Normal 2 4 6 4 2 3" xfId="8806"/>
    <cellStyle name="Normal 2 4 6 4 2 3 2" xfId="9268"/>
    <cellStyle name="Normal 2 4 6 5" xfId="2465"/>
    <cellStyle name="Normal 2 4 6 5 2" xfId="5340"/>
    <cellStyle name="Normal 2 4 6 5 2 2" xfId="6294"/>
    <cellStyle name="Normal 2 4 6 5 2 3" xfId="8805"/>
    <cellStyle name="Normal 2 4 6 5 2 3 2" xfId="9269"/>
    <cellStyle name="Normal 2 4 6 6" xfId="5341"/>
    <cellStyle name="Normal 2 4 6 6 2" xfId="6295"/>
    <cellStyle name="Normal 2 4 6 6 3" xfId="8369"/>
    <cellStyle name="Normal 2 4 6 6 3 2" xfId="9933"/>
    <cellStyle name="Normal 2 4 7" xfId="2466"/>
    <cellStyle name="Normal 2 4 7 2" xfId="2467"/>
    <cellStyle name="Normal 2 4 7 2 2" xfId="5342"/>
    <cellStyle name="Normal 2 4 7 2 2 2" xfId="6296"/>
    <cellStyle name="Normal 2 4 7 2 2 3" xfId="8368"/>
    <cellStyle name="Normal 2 4 7 2 2 3 2" xfId="9973"/>
    <cellStyle name="Normal 2 4 7 3" xfId="2468"/>
    <cellStyle name="Normal 2 4 7 3 2" xfId="5343"/>
    <cellStyle name="Normal 2 4 7 3 2 2" xfId="6297"/>
    <cellStyle name="Normal 2 4 7 3 2 3" xfId="8804"/>
    <cellStyle name="Normal 2 4 7 3 2 3 2" xfId="9270"/>
    <cellStyle name="Normal 2 4 7 4" xfId="2469"/>
    <cellStyle name="Normal 2 4 7 4 2" xfId="5344"/>
    <cellStyle name="Normal 2 4 7 4 2 2" xfId="6298"/>
    <cellStyle name="Normal 2 4 7 4 2 3" xfId="8367"/>
    <cellStyle name="Normal 2 4 7 4 2 3 2" xfId="10052"/>
    <cellStyle name="Normal 2 4 7 5" xfId="2470"/>
    <cellStyle name="Normal 2 4 7 5 2" xfId="5345"/>
    <cellStyle name="Normal 2 4 7 5 2 2" xfId="6299"/>
    <cellStyle name="Normal 2 4 7 5 2 3" xfId="8366"/>
    <cellStyle name="Normal 2 4 7 5 2 3 2" xfId="10013"/>
    <cellStyle name="Normal 2 4 7 6" xfId="5346"/>
    <cellStyle name="Normal 2 4 7 6 2" xfId="6300"/>
    <cellStyle name="Normal 2 4 7 6 3" xfId="8365"/>
    <cellStyle name="Normal 2 4 7 6 3 2" xfId="9953"/>
    <cellStyle name="Normal 2 4 8" xfId="2471"/>
    <cellStyle name="Normal 2 4 8 2" xfId="2472"/>
    <cellStyle name="Normal 2 4 8 2 2" xfId="5347"/>
    <cellStyle name="Normal 2 4 8 2 2 2" xfId="6301"/>
    <cellStyle name="Normal 2 4 8 2 2 3" xfId="8803"/>
    <cellStyle name="Normal 2 4 8 2 2 3 2" xfId="9271"/>
    <cellStyle name="Normal 2 4 8 3" xfId="2473"/>
    <cellStyle name="Normal 2 4 8 3 2" xfId="5348"/>
    <cellStyle name="Normal 2 4 8 3 2 2" xfId="6302"/>
    <cellStyle name="Normal 2 4 8 3 2 3" xfId="8802"/>
    <cellStyle name="Normal 2 4 8 3 2 3 2" xfId="9272"/>
    <cellStyle name="Normal 2 4 8 4" xfId="2474"/>
    <cellStyle name="Normal 2 4 8 4 2" xfId="5349"/>
    <cellStyle name="Normal 2 4 8 4 2 2" xfId="6303"/>
    <cellStyle name="Normal 2 4 8 4 2 3" xfId="8364"/>
    <cellStyle name="Normal 2 4 8 4 2 3 2" xfId="10032"/>
    <cellStyle name="Normal 2 4 8 5" xfId="2475"/>
    <cellStyle name="Normal 2 4 8 5 2" xfId="5350"/>
    <cellStyle name="Normal 2 4 8 5 2 2" xfId="6304"/>
    <cellStyle name="Normal 2 4 8 5 2 3" xfId="8801"/>
    <cellStyle name="Normal 2 4 8 5 2 3 2" xfId="9273"/>
    <cellStyle name="Normal 2 4 8 6" xfId="5351"/>
    <cellStyle name="Normal 2 4 8 6 2" xfId="6305"/>
    <cellStyle name="Normal 2 4 8 6 3" xfId="8800"/>
    <cellStyle name="Normal 2 4 8 6 3 2" xfId="9274"/>
    <cellStyle name="Normal 2 4 9" xfId="2476"/>
    <cellStyle name="Normal 2 4 9 2" xfId="2477"/>
    <cellStyle name="Normal 2 4 9 2 2" xfId="5352"/>
    <cellStyle name="Normal 2 4 9 2 2 2" xfId="6306"/>
    <cellStyle name="Normal 2 4 9 2 2 3" xfId="8363"/>
    <cellStyle name="Normal 2 4 9 2 2 3 2" xfId="9993"/>
    <cellStyle name="Normal 2 4 9 3" xfId="2478"/>
    <cellStyle name="Normal 2 4 9 3 2" xfId="2479"/>
    <cellStyle name="Normal 2 4 9 3 2 2" xfId="5353"/>
    <cellStyle name="Normal 2 4 9 3 2 2 2" xfId="6307"/>
    <cellStyle name="Normal 2 4 9 3 2 2 3" xfId="8362"/>
    <cellStyle name="Normal 2 4 9 3 2 2 3 2" xfId="9517"/>
    <cellStyle name="Normal 2 4 9 3 3" xfId="5354"/>
    <cellStyle name="Normal 2 4 9 3 3 2" xfId="6308"/>
    <cellStyle name="Normal 2 4 9 3 3 3" xfId="8799"/>
    <cellStyle name="Normal 2 4 9 3 3 3 2" xfId="9275"/>
    <cellStyle name="Normal 2 4 9 4" xfId="2480"/>
    <cellStyle name="Normal 2 4 9 4 2" xfId="5355"/>
    <cellStyle name="Normal 2 4 9 4 2 2" xfId="6309"/>
    <cellStyle name="Normal 2 4 9 4 2 3" xfId="8361"/>
    <cellStyle name="Normal 2 4 9 4 2 3 2" xfId="9518"/>
    <cellStyle name="Normal 2 4 9 5" xfId="5356"/>
    <cellStyle name="Normal 2 4 9 5 2" xfId="6310"/>
    <cellStyle name="Normal 2 4 9 5 3" xfId="8360"/>
    <cellStyle name="Normal 2 4 9 5 3 2" xfId="9519"/>
    <cellStyle name="Normal 2 4_RÉCAP GEN Org Courses" xfId="2481"/>
    <cellStyle name="Normal 2 40" xfId="2482"/>
    <cellStyle name="Normal 2 40 2" xfId="2483"/>
    <cellStyle name="Normal 2 40 2 2" xfId="5357"/>
    <cellStyle name="Normal 2 40 2 2 2" xfId="6311"/>
    <cellStyle name="Normal 2 40 2 2 3" xfId="8359"/>
    <cellStyle name="Normal 2 40 2 2 3 2" xfId="9520"/>
    <cellStyle name="Normal 2 40 3" xfId="2484"/>
    <cellStyle name="Normal 2 40 3 2" xfId="2485"/>
    <cellStyle name="Normal 2 40 3 2 2" xfId="5358"/>
    <cellStyle name="Normal 2 40 3 2 2 2" xfId="6312"/>
    <cellStyle name="Normal 2 40 3 2 2 3" xfId="8358"/>
    <cellStyle name="Normal 2 40 3 2 2 3 2" xfId="9521"/>
    <cellStyle name="Normal 2 40 3 3" xfId="5359"/>
    <cellStyle name="Normal 2 40 3 3 2" xfId="6313"/>
    <cellStyle name="Normal 2 40 3 3 3" xfId="8798"/>
    <cellStyle name="Normal 2 40 3 3 3 2" xfId="9276"/>
    <cellStyle name="Normal 2 40 4" xfId="2486"/>
    <cellStyle name="Normal 2 40 4 2" xfId="5360"/>
    <cellStyle name="Normal 2 40 4 2 2" xfId="6314"/>
    <cellStyle name="Normal 2 40 4 2 3" xfId="8357"/>
    <cellStyle name="Normal 2 40 4 2 3 2" xfId="9522"/>
    <cellStyle name="Normal 2 41" xfId="2487"/>
    <cellStyle name="Normal 2 42" xfId="2488"/>
    <cellStyle name="Normal 2 42 2" xfId="5361"/>
    <cellStyle name="Normal 2 42 2 2" xfId="6315"/>
    <cellStyle name="Normal 2 42 2 3" xfId="8797"/>
    <cellStyle name="Normal 2 42 2 3 2" xfId="9277"/>
    <cellStyle name="Normal 2 43" xfId="5362"/>
    <cellStyle name="Normal 2 43 2" xfId="6316"/>
    <cellStyle name="Normal 2 43 3" xfId="8356"/>
    <cellStyle name="Normal 2 43 3 2" xfId="9819"/>
    <cellStyle name="Normal 2 5" xfId="2489"/>
    <cellStyle name="Normal 2 5 2" xfId="2490"/>
    <cellStyle name="Normal 2 5 2 2" xfId="2491"/>
    <cellStyle name="Normal 2 5 2 2 2" xfId="5363"/>
    <cellStyle name="Normal 2 5 2 2 2 2" xfId="6317"/>
    <cellStyle name="Normal 2 5 2 2 2 3" xfId="8796"/>
    <cellStyle name="Normal 2 5 2 2 2 3 2" xfId="9278"/>
    <cellStyle name="Normal 2 5 2 3" xfId="2492"/>
    <cellStyle name="Normal 2 5 2 3 2" xfId="5364"/>
    <cellStyle name="Normal 2 5 2 3 2 2" xfId="6318"/>
    <cellStyle name="Normal 2 5 2 3 2 3" xfId="8355"/>
    <cellStyle name="Normal 2 5 2 3 2 3 2" xfId="9523"/>
    <cellStyle name="Normal 2 5 2 4" xfId="2493"/>
    <cellStyle name="Normal 2 5 2 4 2" xfId="5365"/>
    <cellStyle name="Normal 2 5 2 4 2 2" xfId="6319"/>
    <cellStyle name="Normal 2 5 2 4 2 3" xfId="8795"/>
    <cellStyle name="Normal 2 5 2 4 2 3 2" xfId="9279"/>
    <cellStyle name="Normal 2 5 2 5" xfId="2494"/>
    <cellStyle name="Normal 2 5 2 5 2" xfId="5366"/>
    <cellStyle name="Normal 2 5 2 5 2 2" xfId="6320"/>
    <cellStyle name="Normal 2 5 2 5 2 3" xfId="8354"/>
    <cellStyle name="Normal 2 5 2 5 2 3 2" xfId="9524"/>
    <cellStyle name="Normal 2 5 2 6" xfId="5367"/>
    <cellStyle name="Normal 2 5 2 6 2" xfId="6321"/>
    <cellStyle name="Normal 2 5 2 6 3" xfId="8794"/>
    <cellStyle name="Normal 2 5 2 6 3 2" xfId="9280"/>
    <cellStyle name="Normal 2 5 3" xfId="2495"/>
    <cellStyle name="Normal 2 5 3 2" xfId="2496"/>
    <cellStyle name="Normal 2 5 3 2 2" xfId="5368"/>
    <cellStyle name="Normal 2 5 3 2 2 2" xfId="6322"/>
    <cellStyle name="Normal 2 5 3 2 2 3" xfId="8353"/>
    <cellStyle name="Normal 2 5 3 2 2 3 2" xfId="9525"/>
    <cellStyle name="Normal 2 5 3 3" xfId="2497"/>
    <cellStyle name="Normal 2 5 3 3 2" xfId="2498"/>
    <cellStyle name="Normal 2 5 3 3 2 2" xfId="5369"/>
    <cellStyle name="Normal 2 5 3 3 2 2 2" xfId="6323"/>
    <cellStyle name="Normal 2 5 3 3 2 2 3" xfId="8793"/>
    <cellStyle name="Normal 2 5 3 3 2 2 3 2" xfId="9281"/>
    <cellStyle name="Normal 2 5 3 3 3" xfId="5370"/>
    <cellStyle name="Normal 2 5 3 3 3 2" xfId="6324"/>
    <cellStyle name="Normal 2 5 3 3 3 3" xfId="8352"/>
    <cellStyle name="Normal 2 5 3 3 3 3 2" xfId="9526"/>
    <cellStyle name="Normal 2 5 3 4" xfId="2499"/>
    <cellStyle name="Normal 2 5 3 4 2" xfId="5371"/>
    <cellStyle name="Normal 2 5 3 4 2 2" xfId="6325"/>
    <cellStyle name="Normal 2 5 3 4 2 3" xfId="8792"/>
    <cellStyle name="Normal 2 5 3 4 2 3 2" xfId="9282"/>
    <cellStyle name="Normal 2 5 3 5" xfId="5372"/>
    <cellStyle name="Normal 2 5 3 5 2" xfId="6326"/>
    <cellStyle name="Normal 2 5 3 5 3" xfId="8351"/>
    <cellStyle name="Normal 2 5 3 5 3 2" xfId="9527"/>
    <cellStyle name="Normal 2 5 4" xfId="2500"/>
    <cellStyle name="Normal 2 5 4 2" xfId="5373"/>
    <cellStyle name="Normal 2 5 4 2 2" xfId="6327"/>
    <cellStyle name="Normal 2 5 4 2 3" xfId="8791"/>
    <cellStyle name="Normal 2 5 4 2 3 2" xfId="9283"/>
    <cellStyle name="Normal 2 5 5" xfId="2501"/>
    <cellStyle name="Normal 2 5 5 2" xfId="2502"/>
    <cellStyle name="Normal 2 5 5 2 2" xfId="5374"/>
    <cellStyle name="Normal 2 5 5 2 2 2" xfId="6328"/>
    <cellStyle name="Normal 2 5 5 2 2 3" xfId="8350"/>
    <cellStyle name="Normal 2 5 5 2 2 3 2" xfId="9528"/>
    <cellStyle name="Normal 2 5 5 3" xfId="5375"/>
    <cellStyle name="Normal 2 5 5 3 2" xfId="6329"/>
    <cellStyle name="Normal 2 5 5 3 3" xfId="8790"/>
    <cellStyle name="Normal 2 5 5 3 3 2" xfId="9284"/>
    <cellStyle name="Normal 2 5 6" xfId="2503"/>
    <cellStyle name="Normal 2 5 6 2" xfId="5376"/>
    <cellStyle name="Normal 2 5 6 2 2" xfId="6330"/>
    <cellStyle name="Normal 2 5 6 2 3" xfId="8349"/>
    <cellStyle name="Normal 2 5 6 2 3 2" xfId="9529"/>
    <cellStyle name="Normal 2 5 7" xfId="2504"/>
    <cellStyle name="Normal 2 5 7 2" xfId="5377"/>
    <cellStyle name="Normal 2 5 7 2 2" xfId="6331"/>
    <cellStyle name="Normal 2 5 7 2 3" xfId="8789"/>
    <cellStyle name="Normal 2 5 7 2 3 2" xfId="9285"/>
    <cellStyle name="Normal 2 6" xfId="2505"/>
    <cellStyle name="Normal 2 6 2" xfId="2506"/>
    <cellStyle name="Normal 2 6 2 2" xfId="5378"/>
    <cellStyle name="Normal 2 6 2 2 2" xfId="6332"/>
    <cellStyle name="Normal 2 6 2 2 3" xfId="8348"/>
    <cellStyle name="Normal 2 6 2 2 3 2" xfId="9530"/>
    <cellStyle name="Normal 2 6 3" xfId="2507"/>
    <cellStyle name="Normal 2 6 3 2" xfId="5379"/>
    <cellStyle name="Normal 2 6 3 2 2" xfId="6333"/>
    <cellStyle name="Normal 2 6 3 2 3" xfId="8347"/>
    <cellStyle name="Normal 2 6 3 2 3 2" xfId="9531"/>
    <cellStyle name="Normal 2 6 4" xfId="2508"/>
    <cellStyle name="Normal 2 6 4 2" xfId="5380"/>
    <cellStyle name="Normal 2 6 4 2 2" xfId="6334"/>
    <cellStyle name="Normal 2 6 4 2 3" xfId="8346"/>
    <cellStyle name="Normal 2 6 4 2 3 2" xfId="9532"/>
    <cellStyle name="Normal 2 6 5" xfId="2509"/>
    <cellStyle name="Normal 2 6 5 2" xfId="5381"/>
    <cellStyle name="Normal 2 6 5 2 2" xfId="6335"/>
    <cellStyle name="Normal 2 6 5 2 3" xfId="8345"/>
    <cellStyle name="Normal 2 6 5 2 3 2" xfId="9533"/>
    <cellStyle name="Normal 2 6 6" xfId="2510"/>
    <cellStyle name="Normal 2 6 6 2" xfId="5382"/>
    <cellStyle name="Normal 2 6 6 2 2" xfId="6336"/>
    <cellStyle name="Normal 2 6 6 2 3" xfId="8344"/>
    <cellStyle name="Normal 2 6 6 2 3 2" xfId="9534"/>
    <cellStyle name="Normal 2 6 7" xfId="5383"/>
    <cellStyle name="Normal 2 6 7 2" xfId="6337"/>
    <cellStyle name="Normal 2 6 7 3" xfId="8343"/>
    <cellStyle name="Normal 2 6 7 3 2" xfId="9535"/>
    <cellStyle name="Normal 2 7" xfId="2511"/>
    <cellStyle name="Normal 2 7 2" xfId="2512"/>
    <cellStyle name="Normal 2 7 2 2" xfId="5384"/>
    <cellStyle name="Normal 2 7 2 2 2" xfId="6338"/>
    <cellStyle name="Normal 2 7 2 2 3" xfId="8342"/>
    <cellStyle name="Normal 2 7 2 2 3 2" xfId="9536"/>
    <cellStyle name="Normal 2 7 3" xfId="2513"/>
    <cellStyle name="Normal 2 7 3 2" xfId="5385"/>
    <cellStyle name="Normal 2 7 3 2 2" xfId="6339"/>
    <cellStyle name="Normal 2 7 3 2 3" xfId="8341"/>
    <cellStyle name="Normal 2 7 3 2 3 2" xfId="9820"/>
    <cellStyle name="Normal 2 7 4" xfId="2514"/>
    <cellStyle name="Normal 2 7 4 2" xfId="5386"/>
    <cellStyle name="Normal 2 7 4 2 2" xfId="6340"/>
    <cellStyle name="Normal 2 7 4 2 3" xfId="8340"/>
    <cellStyle name="Normal 2 7 4 2 3 2" xfId="9537"/>
    <cellStyle name="Normal 2 7 5" xfId="2515"/>
    <cellStyle name="Normal 2 7 5 2" xfId="5387"/>
    <cellStyle name="Normal 2 7 5 2 2" xfId="6341"/>
    <cellStyle name="Normal 2 7 5 2 3" xfId="8339"/>
    <cellStyle name="Normal 2 7 5 2 3 2" xfId="9538"/>
    <cellStyle name="Normal 2 7 6" xfId="5388"/>
    <cellStyle name="Normal 2 7 6 2" xfId="6342"/>
    <cellStyle name="Normal 2 7 6 3" xfId="8338"/>
    <cellStyle name="Normal 2 7 6 3 2" xfId="9539"/>
    <cellStyle name="Normal 2 8" xfId="2516"/>
    <cellStyle name="Normal 2 8 2" xfId="2517"/>
    <cellStyle name="Normal 2 8 2 2" xfId="5389"/>
    <cellStyle name="Normal 2 8 2 2 2" xfId="6343"/>
    <cellStyle name="Normal 2 8 2 2 3" xfId="8337"/>
    <cellStyle name="Normal 2 8 2 2 3 2" xfId="9540"/>
    <cellStyle name="Normal 2 8 3" xfId="2518"/>
    <cellStyle name="Normal 2 8 3 2" xfId="5390"/>
    <cellStyle name="Normal 2 8 3 2 2" xfId="6344"/>
    <cellStyle name="Normal 2 8 3 2 3" xfId="8336"/>
    <cellStyle name="Normal 2 8 3 2 3 2" xfId="9935"/>
    <cellStyle name="Normal 2 8 4" xfId="2519"/>
    <cellStyle name="Normal 2 8 4 2" xfId="5391"/>
    <cellStyle name="Normal 2 8 4 2 2" xfId="6345"/>
    <cellStyle name="Normal 2 8 4 2 3" xfId="8335"/>
    <cellStyle name="Normal 2 8 4 2 3 2" xfId="9975"/>
    <cellStyle name="Normal 2 8 5" xfId="2520"/>
    <cellStyle name="Normal 2 8 5 2" xfId="5392"/>
    <cellStyle name="Normal 2 8 5 2 2" xfId="6346"/>
    <cellStyle name="Normal 2 8 5 2 3" xfId="8333"/>
    <cellStyle name="Normal 2 8 5 2 3 2" xfId="10015"/>
    <cellStyle name="Normal 2 8 6" xfId="5393"/>
    <cellStyle name="Normal 2 8 6 2" xfId="6347"/>
    <cellStyle name="Normal 2 8 6 3" xfId="8788"/>
    <cellStyle name="Normal 2 8 6 3 2" xfId="9286"/>
    <cellStyle name="Normal 2 9" xfId="2521"/>
    <cellStyle name="Normal 2 9 2" xfId="2522"/>
    <cellStyle name="Normal 2 9 2 2" xfId="5394"/>
    <cellStyle name="Normal 2 9 2 2 2" xfId="6348"/>
    <cellStyle name="Normal 2 9 2 2 3" xfId="8787"/>
    <cellStyle name="Normal 2 9 2 2 3 2" xfId="9287"/>
    <cellStyle name="Normal 2 9 3" xfId="2523"/>
    <cellStyle name="Normal 2 9 3 2" xfId="5395"/>
    <cellStyle name="Normal 2 9 3 2 2" xfId="6349"/>
    <cellStyle name="Normal 2 9 3 2 3" xfId="8332"/>
    <cellStyle name="Normal 2 9 3 2 3 2" xfId="9955"/>
    <cellStyle name="Normal 2 9 4" xfId="2524"/>
    <cellStyle name="Normal 2 9 4 2" xfId="5396"/>
    <cellStyle name="Normal 2 9 4 2 2" xfId="6350"/>
    <cellStyle name="Normal 2 9 4 2 3" xfId="8786"/>
    <cellStyle name="Normal 2 9 4 2 3 2" xfId="9288"/>
    <cellStyle name="Normal 2 9 5" xfId="2525"/>
    <cellStyle name="Normal 2 9 5 2" xfId="5397"/>
    <cellStyle name="Normal 2 9 5 2 2" xfId="6351"/>
    <cellStyle name="Normal 2 9 5 2 3" xfId="8331"/>
    <cellStyle name="Normal 2 9 5 2 3 2" xfId="10034"/>
    <cellStyle name="Normal 2 9 6" xfId="5398"/>
    <cellStyle name="Normal 2 9 6 2" xfId="6352"/>
    <cellStyle name="Normal 2 9 6 3" xfId="8785"/>
    <cellStyle name="Normal 2 9 6 3 2" xfId="9289"/>
    <cellStyle name="Normal 2_70 - STAT ENGMTS CROSS 2008" xfId="2526"/>
    <cellStyle name="Normal 20" xfId="2527"/>
    <cellStyle name="Normal 20 2" xfId="2528"/>
    <cellStyle name="Normal 20 2 2" xfId="2529"/>
    <cellStyle name="Normal 20 2 2 2" xfId="6184"/>
    <cellStyle name="Normal 20 2 2 2 2" xfId="7264"/>
    <cellStyle name="Normal 20 2 2 2 2 2" xfId="9151"/>
    <cellStyle name="Normal 20 2 2 2 2 3" xfId="7792"/>
    <cellStyle name="Normal 20 2 2 2 3" xfId="8895"/>
    <cellStyle name="Normal 20 2 2 2 4" xfId="7532"/>
    <cellStyle name="Normal 20 2 2 3" xfId="7138"/>
    <cellStyle name="Normal 20 2 2 3 2" xfId="9025"/>
    <cellStyle name="Normal 20 2 2 3 3" xfId="7666"/>
    <cellStyle name="Normal 20 2 2 4" xfId="8421"/>
    <cellStyle name="Normal 20 2 2 5" xfId="7401"/>
    <cellStyle name="Normal 20 2 3" xfId="2530"/>
    <cellStyle name="Normal 20 2 3 2" xfId="2531"/>
    <cellStyle name="Normal 21" xfId="2532"/>
    <cellStyle name="Normal 21 2" xfId="2533"/>
    <cellStyle name="Normal 21 2 2" xfId="5399"/>
    <cellStyle name="Normal 21 2 2 2" xfId="6353"/>
    <cellStyle name="Normal 21 2 2 3" xfId="8330"/>
    <cellStyle name="Normal 21 2 2 3 2" xfId="9995"/>
    <cellStyle name="Normal 21 3" xfId="2534"/>
    <cellStyle name="Normal 21 3 2" xfId="5400"/>
    <cellStyle name="Normal 21 3 2 2" xfId="6354"/>
    <cellStyle name="Normal 21 3 2 3" xfId="8784"/>
    <cellStyle name="Normal 21 3 2 3 2" xfId="9290"/>
    <cellStyle name="Normal 21 4" xfId="2535"/>
    <cellStyle name="Normal 21 4 2" xfId="5401"/>
    <cellStyle name="Normal 21 4 2 2" xfId="6355"/>
    <cellStyle name="Normal 21 4 2 3" xfId="8329"/>
    <cellStyle name="Normal 21 4 2 3 2" xfId="9541"/>
    <cellStyle name="Normal 21 5" xfId="2536"/>
    <cellStyle name="Normal 21 5 2" xfId="5402"/>
    <cellStyle name="Normal 21 5 2 2" xfId="6356"/>
    <cellStyle name="Normal 21 5 2 3" xfId="8783"/>
    <cellStyle name="Normal 21 5 2 3 2" xfId="9291"/>
    <cellStyle name="Normal 21 6" xfId="5403"/>
    <cellStyle name="Normal 21 6 2" xfId="6357"/>
    <cellStyle name="Normal 21 6 3" xfId="8328"/>
    <cellStyle name="Normal 21 6 3 2" xfId="9936"/>
    <cellStyle name="Normal 22" xfId="2537"/>
    <cellStyle name="Normal 22 10" xfId="2538"/>
    <cellStyle name="Normal 22 10 2" xfId="5404"/>
    <cellStyle name="Normal 22 10 2 2" xfId="6358"/>
    <cellStyle name="Normal 22 10 2 3" xfId="8327"/>
    <cellStyle name="Normal 22 10 2 3 2" xfId="9976"/>
    <cellStyle name="Normal 22 11" xfId="2539"/>
    <cellStyle name="Normal 22 11 2" xfId="2540"/>
    <cellStyle name="Normal 22 11 2 2" xfId="5405"/>
    <cellStyle name="Normal 22 11 2 2 2" xfId="6359"/>
    <cellStyle name="Normal 22 11 2 2 3" xfId="8782"/>
    <cellStyle name="Normal 22 11 2 2 3 2" xfId="9292"/>
    <cellStyle name="Normal 22 11 3" xfId="5406"/>
    <cellStyle name="Normal 22 11 3 2" xfId="6360"/>
    <cellStyle name="Normal 22 11 3 3" xfId="8781"/>
    <cellStyle name="Normal 22 11 3 3 2" xfId="9293"/>
    <cellStyle name="Normal 22 12" xfId="2541"/>
    <cellStyle name="Normal 22 12 2" xfId="5407"/>
    <cellStyle name="Normal 22 12 2 2" xfId="6361"/>
    <cellStyle name="Normal 22 12 2 3" xfId="8326"/>
    <cellStyle name="Normal 22 12 2 3 2" xfId="10054"/>
    <cellStyle name="Normal 22 13" xfId="5408"/>
    <cellStyle name="Normal 22 13 2" xfId="6362"/>
    <cellStyle name="Normal 22 13 3" xfId="8780"/>
    <cellStyle name="Normal 22 13 3 2" xfId="9294"/>
    <cellStyle name="Normal 22 2" xfId="2542"/>
    <cellStyle name="Normal 22 2 2" xfId="2543"/>
    <cellStyle name="Normal 22 2 2 2" xfId="5409"/>
    <cellStyle name="Normal 22 2 2 2 2" xfId="6363"/>
    <cellStyle name="Normal 22 2 2 2 3" xfId="8325"/>
    <cellStyle name="Normal 22 2 2 2 3 2" xfId="10016"/>
    <cellStyle name="Normal 22 2 3" xfId="2544"/>
    <cellStyle name="Normal 22 2 3 2" xfId="5410"/>
    <cellStyle name="Normal 22 2 3 2 2" xfId="6364"/>
    <cellStyle name="Normal 22 2 3 2 3" xfId="8779"/>
    <cellStyle name="Normal 22 2 3 2 3 2" xfId="9295"/>
    <cellStyle name="Normal 22 2 4" xfId="2545"/>
    <cellStyle name="Normal 22 2 4 2" xfId="5411"/>
    <cellStyle name="Normal 22 2 4 2 2" xfId="6365"/>
    <cellStyle name="Normal 22 2 4 2 3" xfId="8324"/>
    <cellStyle name="Normal 22 2 4 2 3 2" xfId="9956"/>
    <cellStyle name="Normal 22 2 5" xfId="2546"/>
    <cellStyle name="Normal 22 2 5 2" xfId="5412"/>
    <cellStyle name="Normal 22 2 5 2 2" xfId="6366"/>
    <cellStyle name="Normal 22 2 5 2 3" xfId="8778"/>
    <cellStyle name="Normal 22 2 5 2 3 2" xfId="9296"/>
    <cellStyle name="Normal 22 2 6" xfId="5413"/>
    <cellStyle name="Normal 22 2 6 2" xfId="6367"/>
    <cellStyle name="Normal 22 2 6 3" xfId="8323"/>
    <cellStyle name="Normal 22 2 6 3 2" xfId="10035"/>
    <cellStyle name="Normal 22 3" xfId="2547"/>
    <cellStyle name="Normal 22 3 2" xfId="2548"/>
    <cellStyle name="Normal 22 3 2 2" xfId="5414"/>
    <cellStyle name="Normal 22 3 2 2 2" xfId="6368"/>
    <cellStyle name="Normal 22 3 2 2 3" xfId="8322"/>
    <cellStyle name="Normal 22 3 2 2 3 2" xfId="9996"/>
    <cellStyle name="Normal 22 3 3" xfId="2549"/>
    <cellStyle name="Normal 22 3 3 2" xfId="5415"/>
    <cellStyle name="Normal 22 3 3 2 2" xfId="6369"/>
    <cellStyle name="Normal 22 3 3 2 3" xfId="8321"/>
    <cellStyle name="Normal 22 3 3 2 3 2" xfId="9542"/>
    <cellStyle name="Normal 22 3 4" xfId="2550"/>
    <cellStyle name="Normal 22 3 4 2" xfId="5416"/>
    <cellStyle name="Normal 22 3 4 2 2" xfId="6370"/>
    <cellStyle name="Normal 22 3 4 2 3" xfId="8320"/>
    <cellStyle name="Normal 22 3 4 2 3 2" xfId="9934"/>
    <cellStyle name="Normal 22 3 5" xfId="2551"/>
    <cellStyle name="Normal 22 3 5 2" xfId="5417"/>
    <cellStyle name="Normal 22 3 5 2 2" xfId="6371"/>
    <cellStyle name="Normal 22 3 5 2 3" xfId="8319"/>
    <cellStyle name="Normal 22 3 5 2 3 2" xfId="9974"/>
    <cellStyle name="Normal 22 3 6" xfId="5418"/>
    <cellStyle name="Normal 22 3 6 2" xfId="6372"/>
    <cellStyle name="Normal 22 3 6 3" xfId="8318"/>
    <cellStyle name="Normal 22 3 6 3 2" xfId="10053"/>
    <cellStyle name="Normal 22 4" xfId="2552"/>
    <cellStyle name="Normal 22 4 2" xfId="2553"/>
    <cellStyle name="Normal 22 4 2 2" xfId="5419"/>
    <cellStyle name="Normal 22 4 2 2 2" xfId="6373"/>
    <cellStyle name="Normal 22 4 2 2 3" xfId="8777"/>
    <cellStyle name="Normal 22 4 2 2 3 2" xfId="9297"/>
    <cellStyle name="Normal 22 4 3" xfId="2554"/>
    <cellStyle name="Normal 22 4 3 2" xfId="5420"/>
    <cellStyle name="Normal 22 4 3 2 2" xfId="6374"/>
    <cellStyle name="Normal 22 4 3 2 3" xfId="8776"/>
    <cellStyle name="Normal 22 4 3 2 3 2" xfId="9298"/>
    <cellStyle name="Normal 22 4 4" xfId="2555"/>
    <cellStyle name="Normal 22 4 4 2" xfId="5421"/>
    <cellStyle name="Normal 22 4 4 2 2" xfId="6375"/>
    <cellStyle name="Normal 22 4 4 2 3" xfId="8317"/>
    <cellStyle name="Normal 22 4 4 2 3 2" xfId="10014"/>
    <cellStyle name="Normal 22 4 5" xfId="2556"/>
    <cellStyle name="Normal 22 4 5 2" xfId="5422"/>
    <cellStyle name="Normal 22 4 5 2 2" xfId="6376"/>
    <cellStyle name="Normal 22 4 5 2 3" xfId="8775"/>
    <cellStyle name="Normal 22 4 5 2 3 2" xfId="9299"/>
    <cellStyle name="Normal 22 4 6" xfId="5423"/>
    <cellStyle name="Normal 22 4 6 2" xfId="6377"/>
    <cellStyle name="Normal 22 4 6 3" xfId="8316"/>
    <cellStyle name="Normal 22 4 6 3 2" xfId="9954"/>
    <cellStyle name="Normal 22 5" xfId="2557"/>
    <cellStyle name="Normal 22 5 2" xfId="2558"/>
    <cellStyle name="Normal 22 5 2 2" xfId="5424"/>
    <cellStyle name="Normal 22 5 2 2 2" xfId="6378"/>
    <cellStyle name="Normal 22 5 2 2 3" xfId="8774"/>
    <cellStyle name="Normal 22 5 2 2 3 2" xfId="9300"/>
    <cellStyle name="Normal 22 5 3" xfId="2559"/>
    <cellStyle name="Normal 22 5 3 2" xfId="5425"/>
    <cellStyle name="Normal 22 5 3 2 2" xfId="6379"/>
    <cellStyle name="Normal 22 5 3 2 3" xfId="8315"/>
    <cellStyle name="Normal 22 5 3 2 3 2" xfId="10033"/>
    <cellStyle name="Normal 22 5 4" xfId="2560"/>
    <cellStyle name="Normal 22 5 4 2" xfId="5426"/>
    <cellStyle name="Normal 22 5 4 2 2" xfId="6380"/>
    <cellStyle name="Normal 22 5 4 2 3" xfId="8773"/>
    <cellStyle name="Normal 22 5 4 2 3 2" xfId="9301"/>
    <cellStyle name="Normal 22 5 5" xfId="2561"/>
    <cellStyle name="Normal 22 5 5 2" xfId="5427"/>
    <cellStyle name="Normal 22 5 5 2 2" xfId="6381"/>
    <cellStyle name="Normal 22 5 5 2 3" xfId="8314"/>
    <cellStyle name="Normal 22 5 5 2 3 2" xfId="9994"/>
    <cellStyle name="Normal 22 5 6" xfId="5428"/>
    <cellStyle name="Normal 22 5 6 2" xfId="6382"/>
    <cellStyle name="Normal 22 5 6 3" xfId="8313"/>
    <cellStyle name="Normal 22 5 6 3 2" xfId="9543"/>
    <cellStyle name="Normal 22 6" xfId="2562"/>
    <cellStyle name="Normal 22 6 2" xfId="2563"/>
    <cellStyle name="Normal 22 6 2 2" xfId="5429"/>
    <cellStyle name="Normal 22 6 2 2 2" xfId="6383"/>
    <cellStyle name="Normal 22 6 2 2 3" xfId="8772"/>
    <cellStyle name="Normal 22 6 2 2 3 2" xfId="9302"/>
    <cellStyle name="Normal 22 6 3" xfId="2564"/>
    <cellStyle name="Normal 22 6 3 2" xfId="5430"/>
    <cellStyle name="Normal 22 6 3 2 2" xfId="6384"/>
    <cellStyle name="Normal 22 6 3 2 3" xfId="8771"/>
    <cellStyle name="Normal 22 6 3 2 3 2" xfId="9303"/>
    <cellStyle name="Normal 22 6 4" xfId="2565"/>
    <cellStyle name="Normal 22 6 4 2" xfId="5431"/>
    <cellStyle name="Normal 22 6 4 2 2" xfId="6385"/>
    <cellStyle name="Normal 22 6 4 2 3" xfId="8312"/>
    <cellStyle name="Normal 22 6 4 2 3 2" xfId="9544"/>
    <cellStyle name="Normal 22 6 5" xfId="2566"/>
    <cellStyle name="Normal 22 6 5 2" xfId="5432"/>
    <cellStyle name="Normal 22 6 5 2 2" xfId="6386"/>
    <cellStyle name="Normal 22 6 5 2 3" xfId="8770"/>
    <cellStyle name="Normal 22 6 5 2 3 2" xfId="9304"/>
    <cellStyle name="Normal 22 6 6" xfId="5433"/>
    <cellStyle name="Normal 22 6 6 2" xfId="6387"/>
    <cellStyle name="Normal 22 6 6 3" xfId="8311"/>
    <cellStyle name="Normal 22 6 6 3 2" xfId="9545"/>
    <cellStyle name="Normal 22 7" xfId="2567"/>
    <cellStyle name="Normal 22 7 2" xfId="2568"/>
    <cellStyle name="Normal 22 7 2 2" xfId="5434"/>
    <cellStyle name="Normal 22 7 2 2 2" xfId="6388"/>
    <cellStyle name="Normal 22 7 2 2 3" xfId="8769"/>
    <cellStyle name="Normal 22 7 2 2 3 2" xfId="9305"/>
    <cellStyle name="Normal 22 7 3" xfId="2569"/>
    <cellStyle name="Normal 22 7 3 2" xfId="5435"/>
    <cellStyle name="Normal 22 7 3 2 2" xfId="6389"/>
    <cellStyle name="Normal 22 7 3 2 3" xfId="8310"/>
    <cellStyle name="Normal 22 7 3 2 3 2" xfId="9546"/>
    <cellStyle name="Normal 22 7 4" xfId="2570"/>
    <cellStyle name="Normal 22 7 4 2" xfId="5436"/>
    <cellStyle name="Normal 22 7 4 2 2" xfId="6390"/>
    <cellStyle name="Normal 22 7 4 2 3" xfId="8768"/>
    <cellStyle name="Normal 22 7 4 2 3 2" xfId="9306"/>
    <cellStyle name="Normal 22 7 5" xfId="2571"/>
    <cellStyle name="Normal 22 7 5 2" xfId="5437"/>
    <cellStyle name="Normal 22 7 5 2 2" xfId="6391"/>
    <cellStyle name="Normal 22 7 5 2 3" xfId="8309"/>
    <cellStyle name="Normal 22 7 5 2 3 2" xfId="9547"/>
    <cellStyle name="Normal 22 7 6" xfId="5438"/>
    <cellStyle name="Normal 22 7 6 2" xfId="6392"/>
    <cellStyle name="Normal 22 7 6 3" xfId="8308"/>
    <cellStyle name="Normal 22 7 6 3 2" xfId="9937"/>
    <cellStyle name="Normal 22 8" xfId="2572"/>
    <cellStyle name="Normal 22 8 2" xfId="2573"/>
    <cellStyle name="Normal 22 8 2 2" xfId="5439"/>
    <cellStyle name="Normal 22 8 2 2 2" xfId="6393"/>
    <cellStyle name="Normal 22 8 2 2 3" xfId="8767"/>
    <cellStyle name="Normal 22 8 2 2 3 2" xfId="9307"/>
    <cellStyle name="Normal 22 8 3" xfId="2574"/>
    <cellStyle name="Normal 22 8 3 2" xfId="5440"/>
    <cellStyle name="Normal 22 8 3 2 2" xfId="6394"/>
    <cellStyle name="Normal 22 8 3 2 3" xfId="8766"/>
    <cellStyle name="Normal 22 8 3 2 3 2" xfId="9308"/>
    <cellStyle name="Normal 22 8 4" xfId="2575"/>
    <cellStyle name="Normal 22 8 4 2" xfId="5441"/>
    <cellStyle name="Normal 22 8 4 2 2" xfId="6395"/>
    <cellStyle name="Normal 22 8 4 2 3" xfId="8307"/>
    <cellStyle name="Normal 22 8 4 2 3 2" xfId="9977"/>
    <cellStyle name="Normal 22 8 5" xfId="2576"/>
    <cellStyle name="Normal 22 8 5 2" xfId="5442"/>
    <cellStyle name="Normal 22 8 5 2 2" xfId="6396"/>
    <cellStyle name="Normal 22 8 5 2 3" xfId="8765"/>
    <cellStyle name="Normal 22 8 5 2 3 2" xfId="9309"/>
    <cellStyle name="Normal 22 8 6" xfId="5443"/>
    <cellStyle name="Normal 22 8 6 2" xfId="6397"/>
    <cellStyle name="Normal 22 8 6 3" xfId="8306"/>
    <cellStyle name="Normal 22 8 6 3 2" xfId="10055"/>
    <cellStyle name="Normal 22 9" xfId="2577"/>
    <cellStyle name="Normal 22 9 2" xfId="2578"/>
    <cellStyle name="Normal 22 9 2 2" xfId="5444"/>
    <cellStyle name="Normal 22 9 2 2 2" xfId="6398"/>
    <cellStyle name="Normal 22 9 2 2 3" xfId="8764"/>
    <cellStyle name="Normal 22 9 2 2 3 2" xfId="9310"/>
    <cellStyle name="Normal 22 9 3" xfId="2579"/>
    <cellStyle name="Normal 22 9 3 2" xfId="2580"/>
    <cellStyle name="Normal 22 9 3 2 2" xfId="5445"/>
    <cellStyle name="Normal 22 9 3 2 2 2" xfId="6399"/>
    <cellStyle name="Normal 22 9 3 2 2 3" xfId="8305"/>
    <cellStyle name="Normal 22 9 3 2 2 3 2" xfId="10017"/>
    <cellStyle name="Normal 22 9 3 3" xfId="5446"/>
    <cellStyle name="Normal 22 9 3 3 2" xfId="6400"/>
    <cellStyle name="Normal 22 9 3 3 3" xfId="8763"/>
    <cellStyle name="Normal 22 9 3 3 3 2" xfId="9311"/>
    <cellStyle name="Normal 22 9 4" xfId="2581"/>
    <cellStyle name="Normal 22 9 4 2" xfId="5447"/>
    <cellStyle name="Normal 22 9 4 2 2" xfId="6401"/>
    <cellStyle name="Normal 22 9 4 2 3" xfId="8304"/>
    <cellStyle name="Normal 22 9 4 2 3 2" xfId="9957"/>
    <cellStyle name="Normal 22 9 5" xfId="5448"/>
    <cellStyle name="Normal 22 9 5 2" xfId="6402"/>
    <cellStyle name="Normal 22 9 5 3" xfId="8303"/>
    <cellStyle name="Normal 22 9 5 3 2" xfId="10036"/>
    <cellStyle name="Normal 23" xfId="2582"/>
    <cellStyle name="Normal 23 10" xfId="2583"/>
    <cellStyle name="Normal 23 11" xfId="2584"/>
    <cellStyle name="Normal 23 11 2" xfId="2585"/>
    <cellStyle name="Normal 23 11 2 2" xfId="5449"/>
    <cellStyle name="Normal 23 11 2 2 2" xfId="6403"/>
    <cellStyle name="Normal 23 11 2 2 3" xfId="8762"/>
    <cellStyle name="Normal 23 11 2 2 3 2" xfId="9312"/>
    <cellStyle name="Normal 23 11 3" xfId="2586"/>
    <cellStyle name="Normal 23 11 3 2" xfId="2587"/>
    <cellStyle name="Normal 23 11 3 2 2" xfId="5450"/>
    <cellStyle name="Normal 23 11 3 2 2 2" xfId="6404"/>
    <cellStyle name="Normal 23 11 3 2 2 3" xfId="8761"/>
    <cellStyle name="Normal 23 11 3 2 2 3 2" xfId="9313"/>
    <cellStyle name="Normal 23 11 3 3" xfId="5451"/>
    <cellStyle name="Normal 23 11 3 3 2" xfId="6405"/>
    <cellStyle name="Normal 23 11 3 3 3" xfId="8302"/>
    <cellStyle name="Normal 23 11 3 3 3 2" xfId="9997"/>
    <cellStyle name="Normal 23 11 4" xfId="2588"/>
    <cellStyle name="Normal 23 11 4 2" xfId="5452"/>
    <cellStyle name="Normal 23 11 4 2 2" xfId="6406"/>
    <cellStyle name="Normal 23 11 4 2 3" xfId="8760"/>
    <cellStyle name="Normal 23 11 4 2 3 2" xfId="9314"/>
    <cellStyle name="Normal 23 12" xfId="2589"/>
    <cellStyle name="Normal 23 12 2" xfId="5453"/>
    <cellStyle name="Normal 23 12 2 2" xfId="6407"/>
    <cellStyle name="Normal 23 12 2 3" xfId="8301"/>
    <cellStyle name="Normal 23 12 2 3 2" xfId="9548"/>
    <cellStyle name="Normal 23 13" xfId="2590"/>
    <cellStyle name="Normal 23 13 2" xfId="2591"/>
    <cellStyle name="Normal 23 13 2 2" xfId="5454"/>
    <cellStyle name="Normal 23 13 2 2 2" xfId="6408"/>
    <cellStyle name="Normal 23 13 2 2 3" xfId="8759"/>
    <cellStyle name="Normal 23 13 2 2 3 2" xfId="9315"/>
    <cellStyle name="Normal 23 13 3" xfId="5455"/>
    <cellStyle name="Normal 23 13 3 2" xfId="6409"/>
    <cellStyle name="Normal 23 13 3 3" xfId="8300"/>
    <cellStyle name="Normal 23 13 3 3 2" xfId="9549"/>
    <cellStyle name="Normal 23 14" xfId="2592"/>
    <cellStyle name="Normal 23 14 2" xfId="5456"/>
    <cellStyle name="Normal 23 14 2 2" xfId="6410"/>
    <cellStyle name="Normal 23 14 2 3" xfId="8758"/>
    <cellStyle name="Normal 23 14 2 3 2" xfId="9316"/>
    <cellStyle name="Normal 23 15" xfId="5457"/>
    <cellStyle name="Normal 23 15 2" xfId="6411"/>
    <cellStyle name="Normal 23 15 3" xfId="8299"/>
    <cellStyle name="Normal 23 15 3 2" xfId="9550"/>
    <cellStyle name="Normal 23 2" xfId="2593"/>
    <cellStyle name="Normal 23 2 2" xfId="2594"/>
    <cellStyle name="Normal 23 2 2 2" xfId="5458"/>
    <cellStyle name="Normal 23 2 2 2 2" xfId="6412"/>
    <cellStyle name="Normal 23 2 2 2 3" xfId="8298"/>
    <cellStyle name="Normal 23 2 2 2 3 2" xfId="9551"/>
    <cellStyle name="Normal 23 2 3" xfId="2595"/>
    <cellStyle name="Normal 23 2 3 2" xfId="5459"/>
    <cellStyle name="Normal 23 2 3 2 2" xfId="6413"/>
    <cellStyle name="Normal 23 2 3 2 3" xfId="8757"/>
    <cellStyle name="Normal 23 2 3 2 3 2" xfId="9317"/>
    <cellStyle name="Normal 23 2 4" xfId="2596"/>
    <cellStyle name="Normal 23 2 4 2" xfId="5460"/>
    <cellStyle name="Normal 23 2 4 2 2" xfId="6414"/>
    <cellStyle name="Normal 23 2 4 2 3" xfId="8756"/>
    <cellStyle name="Normal 23 2 4 2 3 2" xfId="9318"/>
    <cellStyle name="Normal 23 2 5" xfId="2597"/>
    <cellStyle name="Normal 23 2 5 2" xfId="5461"/>
    <cellStyle name="Normal 23 2 5 2 2" xfId="6415"/>
    <cellStyle name="Normal 23 2 5 2 3" xfId="8297"/>
    <cellStyle name="Normal 23 2 5 2 3 2" xfId="9552"/>
    <cellStyle name="Normal 23 2 6" xfId="5462"/>
    <cellStyle name="Normal 23 2 6 2" xfId="6416"/>
    <cellStyle name="Normal 23 2 6 3" xfId="8755"/>
    <cellStyle name="Normal 23 2 6 3 2" xfId="9319"/>
    <cellStyle name="Normal 23 3" xfId="2598"/>
    <cellStyle name="Normal 23 3 2" xfId="2599"/>
    <cellStyle name="Normal 23 3 2 2" xfId="5463"/>
    <cellStyle name="Normal 23 3 2 2 2" xfId="6417"/>
    <cellStyle name="Normal 23 3 2 2 3" xfId="8296"/>
    <cellStyle name="Normal 23 3 2 2 3 2" xfId="9553"/>
    <cellStyle name="Normal 23 3 3" xfId="2600"/>
    <cellStyle name="Normal 23 3 3 2" xfId="5464"/>
    <cellStyle name="Normal 23 3 3 2 2" xfId="6418"/>
    <cellStyle name="Normal 23 3 3 2 3" xfId="8754"/>
    <cellStyle name="Normal 23 3 3 2 3 2" xfId="9320"/>
    <cellStyle name="Normal 23 3 4" xfId="2601"/>
    <cellStyle name="Normal 23 3 4 2" xfId="5465"/>
    <cellStyle name="Normal 23 3 4 2 2" xfId="6419"/>
    <cellStyle name="Normal 23 3 4 2 3" xfId="8295"/>
    <cellStyle name="Normal 23 3 4 2 3 2" xfId="9938"/>
    <cellStyle name="Normal 23 3 5" xfId="2602"/>
    <cellStyle name="Normal 23 3 5 2" xfId="5466"/>
    <cellStyle name="Normal 23 3 5 2 2" xfId="6420"/>
    <cellStyle name="Normal 23 3 5 2 3" xfId="8753"/>
    <cellStyle name="Normal 23 3 5 2 3 2" xfId="9321"/>
    <cellStyle name="Normal 23 3 6" xfId="5467"/>
    <cellStyle name="Normal 23 3 6 2" xfId="6421"/>
    <cellStyle name="Normal 23 3 6 3" xfId="8294"/>
    <cellStyle name="Normal 23 3 6 3 2" xfId="9978"/>
    <cellStyle name="Normal 23 4" xfId="2603"/>
    <cellStyle name="Normal 23 4 2" xfId="2604"/>
    <cellStyle name="Normal 23 4 2 2" xfId="5468"/>
    <cellStyle name="Normal 23 4 2 2 2" xfId="6422"/>
    <cellStyle name="Normal 23 4 2 2 3" xfId="8293"/>
    <cellStyle name="Normal 23 4 2 2 3 2" xfId="10056"/>
    <cellStyle name="Normal 23 4 3" xfId="2605"/>
    <cellStyle name="Normal 23 4 3 2" xfId="5469"/>
    <cellStyle name="Normal 23 4 3 2 2" xfId="6423"/>
    <cellStyle name="Normal 23 4 3 2 3" xfId="8752"/>
    <cellStyle name="Normal 23 4 3 2 3 2" xfId="9322"/>
    <cellStyle name="Normal 23 4 4" xfId="2606"/>
    <cellStyle name="Normal 23 4 4 2" xfId="5470"/>
    <cellStyle name="Normal 23 4 4 2 2" xfId="6424"/>
    <cellStyle name="Normal 23 4 4 2 3" xfId="8751"/>
    <cellStyle name="Normal 23 4 4 2 3 2" xfId="9323"/>
    <cellStyle name="Normal 23 4 5" xfId="2607"/>
    <cellStyle name="Normal 23 4 5 2" xfId="5471"/>
    <cellStyle name="Normal 23 4 5 2 2" xfId="6425"/>
    <cellStyle name="Normal 23 4 5 2 3" xfId="8292"/>
    <cellStyle name="Normal 23 4 5 2 3 2" xfId="10018"/>
    <cellStyle name="Normal 23 4 6" xfId="5472"/>
    <cellStyle name="Normal 23 4 6 2" xfId="6426"/>
    <cellStyle name="Normal 23 4 6 3" xfId="8750"/>
    <cellStyle name="Normal 23 4 6 3 2" xfId="9324"/>
    <cellStyle name="Normal 23 5" xfId="2608"/>
    <cellStyle name="Normal 23 5 2" xfId="2609"/>
    <cellStyle name="Normal 23 5 2 2" xfId="5473"/>
    <cellStyle name="Normal 23 5 2 2 2" xfId="6427"/>
    <cellStyle name="Normal 23 5 2 2 3" xfId="8291"/>
    <cellStyle name="Normal 23 5 2 2 3 2" xfId="9958"/>
    <cellStyle name="Normal 23 5 3" xfId="2610"/>
    <cellStyle name="Normal 23 5 3 2" xfId="5474"/>
    <cellStyle name="Normal 23 5 3 2 2" xfId="6428"/>
    <cellStyle name="Normal 23 5 3 2 3" xfId="8749"/>
    <cellStyle name="Normal 23 5 3 2 3 2" xfId="9325"/>
    <cellStyle name="Normal 23 5 4" xfId="2611"/>
    <cellStyle name="Normal 23 5 4 2" xfId="5475"/>
    <cellStyle name="Normal 23 5 4 2 2" xfId="6429"/>
    <cellStyle name="Normal 23 5 4 2 3" xfId="8290"/>
    <cellStyle name="Normal 23 5 4 2 3 2" xfId="10037"/>
    <cellStyle name="Normal 23 5 5" xfId="2612"/>
    <cellStyle name="Normal 23 5 5 2" xfId="5476"/>
    <cellStyle name="Normal 23 5 5 2 2" xfId="6430"/>
    <cellStyle name="Normal 23 5 5 2 3" xfId="8748"/>
    <cellStyle name="Normal 23 5 5 2 3 2" xfId="9326"/>
    <cellStyle name="Normal 23 5 6" xfId="5477"/>
    <cellStyle name="Normal 23 5 6 2" xfId="6431"/>
    <cellStyle name="Normal 23 5 6 3" xfId="8289"/>
    <cellStyle name="Normal 23 5 6 3 2" xfId="9998"/>
    <cellStyle name="Normal 23 6" xfId="2613"/>
    <cellStyle name="Normal 23 6 2" xfId="2614"/>
    <cellStyle name="Normal 23 6 2 2" xfId="5478"/>
    <cellStyle name="Normal 23 6 2 2 2" xfId="6432"/>
    <cellStyle name="Normal 23 6 2 2 3" xfId="8288"/>
    <cellStyle name="Normal 23 6 2 2 3 2" xfId="9554"/>
    <cellStyle name="Normal 23 6 3" xfId="2615"/>
    <cellStyle name="Normal 23 6 3 2" xfId="5479"/>
    <cellStyle name="Normal 23 6 3 2 2" xfId="6433"/>
    <cellStyle name="Normal 23 6 3 2 3" xfId="8747"/>
    <cellStyle name="Normal 23 6 3 2 3 2" xfId="9327"/>
    <cellStyle name="Normal 23 6 4" xfId="2616"/>
    <cellStyle name="Normal 23 6 4 2" xfId="5480"/>
    <cellStyle name="Normal 23 6 4 2 2" xfId="6434"/>
    <cellStyle name="Normal 23 6 4 2 3" xfId="8746"/>
    <cellStyle name="Normal 23 6 4 2 3 2" xfId="9328"/>
    <cellStyle name="Normal 23 6 5" xfId="2617"/>
    <cellStyle name="Normal 23 6 5 2" xfId="5481"/>
    <cellStyle name="Normal 23 6 5 2 2" xfId="6435"/>
    <cellStyle name="Normal 23 6 5 2 3" xfId="8287"/>
    <cellStyle name="Normal 23 6 5 2 3 2" xfId="9939"/>
    <cellStyle name="Normal 23 6 6" xfId="5482"/>
    <cellStyle name="Normal 23 6 6 2" xfId="6436"/>
    <cellStyle name="Normal 23 6 6 3" xfId="8745"/>
    <cellStyle name="Normal 23 6 6 3 2" xfId="9329"/>
    <cellStyle name="Normal 23 7" xfId="2618"/>
    <cellStyle name="Normal 23 7 2" xfId="2619"/>
    <cellStyle name="Normal 23 7 2 2" xfId="5483"/>
    <cellStyle name="Normal 23 7 2 2 2" xfId="6437"/>
    <cellStyle name="Normal 23 7 2 2 3" xfId="8286"/>
    <cellStyle name="Normal 23 7 2 2 3 2" xfId="9979"/>
    <cellStyle name="Normal 23 7 3" xfId="2620"/>
    <cellStyle name="Normal 23 7 3 2" xfId="5484"/>
    <cellStyle name="Normal 23 7 3 2 2" xfId="6438"/>
    <cellStyle name="Normal 23 7 3 2 3" xfId="8744"/>
    <cellStyle name="Normal 23 7 3 2 3 2" xfId="9330"/>
    <cellStyle name="Normal 23 7 4" xfId="2621"/>
    <cellStyle name="Normal 23 7 4 2" xfId="5485"/>
    <cellStyle name="Normal 23 7 4 2 2" xfId="6439"/>
    <cellStyle name="Normal 23 7 4 2 3" xfId="8285"/>
    <cellStyle name="Normal 23 7 4 2 3 2" xfId="10057"/>
    <cellStyle name="Normal 23 7 5" xfId="2622"/>
    <cellStyle name="Normal 23 7 5 2" xfId="5486"/>
    <cellStyle name="Normal 23 7 5 2 2" xfId="6440"/>
    <cellStyle name="Normal 23 7 5 2 3" xfId="8743"/>
    <cellStyle name="Normal 23 7 5 2 3 2" xfId="9331"/>
    <cellStyle name="Normal 23 7 6" xfId="5487"/>
    <cellStyle name="Normal 23 7 6 2" xfId="6441"/>
    <cellStyle name="Normal 23 7 6 3" xfId="8284"/>
    <cellStyle name="Normal 23 7 6 3 2" xfId="10019"/>
    <cellStyle name="Normal 23 8" xfId="2623"/>
    <cellStyle name="Normal 23 8 2" xfId="2624"/>
    <cellStyle name="Normal 23 8 2 2" xfId="5488"/>
    <cellStyle name="Normal 23 8 2 2 2" xfId="6442"/>
    <cellStyle name="Normal 23 8 2 2 3" xfId="8283"/>
    <cellStyle name="Normal 23 8 2 2 3 2" xfId="9959"/>
    <cellStyle name="Normal 23 8 3" xfId="2625"/>
    <cellStyle name="Normal 23 8 3 2" xfId="5489"/>
    <cellStyle name="Normal 23 8 3 2 2" xfId="6443"/>
    <cellStyle name="Normal 23 8 3 2 3" xfId="8742"/>
    <cellStyle name="Normal 23 8 3 2 3 2" xfId="9332"/>
    <cellStyle name="Normal 23 8 4" xfId="2626"/>
    <cellStyle name="Normal 23 8 4 2" xfId="5490"/>
    <cellStyle name="Normal 23 8 4 2 2" xfId="6444"/>
    <cellStyle name="Normal 23 8 4 2 3" xfId="8741"/>
    <cellStyle name="Normal 23 8 4 2 3 2" xfId="9333"/>
    <cellStyle name="Normal 23 8 5" xfId="2627"/>
    <cellStyle name="Normal 23 8 5 2" xfId="5491"/>
    <cellStyle name="Normal 23 8 5 2 2" xfId="6445"/>
    <cellStyle name="Normal 23 8 5 2 3" xfId="8282"/>
    <cellStyle name="Normal 23 8 5 2 3 2" xfId="10038"/>
    <cellStyle name="Normal 23 8 6" xfId="5492"/>
    <cellStyle name="Normal 23 8 6 2" xfId="6446"/>
    <cellStyle name="Normal 23 8 6 3" xfId="8740"/>
    <cellStyle name="Normal 23 8 6 3 2" xfId="9334"/>
    <cellStyle name="Normal 23 9" xfId="2628"/>
    <cellStyle name="Normal 23_Feuil1" xfId="2629"/>
    <cellStyle name="Normal 24" xfId="2630"/>
    <cellStyle name="Normal 24 2" xfId="2631"/>
    <cellStyle name="Normal 24 3" xfId="6185"/>
    <cellStyle name="Normal 24 3 2" xfId="7265"/>
    <cellStyle name="Normal 24 3 2 2" xfId="9152"/>
    <cellStyle name="Normal 24 3 2 3" xfId="7793"/>
    <cellStyle name="Normal 24 3 3" xfId="8896"/>
    <cellStyle name="Normal 24 3 4" xfId="7533"/>
    <cellStyle name="Normal 24 4" xfId="7139"/>
    <cellStyle name="Normal 24 4 2" xfId="9026"/>
    <cellStyle name="Normal 24 4 3" xfId="7667"/>
    <cellStyle name="Normal 24 5" xfId="8422"/>
    <cellStyle name="Normal 24 6" xfId="7402"/>
    <cellStyle name="Normal 25" xfId="2632"/>
    <cellStyle name="Normal 25 2" xfId="2633"/>
    <cellStyle name="Normal 25 3" xfId="6186"/>
    <cellStyle name="Normal 25 3 2" xfId="7266"/>
    <cellStyle name="Normal 25 3 2 2" xfId="9153"/>
    <cellStyle name="Normal 25 3 2 3" xfId="7794"/>
    <cellStyle name="Normal 25 3 3" xfId="8897"/>
    <cellStyle name="Normal 25 3 4" xfId="7534"/>
    <cellStyle name="Normal 25 4" xfId="7140"/>
    <cellStyle name="Normal 25 4 2" xfId="9027"/>
    <cellStyle name="Normal 25 4 3" xfId="7668"/>
    <cellStyle name="Normal 25 5" xfId="8423"/>
    <cellStyle name="Normal 25 6" xfId="7403"/>
    <cellStyle name="Normal 26" xfId="2634"/>
    <cellStyle name="Normal 26 2" xfId="2635"/>
    <cellStyle name="Normal 26 3" xfId="6187"/>
    <cellStyle name="Normal 26 3 2" xfId="7267"/>
    <cellStyle name="Normal 26 3 2 2" xfId="9154"/>
    <cellStyle name="Normal 26 3 2 3" xfId="7795"/>
    <cellStyle name="Normal 26 3 3" xfId="8898"/>
    <cellStyle name="Normal 26 3 4" xfId="7535"/>
    <cellStyle name="Normal 26 4" xfId="7141"/>
    <cellStyle name="Normal 26 4 2" xfId="9028"/>
    <cellStyle name="Normal 26 4 3" xfId="7669"/>
    <cellStyle name="Normal 26 5" xfId="8424"/>
    <cellStyle name="Normal 26 6" xfId="7404"/>
    <cellStyle name="Normal 27" xfId="2636"/>
    <cellStyle name="Normal 28" xfId="2637"/>
    <cellStyle name="Normal 28 2" xfId="2638"/>
    <cellStyle name="Normal 28 3" xfId="2639"/>
    <cellStyle name="Normal 28 3 2" xfId="6189"/>
    <cellStyle name="Normal 28 3 2 2" xfId="7269"/>
    <cellStyle name="Normal 28 3 2 2 2" xfId="9156"/>
    <cellStyle name="Normal 28 3 2 2 3" xfId="7797"/>
    <cellStyle name="Normal 28 3 2 3" xfId="8900"/>
    <cellStyle name="Normal 28 3 2 4" xfId="7537"/>
    <cellStyle name="Normal 28 3 3" xfId="7143"/>
    <cellStyle name="Normal 28 3 3 2" xfId="9030"/>
    <cellStyle name="Normal 28 3 3 3" xfId="7671"/>
    <cellStyle name="Normal 28 3 4" xfId="8426"/>
    <cellStyle name="Normal 28 3 5" xfId="7406"/>
    <cellStyle name="Normal 28 4" xfId="6188"/>
    <cellStyle name="Normal 28 4 2" xfId="7268"/>
    <cellStyle name="Normal 28 4 2 2" xfId="9155"/>
    <cellStyle name="Normal 28 4 2 3" xfId="7796"/>
    <cellStyle name="Normal 28 4 3" xfId="8899"/>
    <cellStyle name="Normal 28 4 4" xfId="7536"/>
    <cellStyle name="Normal 28 5" xfId="7142"/>
    <cellStyle name="Normal 28 5 2" xfId="9029"/>
    <cellStyle name="Normal 28 5 3" xfId="7670"/>
    <cellStyle name="Normal 28 6" xfId="8425"/>
    <cellStyle name="Normal 28 7" xfId="7405"/>
    <cellStyle name="Normal 29" xfId="2640"/>
    <cellStyle name="Normal 3" xfId="2641"/>
    <cellStyle name="Normal 3 10" xfId="2642"/>
    <cellStyle name="Normal 3 10 2" xfId="5493"/>
    <cellStyle name="Normal 3 10 2 2" xfId="6447"/>
    <cellStyle name="Normal 3 10 2 3" xfId="8739"/>
    <cellStyle name="Normal 3 10 2 3 2" xfId="9335"/>
    <cellStyle name="Normal 3 11" xfId="2643"/>
    <cellStyle name="Normal 3 11 2" xfId="5494"/>
    <cellStyle name="Normal 3 11 2 2" xfId="6448"/>
    <cellStyle name="Normal 3 11 2 3" xfId="8281"/>
    <cellStyle name="Normal 3 11 2 3 2" xfId="9999"/>
    <cellStyle name="Normal 3 12" xfId="2644"/>
    <cellStyle name="Normal 3 12 2" xfId="5495"/>
    <cellStyle name="Normal 3 12 2 2" xfId="6449"/>
    <cellStyle name="Normal 3 12 2 3" xfId="8280"/>
    <cellStyle name="Normal 3 12 2 3 2" xfId="9555"/>
    <cellStyle name="Normal 3 13" xfId="2645"/>
    <cellStyle name="Normal 3 13 2" xfId="5496"/>
    <cellStyle name="Normal 3 13 2 2" xfId="6450"/>
    <cellStyle name="Normal 3 13 2 3" xfId="8738"/>
    <cellStyle name="Normal 3 13 2 3 2" xfId="9336"/>
    <cellStyle name="Normal 3 14" xfId="2646"/>
    <cellStyle name="Normal 3 14 2" xfId="5497"/>
    <cellStyle name="Normal 3 14 2 2" xfId="6451"/>
    <cellStyle name="Normal 3 14 2 3" xfId="8279"/>
    <cellStyle name="Normal 3 14 2 3 2" xfId="9556"/>
    <cellStyle name="Normal 3 15" xfId="2647"/>
    <cellStyle name="Normal 3 15 2" xfId="5498"/>
    <cellStyle name="Normal 3 15 2 2" xfId="6452"/>
    <cellStyle name="Normal 3 15 2 3" xfId="8278"/>
    <cellStyle name="Normal 3 15 2 3 2" xfId="9940"/>
    <cellStyle name="Normal 3 16" xfId="2648"/>
    <cellStyle name="Normal 3 16 2" xfId="5499"/>
    <cellStyle name="Normal 3 16 2 2" xfId="6453"/>
    <cellStyle name="Normal 3 16 2 3" xfId="8737"/>
    <cellStyle name="Normal 3 16 2 3 2" xfId="9337"/>
    <cellStyle name="Normal 3 17" xfId="2649"/>
    <cellStyle name="Normal 3 17 2" xfId="5500"/>
    <cellStyle name="Normal 3 17 2 2" xfId="6454"/>
    <cellStyle name="Normal 3 17 2 3" xfId="8277"/>
    <cellStyle name="Normal 3 17 2 3 2" xfId="9980"/>
    <cellStyle name="Normal 3 18" xfId="2650"/>
    <cellStyle name="Normal 3 18 2" xfId="5501"/>
    <cellStyle name="Normal 3 18 2 2" xfId="6455"/>
    <cellStyle name="Normal 3 18 2 3" xfId="8736"/>
    <cellStyle name="Normal 3 18 2 3 2" xfId="9338"/>
    <cellStyle name="Normal 3 19" xfId="2651"/>
    <cellStyle name="Normal 3 19 2" xfId="5502"/>
    <cellStyle name="Normal 3 19 2 2" xfId="6456"/>
    <cellStyle name="Normal 3 19 2 3" xfId="8735"/>
    <cellStyle name="Normal 3 19 2 3 2" xfId="9339"/>
    <cellStyle name="Normal 3 2" xfId="2652"/>
    <cellStyle name="Normal 3 2 10" xfId="2653"/>
    <cellStyle name="Normal 3 2 10 2" xfId="2654"/>
    <cellStyle name="Normal 3 2 10 2 2" xfId="2655"/>
    <cellStyle name="Normal 3 2 10 2 2 2" xfId="5503"/>
    <cellStyle name="Normal 3 2 10 2 2 2 2" xfId="6457"/>
    <cellStyle name="Normal 3 2 10 2 2 2 3" xfId="8276"/>
    <cellStyle name="Normal 3 2 10 2 2 2 3 2" xfId="10058"/>
    <cellStyle name="Normal 3 2 10 3" xfId="2656"/>
    <cellStyle name="Normal 3 2 10 3 2" xfId="2657"/>
    <cellStyle name="Normal 3 2 10 3 2 2" xfId="5504"/>
    <cellStyle name="Normal 3 2 10 3 2 2 2" xfId="6458"/>
    <cellStyle name="Normal 3 2 10 3 2 2 3" xfId="8275"/>
    <cellStyle name="Normal 3 2 10 3 2 2 3 2" xfId="10020"/>
    <cellStyle name="Normal 3 2 10 3 3" xfId="5505"/>
    <cellStyle name="Normal 3 2 10 3 3 2" xfId="6459"/>
    <cellStyle name="Normal 3 2 10 3 3 3" xfId="8734"/>
    <cellStyle name="Normal 3 2 10 3 3 3 2" xfId="9340"/>
    <cellStyle name="Normal 3 2 10 4" xfId="2658"/>
    <cellStyle name="Normal 3 2 10 4 2" xfId="5506"/>
    <cellStyle name="Normal 3 2 10 4 2 2" xfId="6460"/>
    <cellStyle name="Normal 3 2 10 4 2 3" xfId="8274"/>
    <cellStyle name="Normal 3 2 10 4 2 3 2" xfId="9960"/>
    <cellStyle name="Normal 3 2 10 5" xfId="5507"/>
    <cellStyle name="Normal 3 2 10 5 2" xfId="6461"/>
    <cellStyle name="Normal 3 2 10 5 3" xfId="8273"/>
    <cellStyle name="Normal 3 2 10 5 3 2" xfId="10039"/>
    <cellStyle name="Normal 3 2 11" xfId="2659"/>
    <cellStyle name="Normal 3 2 11 2" xfId="2660"/>
    <cellStyle name="Normal 3 2 11 2 2" xfId="2661"/>
    <cellStyle name="Normal 3 2 11 2 2 2" xfId="5508"/>
    <cellStyle name="Normal 3 2 11 2 2 2 2" xfId="6462"/>
    <cellStyle name="Normal 3 2 11 2 2 2 3" xfId="8272"/>
    <cellStyle name="Normal 3 2 11 2 2 2 3 2" xfId="10000"/>
    <cellStyle name="Normal 3 2 11 3" xfId="2662"/>
    <cellStyle name="Normal 3 2 11 3 2" xfId="2663"/>
    <cellStyle name="Normal 3 2 11 3 2 2" xfId="5509"/>
    <cellStyle name="Normal 3 2 11 3 2 2 2" xfId="6463"/>
    <cellStyle name="Normal 3 2 11 3 2 2 3" xfId="8271"/>
    <cellStyle name="Normal 3 2 11 3 2 2 3 2" xfId="9557"/>
    <cellStyle name="Normal 3 2 11 3 3" xfId="5510"/>
    <cellStyle name="Normal 3 2 11 3 3 2" xfId="6464"/>
    <cellStyle name="Normal 3 2 11 3 3 3" xfId="8270"/>
    <cellStyle name="Normal 3 2 11 3 3 3 2" xfId="9558"/>
    <cellStyle name="Normal 3 2 11 4" xfId="2664"/>
    <cellStyle name="Normal 3 2 11 4 2" xfId="5511"/>
    <cellStyle name="Normal 3 2 11 4 2 2" xfId="6465"/>
    <cellStyle name="Normal 3 2 11 4 2 3" xfId="8269"/>
    <cellStyle name="Normal 3 2 11 4 2 3 2" xfId="9559"/>
    <cellStyle name="Normal 3 2 11 5" xfId="5512"/>
    <cellStyle name="Normal 3 2 11 5 2" xfId="6466"/>
    <cellStyle name="Normal 3 2 11 5 3" xfId="8733"/>
    <cellStyle name="Normal 3 2 11 5 3 2" xfId="9341"/>
    <cellStyle name="Normal 3 2 12" xfId="2665"/>
    <cellStyle name="Normal 3 2 12 2" xfId="2666"/>
    <cellStyle name="Normal 3 2 12 2 2" xfId="2667"/>
    <cellStyle name="Normal 3 2 12 2 2 2" xfId="5513"/>
    <cellStyle name="Normal 3 2 12 2 2 2 2" xfId="6467"/>
    <cellStyle name="Normal 3 2 12 2 2 2 3" xfId="8268"/>
    <cellStyle name="Normal 3 2 12 2 2 2 3 2" xfId="9560"/>
    <cellStyle name="Normal 3 2 12 3" xfId="2668"/>
    <cellStyle name="Normal 3 2 12 3 2" xfId="2669"/>
    <cellStyle name="Normal 3 2 12 3 2 2" xfId="5514"/>
    <cellStyle name="Normal 3 2 12 3 2 2 2" xfId="6468"/>
    <cellStyle name="Normal 3 2 12 3 2 2 3" xfId="8267"/>
    <cellStyle name="Normal 3 2 12 3 2 2 3 2" xfId="9943"/>
    <cellStyle name="Normal 3 2 12 3 3" xfId="5515"/>
    <cellStyle name="Normal 3 2 12 3 3 2" xfId="6469"/>
    <cellStyle name="Normal 3 2 12 3 3 3" xfId="8266"/>
    <cellStyle name="Normal 3 2 12 3 3 3 2" xfId="9983"/>
    <cellStyle name="Normal 3 2 12 4" xfId="2670"/>
    <cellStyle name="Normal 3 2 12 4 2" xfId="5516"/>
    <cellStyle name="Normal 3 2 12 4 2 2" xfId="6470"/>
    <cellStyle name="Normal 3 2 12 4 2 3" xfId="8265"/>
    <cellStyle name="Normal 3 2 12 4 2 3 2" xfId="10061"/>
    <cellStyle name="Normal 3 2 12 5" xfId="5517"/>
    <cellStyle name="Normal 3 2 12 5 2" xfId="6471"/>
    <cellStyle name="Normal 3 2 12 5 3" xfId="8732"/>
    <cellStyle name="Normal 3 2 12 5 3 2" xfId="9342"/>
    <cellStyle name="Normal 3 2 13" xfId="2671"/>
    <cellStyle name="Normal 3 2 13 2" xfId="2672"/>
    <cellStyle name="Normal 3 2 13 2 2" xfId="5518"/>
    <cellStyle name="Normal 3 2 13 2 2 2" xfId="6472"/>
    <cellStyle name="Normal 3 2 13 2 2 3" xfId="8264"/>
    <cellStyle name="Normal 3 2 13 2 2 3 2" xfId="10023"/>
    <cellStyle name="Normal 3 2 13 3" xfId="2673"/>
    <cellStyle name="Normal 3 2 13 3 2" xfId="2674"/>
    <cellStyle name="Normal 3 2 13 3 2 2" xfId="5519"/>
    <cellStyle name="Normal 3 2 13 3 2 2 2" xfId="6473"/>
    <cellStyle name="Normal 3 2 13 3 2 2 3" xfId="8731"/>
    <cellStyle name="Normal 3 2 13 3 2 2 3 2" xfId="9343"/>
    <cellStyle name="Normal 3 2 13 3 3" xfId="5520"/>
    <cellStyle name="Normal 3 2 13 3 3 2" xfId="6474"/>
    <cellStyle name="Normal 3 2 13 3 3 3" xfId="8263"/>
    <cellStyle name="Normal 3 2 13 3 3 3 2" xfId="9963"/>
    <cellStyle name="Normal 3 2 13 4" xfId="2675"/>
    <cellStyle name="Normal 3 2 13 4 2" xfId="5521"/>
    <cellStyle name="Normal 3 2 13 4 2 2" xfId="6475"/>
    <cellStyle name="Normal 3 2 13 4 2 3" xfId="8730"/>
    <cellStyle name="Normal 3 2 13 4 2 3 2" xfId="9344"/>
    <cellStyle name="Normal 3 2 13 5" xfId="5522"/>
    <cellStyle name="Normal 3 2 13 5 2" xfId="6476"/>
    <cellStyle name="Normal 3 2 13 5 3" xfId="8262"/>
    <cellStyle name="Normal 3 2 13 5 3 2" xfId="10042"/>
    <cellStyle name="Normal 3 2 14" xfId="2676"/>
    <cellStyle name="Normal 3 2 14 2" xfId="2677"/>
    <cellStyle name="Normal 3 2 14 2 2" xfId="5523"/>
    <cellStyle name="Normal 3 2 14 2 2 2" xfId="6477"/>
    <cellStyle name="Normal 3 2 14 2 2 3" xfId="8729"/>
    <cellStyle name="Normal 3 2 14 2 2 3 2" xfId="9345"/>
    <cellStyle name="Normal 3 2 14 3" xfId="2678"/>
    <cellStyle name="Normal 3 2 14 3 2" xfId="2679"/>
    <cellStyle name="Normal 3 2 14 3 2 2" xfId="5524"/>
    <cellStyle name="Normal 3 2 14 3 2 2 2" xfId="6478"/>
    <cellStyle name="Normal 3 2 14 3 2 2 3" xfId="8261"/>
    <cellStyle name="Normal 3 2 14 3 2 2 3 2" xfId="10003"/>
    <cellStyle name="Normal 3 2 14 3 3" xfId="5525"/>
    <cellStyle name="Normal 3 2 14 3 3 2" xfId="6479"/>
    <cellStyle name="Normal 3 2 14 3 3 3" xfId="8728"/>
    <cellStyle name="Normal 3 2 14 3 3 3 2" xfId="9346"/>
    <cellStyle name="Normal 3 2 14 4" xfId="2680"/>
    <cellStyle name="Normal 3 2 14 4 2" xfId="5526"/>
    <cellStyle name="Normal 3 2 14 4 2 2" xfId="6480"/>
    <cellStyle name="Normal 3 2 14 4 2 3" xfId="8260"/>
    <cellStyle name="Normal 3 2 14 4 2 3 2" xfId="9561"/>
    <cellStyle name="Normal 3 2 14 5" xfId="5527"/>
    <cellStyle name="Normal 3 2 14 5 2" xfId="6481"/>
    <cellStyle name="Normal 3 2 14 5 3" xfId="8727"/>
    <cellStyle name="Normal 3 2 14 5 3 2" xfId="9347"/>
    <cellStyle name="Normal 3 2 15" xfId="2681"/>
    <cellStyle name="Normal 3 2 15 2" xfId="2682"/>
    <cellStyle name="Normal 3 2 15 2 2" xfId="5528"/>
    <cellStyle name="Normal 3 2 15 2 2 2" xfId="6482"/>
    <cellStyle name="Normal 3 2 15 2 2 3" xfId="8259"/>
    <cellStyle name="Normal 3 2 15 2 2 3 2" xfId="9944"/>
    <cellStyle name="Normal 3 2 15 3" xfId="2683"/>
    <cellStyle name="Normal 3 2 15 3 2" xfId="2684"/>
    <cellStyle name="Normal 3 2 15 3 2 2" xfId="5529"/>
    <cellStyle name="Normal 3 2 15 3 2 2 2" xfId="6483"/>
    <cellStyle name="Normal 3 2 15 3 2 2 3" xfId="8726"/>
    <cellStyle name="Normal 3 2 15 3 2 2 3 2" xfId="9348"/>
    <cellStyle name="Normal 3 2 15 3 3" xfId="5530"/>
    <cellStyle name="Normal 3 2 15 3 3 2" xfId="6484"/>
    <cellStyle name="Normal 3 2 15 3 3 3" xfId="8258"/>
    <cellStyle name="Normal 3 2 15 3 3 3 2" xfId="9984"/>
    <cellStyle name="Normal 3 2 15 4" xfId="2685"/>
    <cellStyle name="Normal 3 2 15 4 2" xfId="5531"/>
    <cellStyle name="Normal 3 2 15 4 2 2" xfId="6485"/>
    <cellStyle name="Normal 3 2 15 4 2 3" xfId="8725"/>
    <cellStyle name="Normal 3 2 15 4 2 3 2" xfId="9349"/>
    <cellStyle name="Normal 3 2 15 5" xfId="5532"/>
    <cellStyle name="Normal 3 2 15 5 2" xfId="6486"/>
    <cellStyle name="Normal 3 2 15 5 3" xfId="8724"/>
    <cellStyle name="Normal 3 2 15 5 3 2" xfId="9350"/>
    <cellStyle name="Normal 3 2 16" xfId="2686"/>
    <cellStyle name="Normal 3 2 16 2" xfId="2687"/>
    <cellStyle name="Normal 3 2 16 2 2" xfId="5533"/>
    <cellStyle name="Normal 3 2 16 2 2 2" xfId="6487"/>
    <cellStyle name="Normal 3 2 16 2 2 3" xfId="8257"/>
    <cellStyle name="Normal 3 2 16 2 2 3 2" xfId="10062"/>
    <cellStyle name="Normal 3 2 16 3" xfId="2688"/>
    <cellStyle name="Normal 3 2 16 3 2" xfId="2689"/>
    <cellStyle name="Normal 3 2 16 3 2 2" xfId="5534"/>
    <cellStyle name="Normal 3 2 16 3 2 2 2" xfId="6488"/>
    <cellStyle name="Normal 3 2 16 3 2 2 3" xfId="8255"/>
    <cellStyle name="Normal 3 2 16 3 2 2 3 2" xfId="9964"/>
    <cellStyle name="Normal 3 2 16 3 3" xfId="5535"/>
    <cellStyle name="Normal 3 2 16 3 3 2" xfId="6489"/>
    <cellStyle name="Normal 3 2 16 3 3 3" xfId="8254"/>
    <cellStyle name="Normal 3 2 16 3 3 3 2" xfId="10043"/>
    <cellStyle name="Normal 3 2 16 4" xfId="2690"/>
    <cellStyle name="Normal 3 2 16 4 2" xfId="5536"/>
    <cellStyle name="Normal 3 2 16 4 2 2" xfId="6490"/>
    <cellStyle name="Normal 3 2 16 4 2 3" xfId="8253"/>
    <cellStyle name="Normal 3 2 16 4 2 3 2" xfId="10004"/>
    <cellStyle name="Normal 3 2 16 5" xfId="5537"/>
    <cellStyle name="Normal 3 2 16 5 2" xfId="6491"/>
    <cellStyle name="Normal 3 2 16 5 3" xfId="8252"/>
    <cellStyle name="Normal 3 2 16 5 3 2" xfId="9562"/>
    <cellStyle name="Normal 3 2 17" xfId="2691"/>
    <cellStyle name="Normal 3 2 17 2" xfId="2692"/>
    <cellStyle name="Normal 3 2 17 2 2" xfId="5538"/>
    <cellStyle name="Normal 3 2 17 2 2 2" xfId="6492"/>
    <cellStyle name="Normal 3 2 17 2 2 3" xfId="8251"/>
    <cellStyle name="Normal 3 2 17 2 2 3 2" xfId="9942"/>
    <cellStyle name="Normal 3 2 17 3" xfId="2693"/>
    <cellStyle name="Normal 3 2 17 3 2" xfId="2694"/>
    <cellStyle name="Normal 3 2 17 3 2 2" xfId="5539"/>
    <cellStyle name="Normal 3 2 17 3 2 2 2" xfId="6493"/>
    <cellStyle name="Normal 3 2 17 3 2 2 3" xfId="8250"/>
    <cellStyle name="Normal 3 2 17 3 2 2 3 2" xfId="9982"/>
    <cellStyle name="Normal 3 2 17 3 3" xfId="5540"/>
    <cellStyle name="Normal 3 2 17 3 3 2" xfId="6494"/>
    <cellStyle name="Normal 3 2 17 3 3 3" xfId="8249"/>
    <cellStyle name="Normal 3 2 17 3 3 3 2" xfId="10060"/>
    <cellStyle name="Normal 3 2 17 4" xfId="2695"/>
    <cellStyle name="Normal 3 2 17 4 2" xfId="5541"/>
    <cellStyle name="Normal 3 2 17 4 2 2" xfId="6495"/>
    <cellStyle name="Normal 3 2 17 4 2 3" xfId="8248"/>
    <cellStyle name="Normal 3 2 17 4 2 3 2" xfId="10022"/>
    <cellStyle name="Normal 3 2 17 5" xfId="5542"/>
    <cellStyle name="Normal 3 2 17 5 2" xfId="6496"/>
    <cellStyle name="Normal 3 2 17 5 3" xfId="8247"/>
    <cellStyle name="Normal 3 2 17 5 3 2" xfId="9962"/>
    <cellStyle name="Normal 3 2 18" xfId="2696"/>
    <cellStyle name="Normal 3 2 18 2" xfId="2697"/>
    <cellStyle name="Normal 3 2 18 2 2" xfId="5543"/>
    <cellStyle name="Normal 3 2 18 2 2 2" xfId="6497"/>
    <cellStyle name="Normal 3 2 18 2 2 3" xfId="8723"/>
    <cellStyle name="Normal 3 2 18 2 2 3 2" xfId="9351"/>
    <cellStyle name="Normal 3 2 18 3" xfId="2698"/>
    <cellStyle name="Normal 3 2 18 3 2" xfId="2699"/>
    <cellStyle name="Normal 3 2 18 3 2 2" xfId="5544"/>
    <cellStyle name="Normal 3 2 18 3 2 2 2" xfId="6498"/>
    <cellStyle name="Normal 3 2 18 3 2 2 3" xfId="8246"/>
    <cellStyle name="Normal 3 2 18 3 2 2 3 2" xfId="10041"/>
    <cellStyle name="Normal 3 2 18 3 3" xfId="5545"/>
    <cellStyle name="Normal 3 2 18 3 3 2" xfId="6499"/>
    <cellStyle name="Normal 3 2 18 3 3 3" xfId="8722"/>
    <cellStyle name="Normal 3 2 18 3 3 3 2" xfId="9352"/>
    <cellStyle name="Normal 3 2 18 4" xfId="2700"/>
    <cellStyle name="Normal 3 2 18 4 2" xfId="5546"/>
    <cellStyle name="Normal 3 2 18 4 2 2" xfId="6500"/>
    <cellStyle name="Normal 3 2 18 4 2 3" xfId="8245"/>
    <cellStyle name="Normal 3 2 18 4 2 3 2" xfId="10002"/>
    <cellStyle name="Normal 3 2 18 5" xfId="5547"/>
    <cellStyle name="Normal 3 2 18 5 2" xfId="6501"/>
    <cellStyle name="Normal 3 2 18 5 3" xfId="8721"/>
    <cellStyle name="Normal 3 2 18 5 3 2" xfId="9353"/>
    <cellStyle name="Normal 3 2 19" xfId="2701"/>
    <cellStyle name="Normal 3 2 19 2" xfId="2702"/>
    <cellStyle name="Normal 3 2 19 2 2" xfId="5548"/>
    <cellStyle name="Normal 3 2 19 2 2 2" xfId="6502"/>
    <cellStyle name="Normal 3 2 19 2 2 3" xfId="8244"/>
    <cellStyle name="Normal 3 2 19 2 2 3 2" xfId="9563"/>
    <cellStyle name="Normal 3 2 19 3" xfId="2703"/>
    <cellStyle name="Normal 3 2 19 3 2" xfId="2704"/>
    <cellStyle name="Normal 3 2 19 3 2 2" xfId="5549"/>
    <cellStyle name="Normal 3 2 19 3 2 2 2" xfId="6503"/>
    <cellStyle name="Normal 3 2 19 3 2 2 3" xfId="8720"/>
    <cellStyle name="Normal 3 2 19 3 2 2 3 2" xfId="9354"/>
    <cellStyle name="Normal 3 2 19 3 3" xfId="5550"/>
    <cellStyle name="Normal 3 2 19 3 3 2" xfId="6504"/>
    <cellStyle name="Normal 3 2 19 3 3 3" xfId="8243"/>
    <cellStyle name="Normal 3 2 19 3 3 3 2" xfId="9564"/>
    <cellStyle name="Normal 3 2 19 4" xfId="2705"/>
    <cellStyle name="Normal 3 2 19 4 2" xfId="5551"/>
    <cellStyle name="Normal 3 2 19 4 2 2" xfId="6505"/>
    <cellStyle name="Normal 3 2 19 4 2 3" xfId="8719"/>
    <cellStyle name="Normal 3 2 19 4 2 3 2" xfId="9355"/>
    <cellStyle name="Normal 3 2 19 5" xfId="5552"/>
    <cellStyle name="Normal 3 2 19 5 2" xfId="6506"/>
    <cellStyle name="Normal 3 2 19 5 3" xfId="8242"/>
    <cellStyle name="Normal 3 2 19 5 3 2" xfId="9565"/>
    <cellStyle name="Normal 3 2 2" xfId="2706"/>
    <cellStyle name="Normal 3 2 2 10" xfId="2707"/>
    <cellStyle name="Normal 3 2 2 10 2" xfId="5553"/>
    <cellStyle name="Normal 3 2 2 10 2 2" xfId="6507"/>
    <cellStyle name="Normal 3 2 2 10 2 3" xfId="8718"/>
    <cellStyle name="Normal 3 2 2 10 2 3 2" xfId="9356"/>
    <cellStyle name="Normal 3 2 2 11" xfId="2708"/>
    <cellStyle name="Normal 3 2 2 11 2" xfId="5554"/>
    <cellStyle name="Normal 3 2 2 11 2 2" xfId="6508"/>
    <cellStyle name="Normal 3 2 2 11 2 3" xfId="8241"/>
    <cellStyle name="Normal 3 2 2 11 2 3 2" xfId="9945"/>
    <cellStyle name="Normal 3 2 2 12" xfId="2709"/>
    <cellStyle name="Normal 3 2 2 12 2" xfId="5555"/>
    <cellStyle name="Normal 3 2 2 12 2 2" xfId="6509"/>
    <cellStyle name="Normal 3 2 2 12 2 3" xfId="8717"/>
    <cellStyle name="Normal 3 2 2 12 2 3 2" xfId="9357"/>
    <cellStyle name="Normal 3 2 2 13" xfId="2710"/>
    <cellStyle name="Normal 3 2 2 13 2" xfId="5556"/>
    <cellStyle name="Normal 3 2 2 13 2 2" xfId="6510"/>
    <cellStyle name="Normal 3 2 2 13 2 3" xfId="8240"/>
    <cellStyle name="Normal 3 2 2 13 2 3 2" xfId="9985"/>
    <cellStyle name="Normal 3 2 2 14" xfId="2711"/>
    <cellStyle name="Normal 3 2 2 14 2" xfId="5557"/>
    <cellStyle name="Normal 3 2 2 14 2 2" xfId="6511"/>
    <cellStyle name="Normal 3 2 2 14 2 3" xfId="8716"/>
    <cellStyle name="Normal 3 2 2 14 2 3 2" xfId="9358"/>
    <cellStyle name="Normal 3 2 2 15" xfId="2712"/>
    <cellStyle name="Normal 3 2 2 15 2" xfId="5558"/>
    <cellStyle name="Normal 3 2 2 15 2 2" xfId="6512"/>
    <cellStyle name="Normal 3 2 2 15 2 3" xfId="8239"/>
    <cellStyle name="Normal 3 2 2 15 2 3 2" xfId="10063"/>
    <cellStyle name="Normal 3 2 2 16" xfId="2713"/>
    <cellStyle name="Normal 3 2 2 16 2" xfId="5559"/>
    <cellStyle name="Normal 3 2 2 16 2 2" xfId="6513"/>
    <cellStyle name="Normal 3 2 2 16 2 3" xfId="8238"/>
    <cellStyle name="Normal 3 2 2 16 2 3 2" xfId="10024"/>
    <cellStyle name="Normal 3 2 2 17" xfId="2714"/>
    <cellStyle name="Normal 3 2 2 17 2" xfId="5560"/>
    <cellStyle name="Normal 3 2 2 17 2 2" xfId="6514"/>
    <cellStyle name="Normal 3 2 2 17 2 3" xfId="8715"/>
    <cellStyle name="Normal 3 2 2 17 2 3 2" xfId="9359"/>
    <cellStyle name="Normal 3 2 2 18" xfId="2715"/>
    <cellStyle name="Normal 3 2 2 18 2" xfId="5561"/>
    <cellStyle name="Normal 3 2 2 18 2 2" xfId="6515"/>
    <cellStyle name="Normal 3 2 2 18 2 3" xfId="8714"/>
    <cellStyle name="Normal 3 2 2 18 2 3 2" xfId="9360"/>
    <cellStyle name="Normal 3 2 2 19" xfId="2716"/>
    <cellStyle name="Normal 3 2 2 19 2" xfId="5562"/>
    <cellStyle name="Normal 3 2 2 19 2 2" xfId="6516"/>
    <cellStyle name="Normal 3 2 2 19 2 3" xfId="8237"/>
    <cellStyle name="Normal 3 2 2 19 2 3 2" xfId="9965"/>
    <cellStyle name="Normal 3 2 2 2" xfId="2717"/>
    <cellStyle name="Normal 3 2 2 2 2" xfId="2718"/>
    <cellStyle name="Normal 3 2 2 2 2 2" xfId="5563"/>
    <cellStyle name="Normal 3 2 2 2 2 2 2" xfId="6517"/>
    <cellStyle name="Normal 3 2 2 2 2 2 3" xfId="8713"/>
    <cellStyle name="Normal 3 2 2 2 2 2 3 2" xfId="9723"/>
    <cellStyle name="Normal 3 2 2 2 3" xfId="5564"/>
    <cellStyle name="Normal 3 2 2 2 3 2" xfId="6518"/>
    <cellStyle name="Normal 3 2 2 2 3 3" xfId="8712"/>
    <cellStyle name="Normal 3 2 2 2 3 3 2" xfId="9361"/>
    <cellStyle name="Normal 3 2 2 20" xfId="2719"/>
    <cellStyle name="Normal 3 2 2 20 2" xfId="5565"/>
    <cellStyle name="Normal 3 2 2 20 2 2" xfId="6519"/>
    <cellStyle name="Normal 3 2 2 20 2 3" xfId="8236"/>
    <cellStyle name="Normal 3 2 2 20 2 3 2" xfId="10044"/>
    <cellStyle name="Normal 3 2 2 21" xfId="2720"/>
    <cellStyle name="Normal 3 2 2 21 2" xfId="5566"/>
    <cellStyle name="Normal 3 2 2 21 2 2" xfId="6520"/>
    <cellStyle name="Normal 3 2 2 21 2 3" xfId="8235"/>
    <cellStyle name="Normal 3 2 2 21 2 3 2" xfId="10005"/>
    <cellStyle name="Normal 3 2 2 22" xfId="2721"/>
    <cellStyle name="Normal 3 2 2 22 2" xfId="5567"/>
    <cellStyle name="Normal 3 2 2 22 2 2" xfId="6521"/>
    <cellStyle name="Normal 3 2 2 22 2 3" xfId="8711"/>
    <cellStyle name="Normal 3 2 2 22 2 3 2" xfId="9362"/>
    <cellStyle name="Normal 3 2 2 23" xfId="2722"/>
    <cellStyle name="Normal 3 2 2 23 2" xfId="5568"/>
    <cellStyle name="Normal 3 2 2 23 2 2" xfId="6522"/>
    <cellStyle name="Normal 3 2 2 23 2 3" xfId="8234"/>
    <cellStyle name="Normal 3 2 2 23 2 3 2" xfId="9566"/>
    <cellStyle name="Normal 3 2 2 24" xfId="2723"/>
    <cellStyle name="Normal 3 2 2 24 2" xfId="5569"/>
    <cellStyle name="Normal 3 2 2 24 2 2" xfId="6523"/>
    <cellStyle name="Normal 3 2 2 24 2 3" xfId="8233"/>
    <cellStyle name="Normal 3 2 2 24 2 3 2" xfId="9946"/>
    <cellStyle name="Normal 3 2 2 25" xfId="2724"/>
    <cellStyle name="Normal 3 2 2 25 2" xfId="5570"/>
    <cellStyle name="Normal 3 2 2 25 2 2" xfId="6524"/>
    <cellStyle name="Normal 3 2 2 25 2 3" xfId="8232"/>
    <cellStyle name="Normal 3 2 2 25 2 3 2" xfId="9986"/>
    <cellStyle name="Normal 3 2 2 26" xfId="2725"/>
    <cellStyle name="Normal 3 2 2 26 2" xfId="5571"/>
    <cellStyle name="Normal 3 2 2 26 2 2" xfId="6525"/>
    <cellStyle name="Normal 3 2 2 26 2 3" xfId="8231"/>
    <cellStyle name="Normal 3 2 2 26 2 3 2" xfId="10064"/>
    <cellStyle name="Normal 3 2 2 27" xfId="2726"/>
    <cellStyle name="Normal 3 2 2 27 2" xfId="5572"/>
    <cellStyle name="Normal 3 2 2 27 2 2" xfId="6526"/>
    <cellStyle name="Normal 3 2 2 27 2 3" xfId="8710"/>
    <cellStyle name="Normal 3 2 2 27 2 3 2" xfId="9363"/>
    <cellStyle name="Normal 3 2 2 28" xfId="2727"/>
    <cellStyle name="Normal 3 2 2 28 2" xfId="2728"/>
    <cellStyle name="Normal 3 2 2 28 2 2" xfId="5573"/>
    <cellStyle name="Normal 3 2 2 28 2 2 2" xfId="6527"/>
    <cellStyle name="Normal 3 2 2 28 2 2 3" xfId="8230"/>
    <cellStyle name="Normal 3 2 2 28 2 2 3 2" xfId="10025"/>
    <cellStyle name="Normal 3 2 2 28 3" xfId="2729"/>
    <cellStyle name="Normal 3 2 2 28 3 2" xfId="2730"/>
    <cellStyle name="Normal 3 2 2 28 3 2 2" xfId="5574"/>
    <cellStyle name="Normal 3 2 2 28 3 2 2 2" xfId="6528"/>
    <cellStyle name="Normal 3 2 2 28 3 2 2 3" xfId="8709"/>
    <cellStyle name="Normal 3 2 2 28 3 2 2 3 2" xfId="9364"/>
    <cellStyle name="Normal 3 2 2 28 3 3" xfId="5575"/>
    <cellStyle name="Normal 3 2 2 28 3 3 2" xfId="6529"/>
    <cellStyle name="Normal 3 2 2 28 3 3 3" xfId="8229"/>
    <cellStyle name="Normal 3 2 2 28 3 3 3 2" xfId="9966"/>
    <cellStyle name="Normal 3 2 2 28 4" xfId="2731"/>
    <cellStyle name="Normal 3 2 2 28 4 2" xfId="5576"/>
    <cellStyle name="Normal 3 2 2 28 4 2 2" xfId="6530"/>
    <cellStyle name="Normal 3 2 2 28 4 2 3" xfId="8708"/>
    <cellStyle name="Normal 3 2 2 28 4 2 3 2" xfId="9365"/>
    <cellStyle name="Normal 3 2 2 28 5" xfId="5577"/>
    <cellStyle name="Normal 3 2 2 28 5 2" xfId="6531"/>
    <cellStyle name="Normal 3 2 2 28 5 3" xfId="8228"/>
    <cellStyle name="Normal 3 2 2 28 5 3 2" xfId="10045"/>
    <cellStyle name="Normal 3 2 2 29" xfId="5578"/>
    <cellStyle name="Normal 3 2 2 29 2" xfId="6532"/>
    <cellStyle name="Normal 3 2 2 29 3" xfId="8707"/>
    <cellStyle name="Normal 3 2 2 29 3 2" xfId="9366"/>
    <cellStyle name="Normal 3 2 2 3" xfId="2732"/>
    <cellStyle name="Normal 3 2 2 3 2" xfId="2733"/>
    <cellStyle name="Normal 3 2 2 3 2 2" xfId="5579"/>
    <cellStyle name="Normal 3 2 2 3 2 2 2" xfId="6533"/>
    <cellStyle name="Normal 3 2 2 3 2 2 3" xfId="8227"/>
    <cellStyle name="Normal 3 2 2 3 2 2 3 2" xfId="10006"/>
    <cellStyle name="Normal 3 2 2 3 3" xfId="2734"/>
    <cellStyle name="Normal 3 2 2 3 3 2" xfId="5580"/>
    <cellStyle name="Normal 3 2 2 3 3 2 2" xfId="6534"/>
    <cellStyle name="Normal 3 2 2 3 3 2 3" xfId="8706"/>
    <cellStyle name="Normal 3 2 2 3 3 2 3 2" xfId="9367"/>
    <cellStyle name="Normal 3 2 2 3 4" xfId="5581"/>
    <cellStyle name="Normal 3 2 2 3 4 2" xfId="6535"/>
    <cellStyle name="Normal 3 2 2 3 4 3" xfId="8226"/>
    <cellStyle name="Normal 3 2 2 3 4 3 2" xfId="9567"/>
    <cellStyle name="Normal 3 2 2 4" xfId="2735"/>
    <cellStyle name="Normal 3 2 2 4 2" xfId="5582"/>
    <cellStyle name="Normal 3 2 2 4 2 2" xfId="6536"/>
    <cellStyle name="Normal 3 2 2 4 2 3" xfId="8705"/>
    <cellStyle name="Normal 3 2 2 4 2 3 2" xfId="9368"/>
    <cellStyle name="Normal 3 2 2 5" xfId="2736"/>
    <cellStyle name="Normal 3 2 2 5 2" xfId="5583"/>
    <cellStyle name="Normal 3 2 2 5 2 2" xfId="6537"/>
    <cellStyle name="Normal 3 2 2 5 2 3" xfId="8225"/>
    <cellStyle name="Normal 3 2 2 5 2 3 2" xfId="9941"/>
    <cellStyle name="Normal 3 2 2 6" xfId="2737"/>
    <cellStyle name="Normal 3 2 2 6 2" xfId="5584"/>
    <cellStyle name="Normal 3 2 2 6 2 2" xfId="6538"/>
    <cellStyle name="Normal 3 2 2 6 2 3" xfId="8704"/>
    <cellStyle name="Normal 3 2 2 6 2 3 2" xfId="9369"/>
    <cellStyle name="Normal 3 2 2 7" xfId="2738"/>
    <cellStyle name="Normal 3 2 2 7 2" xfId="5585"/>
    <cellStyle name="Normal 3 2 2 7 2 2" xfId="6539"/>
    <cellStyle name="Normal 3 2 2 7 2 3" xfId="8703"/>
    <cellStyle name="Normal 3 2 2 7 2 3 2" xfId="9370"/>
    <cellStyle name="Normal 3 2 2 8" xfId="2739"/>
    <cellStyle name="Normal 3 2 2 8 2" xfId="5586"/>
    <cellStyle name="Normal 3 2 2 8 2 2" xfId="6540"/>
    <cellStyle name="Normal 3 2 2 8 2 3" xfId="8224"/>
    <cellStyle name="Normal 3 2 2 8 2 3 2" xfId="9981"/>
    <cellStyle name="Normal 3 2 2 9" xfId="2740"/>
    <cellStyle name="Normal 3 2 2 9 2" xfId="5587"/>
    <cellStyle name="Normal 3 2 2 9 2 2" xfId="6541"/>
    <cellStyle name="Normal 3 2 2 9 2 3" xfId="8223"/>
    <cellStyle name="Normal 3 2 2 9 2 3 2" xfId="10059"/>
    <cellStyle name="Normal 3 2 2_ASSEP" xfId="2741"/>
    <cellStyle name="Normal 3 2 20" xfId="2742"/>
    <cellStyle name="Normal 3 2 20 2" xfId="2743"/>
    <cellStyle name="Normal 3 2 20 2 2" xfId="5588"/>
    <cellStyle name="Normal 3 2 20 2 2 2" xfId="6542"/>
    <cellStyle name="Normal 3 2 20 2 2 3" xfId="8702"/>
    <cellStyle name="Normal 3 2 20 2 2 3 2" xfId="9371"/>
    <cellStyle name="Normal 3 2 20 3" xfId="2744"/>
    <cellStyle name="Normal 3 2 20 3 2" xfId="2745"/>
    <cellStyle name="Normal 3 2 20 3 2 2" xfId="5589"/>
    <cellStyle name="Normal 3 2 20 3 2 2 2" xfId="6543"/>
    <cellStyle name="Normal 3 2 20 3 2 2 3" xfId="8701"/>
    <cellStyle name="Normal 3 2 20 3 2 2 3 2" xfId="9372"/>
    <cellStyle name="Normal 3 2 20 3 3" xfId="5590"/>
    <cellStyle name="Normal 3 2 20 3 3 2" xfId="6544"/>
    <cellStyle name="Normal 3 2 20 3 3 3" xfId="8700"/>
    <cellStyle name="Normal 3 2 20 3 3 3 2" xfId="9373"/>
    <cellStyle name="Normal 3 2 20 4" xfId="2746"/>
    <cellStyle name="Normal 3 2 20 4 2" xfId="5591"/>
    <cellStyle name="Normal 3 2 20 4 2 2" xfId="6545"/>
    <cellStyle name="Normal 3 2 20 4 2 3" xfId="8222"/>
    <cellStyle name="Normal 3 2 20 4 2 3 2" xfId="10021"/>
    <cellStyle name="Normal 3 2 20 5" xfId="5592"/>
    <cellStyle name="Normal 3 2 20 5 2" xfId="6546"/>
    <cellStyle name="Normal 3 2 20 5 3" xfId="8699"/>
    <cellStyle name="Normal 3 2 20 5 3 2" xfId="9374"/>
    <cellStyle name="Normal 3 2 21" xfId="2747"/>
    <cellStyle name="Normal 3 2 21 2" xfId="2748"/>
    <cellStyle name="Normal 3 2 21 2 2" xfId="5593"/>
    <cellStyle name="Normal 3 2 21 2 2 2" xfId="6547"/>
    <cellStyle name="Normal 3 2 21 2 2 3" xfId="8698"/>
    <cellStyle name="Normal 3 2 21 2 2 3 2" xfId="9375"/>
    <cellStyle name="Normal 3 2 21 3" xfId="2749"/>
    <cellStyle name="Normal 3 2 21 3 2" xfId="2750"/>
    <cellStyle name="Normal 3 2 21 3 2 2" xfId="5594"/>
    <cellStyle name="Normal 3 2 21 3 2 2 2" xfId="6548"/>
    <cellStyle name="Normal 3 2 21 3 2 2 3" xfId="8221"/>
    <cellStyle name="Normal 3 2 21 3 2 2 3 2" xfId="9961"/>
    <cellStyle name="Normal 3 2 21 3 3" xfId="5595"/>
    <cellStyle name="Normal 3 2 21 3 3 2" xfId="6549"/>
    <cellStyle name="Normal 3 2 21 3 3 3" xfId="8220"/>
    <cellStyle name="Normal 3 2 21 3 3 3 2" xfId="10040"/>
    <cellStyle name="Normal 3 2 21 4" xfId="2751"/>
    <cellStyle name="Normal 3 2 21 4 2" xfId="5596"/>
    <cellStyle name="Normal 3 2 21 4 2 2" xfId="6550"/>
    <cellStyle name="Normal 3 2 21 4 2 3" xfId="8697"/>
    <cellStyle name="Normal 3 2 21 4 2 3 2" xfId="9376"/>
    <cellStyle name="Normal 3 2 21 5" xfId="5597"/>
    <cellStyle name="Normal 3 2 21 5 2" xfId="6551"/>
    <cellStyle name="Normal 3 2 21 5 3" xfId="8219"/>
    <cellStyle name="Normal 3 2 21 5 3 2" xfId="10001"/>
    <cellStyle name="Normal 3 2 22" xfId="2752"/>
    <cellStyle name="Normal 3 2 22 2" xfId="2753"/>
    <cellStyle name="Normal 3 2 22 2 2" xfId="5598"/>
    <cellStyle name="Normal 3 2 22 2 2 2" xfId="6552"/>
    <cellStyle name="Normal 3 2 22 2 2 3" xfId="8218"/>
    <cellStyle name="Normal 3 2 22 2 2 3 2" xfId="9568"/>
    <cellStyle name="Normal 3 2 22 3" xfId="2754"/>
    <cellStyle name="Normal 3 2 22 3 2" xfId="2755"/>
    <cellStyle name="Normal 3 2 22 3 2 2" xfId="5599"/>
    <cellStyle name="Normal 3 2 22 3 2 2 2" xfId="6553"/>
    <cellStyle name="Normal 3 2 22 3 2 2 3" xfId="8696"/>
    <cellStyle name="Normal 3 2 22 3 2 2 3 2" xfId="9377"/>
    <cellStyle name="Normal 3 2 22 3 3" xfId="5600"/>
    <cellStyle name="Normal 3 2 22 3 3 2" xfId="6554"/>
    <cellStyle name="Normal 3 2 22 3 3 3" xfId="8217"/>
    <cellStyle name="Normal 3 2 22 3 3 3 2" xfId="9569"/>
    <cellStyle name="Normal 3 2 22 4" xfId="2756"/>
    <cellStyle name="Normal 3 2 22 4 2" xfId="5601"/>
    <cellStyle name="Normal 3 2 22 4 2 2" xfId="6555"/>
    <cellStyle name="Normal 3 2 22 4 2 3" xfId="8695"/>
    <cellStyle name="Normal 3 2 22 4 2 3 2" xfId="9378"/>
    <cellStyle name="Normal 3 2 22 5" xfId="5602"/>
    <cellStyle name="Normal 3 2 22 5 2" xfId="6556"/>
    <cellStyle name="Normal 3 2 22 5 3" xfId="8216"/>
    <cellStyle name="Normal 3 2 22 5 3 2" xfId="9570"/>
    <cellStyle name="Normal 3 2 23" xfId="2757"/>
    <cellStyle name="Normal 3 2 23 2" xfId="2758"/>
    <cellStyle name="Normal 3 2 23 2 2" xfId="5603"/>
    <cellStyle name="Normal 3 2 23 2 2 2" xfId="6557"/>
    <cellStyle name="Normal 3 2 23 2 2 3" xfId="8694"/>
    <cellStyle name="Normal 3 2 23 2 2 3 2" xfId="9379"/>
    <cellStyle name="Normal 3 2 23 3" xfId="2759"/>
    <cellStyle name="Normal 3 2 23 3 2" xfId="2760"/>
    <cellStyle name="Normal 3 2 23 3 2 2" xfId="5604"/>
    <cellStyle name="Normal 3 2 23 3 2 2 2" xfId="6558"/>
    <cellStyle name="Normal 3 2 23 3 2 2 3" xfId="8215"/>
    <cellStyle name="Normal 3 2 23 3 2 2 3 2" xfId="9949"/>
    <cellStyle name="Normal 3 2 23 3 3" xfId="5605"/>
    <cellStyle name="Normal 3 2 23 3 3 2" xfId="6559"/>
    <cellStyle name="Normal 3 2 23 3 3 3" xfId="8693"/>
    <cellStyle name="Normal 3 2 23 3 3 3 2" xfId="9380"/>
    <cellStyle name="Normal 3 2 23 4" xfId="2761"/>
    <cellStyle name="Normal 3 2 23 4 2" xfId="5606"/>
    <cellStyle name="Normal 3 2 23 4 2 2" xfId="6560"/>
    <cellStyle name="Normal 3 2 23 4 2 3" xfId="8692"/>
    <cellStyle name="Normal 3 2 23 4 2 3 2" xfId="9381"/>
    <cellStyle name="Normal 3 2 23 5" xfId="5607"/>
    <cellStyle name="Normal 3 2 23 5 2" xfId="6561"/>
    <cellStyle name="Normal 3 2 23 5 3" xfId="8214"/>
    <cellStyle name="Normal 3 2 23 5 3 2" xfId="9989"/>
    <cellStyle name="Normal 3 2 24" xfId="2762"/>
    <cellStyle name="Normal 3 2 24 2" xfId="2763"/>
    <cellStyle name="Normal 3 2 24 2 2" xfId="5608"/>
    <cellStyle name="Normal 3 2 24 2 2 2" xfId="6562"/>
    <cellStyle name="Normal 3 2 24 2 2 3" xfId="8213"/>
    <cellStyle name="Normal 3 2 24 2 2 3 2" xfId="10067"/>
    <cellStyle name="Normal 3 2 24 3" xfId="2764"/>
    <cellStyle name="Normal 3 2 24 3 2" xfId="2765"/>
    <cellStyle name="Normal 3 2 24 3 2 2" xfId="5609"/>
    <cellStyle name="Normal 3 2 24 3 2 2 2" xfId="6563"/>
    <cellStyle name="Normal 3 2 24 3 2 2 3" xfId="8691"/>
    <cellStyle name="Normal 3 2 24 3 2 2 3 2" xfId="9382"/>
    <cellStyle name="Normal 3 2 24 3 3" xfId="5610"/>
    <cellStyle name="Normal 3 2 24 3 3 2" xfId="6564"/>
    <cellStyle name="Normal 3 2 24 3 3 3" xfId="8212"/>
    <cellStyle name="Normal 3 2 24 3 3 3 2" xfId="10028"/>
    <cellStyle name="Normal 3 2 24 4" xfId="2766"/>
    <cellStyle name="Normal 3 2 24 4 2" xfId="5611"/>
    <cellStyle name="Normal 3 2 24 4 2 2" xfId="6565"/>
    <cellStyle name="Normal 3 2 24 4 2 3" xfId="8690"/>
    <cellStyle name="Normal 3 2 24 4 2 3 2" xfId="9383"/>
    <cellStyle name="Normal 3 2 24 5" xfId="5612"/>
    <cellStyle name="Normal 3 2 24 5 2" xfId="6566"/>
    <cellStyle name="Normal 3 2 24 5 3" xfId="8211"/>
    <cellStyle name="Normal 3 2 24 5 3 2" xfId="9969"/>
    <cellStyle name="Normal 3 2 25" xfId="2767"/>
    <cellStyle name="Normal 3 2 25 2" xfId="2768"/>
    <cellStyle name="Normal 3 2 25 2 2" xfId="5613"/>
    <cellStyle name="Normal 3 2 25 2 2 2" xfId="6567"/>
    <cellStyle name="Normal 3 2 25 2 2 3" xfId="8689"/>
    <cellStyle name="Normal 3 2 25 2 2 3 2" xfId="9384"/>
    <cellStyle name="Normal 3 2 25 3" xfId="2769"/>
    <cellStyle name="Normal 3 2 25 3 2" xfId="2770"/>
    <cellStyle name="Normal 3 2 25 3 2 2" xfId="5614"/>
    <cellStyle name="Normal 3 2 25 3 2 2 2" xfId="6568"/>
    <cellStyle name="Normal 3 2 25 3 2 2 3" xfId="8210"/>
    <cellStyle name="Normal 3 2 25 3 2 2 3 2" xfId="10048"/>
    <cellStyle name="Normal 3 2 25 3 3" xfId="5615"/>
    <cellStyle name="Normal 3 2 25 3 3 2" xfId="6569"/>
    <cellStyle name="Normal 3 2 25 3 3 3" xfId="8688"/>
    <cellStyle name="Normal 3 2 25 3 3 3 2" xfId="9385"/>
    <cellStyle name="Normal 3 2 25 4" xfId="2771"/>
    <cellStyle name="Normal 3 2 25 4 2" xfId="5616"/>
    <cellStyle name="Normal 3 2 25 4 2 2" xfId="6570"/>
    <cellStyle name="Normal 3 2 25 4 2 3" xfId="8209"/>
    <cellStyle name="Normal 3 2 25 4 2 3 2" xfId="10009"/>
    <cellStyle name="Normal 3 2 25 5" xfId="5617"/>
    <cellStyle name="Normal 3 2 25 5 2" xfId="6571"/>
    <cellStyle name="Normal 3 2 25 5 3" xfId="8687"/>
    <cellStyle name="Normal 3 2 25 5 3 2" xfId="9386"/>
    <cellStyle name="Normal 3 2 26" xfId="2772"/>
    <cellStyle name="Normal 3 2 26 2" xfId="2773"/>
    <cellStyle name="Normal 3 2 26 2 2" xfId="5618"/>
    <cellStyle name="Normal 3 2 26 2 2 2" xfId="6572"/>
    <cellStyle name="Normal 3 2 26 2 2 3" xfId="8208"/>
    <cellStyle name="Normal 3 2 26 2 2 3 2" xfId="9948"/>
    <cellStyle name="Normal 3 2 26 3" xfId="2774"/>
    <cellStyle name="Normal 3 2 26 3 2" xfId="2775"/>
    <cellStyle name="Normal 3 2 26 3 2 2" xfId="5619"/>
    <cellStyle name="Normal 3 2 26 3 2 2 2" xfId="6573"/>
    <cellStyle name="Normal 3 2 26 3 2 2 3" xfId="8686"/>
    <cellStyle name="Normal 3 2 26 3 2 2 3 2" xfId="9387"/>
    <cellStyle name="Normal 3 2 26 3 3" xfId="5620"/>
    <cellStyle name="Normal 3 2 26 3 3 2" xfId="6574"/>
    <cellStyle name="Normal 3 2 26 3 3 3" xfId="8207"/>
    <cellStyle name="Normal 3 2 26 3 3 3 2" xfId="9988"/>
    <cellStyle name="Normal 3 2 26 4" xfId="2776"/>
    <cellStyle name="Normal 3 2 26 4 2" xfId="5621"/>
    <cellStyle name="Normal 3 2 26 4 2 2" xfId="6575"/>
    <cellStyle name="Normal 3 2 26 4 2 3" xfId="8685"/>
    <cellStyle name="Normal 3 2 26 4 2 3 2" xfId="9388"/>
    <cellStyle name="Normal 3 2 26 5" xfId="5622"/>
    <cellStyle name="Normal 3 2 26 5 2" xfId="6576"/>
    <cellStyle name="Normal 3 2 26 5 3" xfId="8206"/>
    <cellStyle name="Normal 3 2 26 5 3 2" xfId="10066"/>
    <cellStyle name="Normal 3 2 27" xfId="2777"/>
    <cellStyle name="Normal 3 2 27 2" xfId="2778"/>
    <cellStyle name="Normal 3 2 27 2 2" xfId="5623"/>
    <cellStyle name="Normal 3 2 27 2 2 2" xfId="6577"/>
    <cellStyle name="Normal 3 2 27 2 2 3" xfId="8684"/>
    <cellStyle name="Normal 3 2 27 2 2 3 2" xfId="9389"/>
    <cellStyle name="Normal 3 2 27 3" xfId="2779"/>
    <cellStyle name="Normal 3 2 27 3 2" xfId="2780"/>
    <cellStyle name="Normal 3 2 27 3 2 2" xfId="5624"/>
    <cellStyle name="Normal 3 2 27 3 2 2 2" xfId="6578"/>
    <cellStyle name="Normal 3 2 27 3 2 2 3" xfId="8205"/>
    <cellStyle name="Normal 3 2 27 3 2 2 3 2" xfId="10027"/>
    <cellStyle name="Normal 3 2 27 3 3" xfId="5625"/>
    <cellStyle name="Normal 3 2 27 3 3 2" xfId="6579"/>
    <cellStyle name="Normal 3 2 27 3 3 3" xfId="8683"/>
    <cellStyle name="Normal 3 2 27 3 3 3 2" xfId="9390"/>
    <cellStyle name="Normal 3 2 27 4" xfId="2781"/>
    <cellStyle name="Normal 3 2 27 4 2" xfId="5626"/>
    <cellStyle name="Normal 3 2 27 4 2 2" xfId="6580"/>
    <cellStyle name="Normal 3 2 27 4 2 3" xfId="8204"/>
    <cellStyle name="Normal 3 2 27 4 2 3 2" xfId="9968"/>
    <cellStyle name="Normal 3 2 27 5" xfId="5627"/>
    <cellStyle name="Normal 3 2 27 5 2" xfId="6581"/>
    <cellStyle name="Normal 3 2 27 5 3" xfId="8682"/>
    <cellStyle name="Normal 3 2 27 5 3 2" xfId="9391"/>
    <cellStyle name="Normal 3 2 28" xfId="2782"/>
    <cellStyle name="Normal 3 2 28 2" xfId="2783"/>
    <cellStyle name="Normal 3 2 28 2 2" xfId="5628"/>
    <cellStyle name="Normal 3 2 28 2 2 2" xfId="6582"/>
    <cellStyle name="Normal 3 2 28 2 2 3" xfId="8203"/>
    <cellStyle name="Normal 3 2 28 2 2 3 2" xfId="10047"/>
    <cellStyle name="Normal 3 2 28 3" xfId="2784"/>
    <cellStyle name="Normal 3 2 28 3 2" xfId="2785"/>
    <cellStyle name="Normal 3 2 28 3 2 2" xfId="5629"/>
    <cellStyle name="Normal 3 2 28 3 2 2 2" xfId="6583"/>
    <cellStyle name="Normal 3 2 28 3 2 2 3" xfId="8202"/>
    <cellStyle name="Normal 3 2 28 3 2 2 3 2" xfId="10008"/>
    <cellStyle name="Normal 3 2 28 3 3" xfId="5630"/>
    <cellStyle name="Normal 3 2 28 3 3 2" xfId="6584"/>
    <cellStyle name="Normal 3 2 28 3 3 3" xfId="8681"/>
    <cellStyle name="Normal 3 2 28 3 3 3 2" xfId="9392"/>
    <cellStyle name="Normal 3 2 28 4" xfId="2786"/>
    <cellStyle name="Normal 3 2 28 4 2" xfId="5631"/>
    <cellStyle name="Normal 3 2 28 4 2 2" xfId="6585"/>
    <cellStyle name="Normal 3 2 28 4 2 3" xfId="8680"/>
    <cellStyle name="Normal 3 2 28 4 2 3 2" xfId="9393"/>
    <cellStyle name="Normal 3 2 28 5" xfId="5632"/>
    <cellStyle name="Normal 3 2 28 5 2" xfId="6586"/>
    <cellStyle name="Normal 3 2 28 5 3" xfId="8201"/>
    <cellStyle name="Normal 3 2 28 5 3 2" xfId="9571"/>
    <cellStyle name="Normal 3 2 29" xfId="2787"/>
    <cellStyle name="Normal 3 2 29 2" xfId="2788"/>
    <cellStyle name="Normal 3 2 29 2 2" xfId="5633"/>
    <cellStyle name="Normal 3 2 29 2 2 2" xfId="6587"/>
    <cellStyle name="Normal 3 2 29 2 2 3" xfId="8679"/>
    <cellStyle name="Normal 3 2 29 2 2 3 2" xfId="9394"/>
    <cellStyle name="Normal 3 2 29 3" xfId="2789"/>
    <cellStyle name="Normal 3 2 29 3 2" xfId="2790"/>
    <cellStyle name="Normal 3 2 29 3 2 2" xfId="5634"/>
    <cellStyle name="Normal 3 2 29 3 2 2 2" xfId="6588"/>
    <cellStyle name="Normal 3 2 29 3 2 2 3" xfId="8200"/>
    <cellStyle name="Normal 3 2 29 3 2 2 3 2" xfId="9950"/>
    <cellStyle name="Normal 3 2 29 3 3" xfId="5635"/>
    <cellStyle name="Normal 3 2 29 3 3 2" xfId="6589"/>
    <cellStyle name="Normal 3 2 29 3 3 3" xfId="8678"/>
    <cellStyle name="Normal 3 2 29 3 3 3 2" xfId="9395"/>
    <cellStyle name="Normal 3 2 29 4" xfId="2791"/>
    <cellStyle name="Normal 3 2 29 4 2" xfId="5636"/>
    <cellStyle name="Normal 3 2 29 4 2 2" xfId="6590"/>
    <cellStyle name="Normal 3 2 29 4 2 3" xfId="8199"/>
    <cellStyle name="Normal 3 2 29 4 2 3 2" xfId="9990"/>
    <cellStyle name="Normal 3 2 29 5" xfId="5637"/>
    <cellStyle name="Normal 3 2 29 5 2" xfId="6591"/>
    <cellStyle name="Normal 3 2 29 5 3" xfId="8677"/>
    <cellStyle name="Normal 3 2 29 5 3 2" xfId="9396"/>
    <cellStyle name="Normal 3 2 3" xfId="2792"/>
    <cellStyle name="Normal 3 2 3 2" xfId="2793"/>
    <cellStyle name="Normal 3 2 3 2 2" xfId="2794"/>
    <cellStyle name="Normal 3 2 3 2 2 2" xfId="5638"/>
    <cellStyle name="Normal 3 2 3 2 2 2 2" xfId="6592"/>
    <cellStyle name="Normal 3 2 3 2 2 2 3" xfId="8198"/>
    <cellStyle name="Normal 3 2 3 2 2 2 3 2" xfId="10068"/>
    <cellStyle name="Normal 3 2 3 2 3" xfId="5639"/>
    <cellStyle name="Normal 3 2 3 2 3 2" xfId="6593"/>
    <cellStyle name="Normal 3 2 3 2 3 3" xfId="8197"/>
    <cellStyle name="Normal 3 2 3 2 3 3 2" xfId="10029"/>
    <cellStyle name="Normal 3 2 3 3" xfId="2795"/>
    <cellStyle name="Normal 3 2 3 3 2" xfId="5640"/>
    <cellStyle name="Normal 3 2 3 3 2 2" xfId="6594"/>
    <cellStyle name="Normal 3 2 3 3 2 3" xfId="8676"/>
    <cellStyle name="Normal 3 2 3 3 2 3 2" xfId="9397"/>
    <cellStyle name="Normal 3 2 3 4" xfId="2796"/>
    <cellStyle name="Normal 3 2 3 4 2" xfId="5641"/>
    <cellStyle name="Normal 3 2 3 4 2 2" xfId="6595"/>
    <cellStyle name="Normal 3 2 3 4 2 3" xfId="8675"/>
    <cellStyle name="Normal 3 2 3 4 2 3 2" xfId="9398"/>
    <cellStyle name="Normal 3 2 3 5" xfId="2797"/>
    <cellStyle name="Normal 3 2 3 5 2" xfId="5642"/>
    <cellStyle name="Normal 3 2 3 5 2 2" xfId="6596"/>
    <cellStyle name="Normal 3 2 3 5 2 3" xfId="8196"/>
    <cellStyle name="Normal 3 2 3 5 2 3 2" xfId="9970"/>
    <cellStyle name="Normal 3 2 3 6" xfId="5643"/>
    <cellStyle name="Normal 3 2 3 6 2" xfId="6597"/>
    <cellStyle name="Normal 3 2 3 6 3" xfId="8674"/>
    <cellStyle name="Normal 3 2 3 6 3 2" xfId="9724"/>
    <cellStyle name="Normal 3 2 30" xfId="2798"/>
    <cellStyle name="Normal 3 2 30 2" xfId="2799"/>
    <cellStyle name="Normal 3 2 30 2 2" xfId="5644"/>
    <cellStyle name="Normal 3 2 30 2 2 2" xfId="6598"/>
    <cellStyle name="Normal 3 2 30 2 2 3" xfId="8195"/>
    <cellStyle name="Normal 3 2 30 2 2 3 2" xfId="10049"/>
    <cellStyle name="Normal 3 2 30 3" xfId="2800"/>
    <cellStyle name="Normal 3 2 30 3 2" xfId="2801"/>
    <cellStyle name="Normal 3 2 30 3 2 2" xfId="5645"/>
    <cellStyle name="Normal 3 2 30 3 2 2 2" xfId="6599"/>
    <cellStyle name="Normal 3 2 30 3 2 2 3" xfId="8673"/>
    <cellStyle name="Normal 3 2 30 3 2 2 3 2" xfId="9399"/>
    <cellStyle name="Normal 3 2 30 3 3" xfId="5646"/>
    <cellStyle name="Normal 3 2 30 3 3 2" xfId="6600"/>
    <cellStyle name="Normal 3 2 30 3 3 3" xfId="8194"/>
    <cellStyle name="Normal 3 2 30 3 3 3 2" xfId="10010"/>
    <cellStyle name="Normal 3 2 30 4" xfId="2802"/>
    <cellStyle name="Normal 3 2 30 4 2" xfId="5647"/>
    <cellStyle name="Normal 3 2 30 4 2 2" xfId="6601"/>
    <cellStyle name="Normal 3 2 30 4 2 3" xfId="8672"/>
    <cellStyle name="Normal 3 2 30 4 2 3 2" xfId="9400"/>
    <cellStyle name="Normal 3 2 30 5" xfId="5648"/>
    <cellStyle name="Normal 3 2 30 5 2" xfId="6602"/>
    <cellStyle name="Normal 3 2 30 5 3" xfId="8193"/>
    <cellStyle name="Normal 3 2 30 5 3 2" xfId="9572"/>
    <cellStyle name="Normal 3 2 31" xfId="2803"/>
    <cellStyle name="Normal 3 2 31 2" xfId="2804"/>
    <cellStyle name="Normal 3 2 31 2 2" xfId="5649"/>
    <cellStyle name="Normal 3 2 31 2 2 2" xfId="6603"/>
    <cellStyle name="Normal 3 2 31 2 2 3" xfId="8192"/>
    <cellStyle name="Normal 3 2 31 2 2 3 2" xfId="9951"/>
    <cellStyle name="Normal 3 2 31 3" xfId="2805"/>
    <cellStyle name="Normal 3 2 31 3 2" xfId="2806"/>
    <cellStyle name="Normal 3 2 31 3 2 2" xfId="5650"/>
    <cellStyle name="Normal 3 2 31 3 2 2 2" xfId="6604"/>
    <cellStyle name="Normal 3 2 31 3 2 2 3" xfId="8671"/>
    <cellStyle name="Normal 3 2 31 3 2 2 3 2" xfId="9725"/>
    <cellStyle name="Normal 3 2 31 3 3" xfId="5651"/>
    <cellStyle name="Normal 3 2 31 3 3 2" xfId="6605"/>
    <cellStyle name="Normal 3 2 31 3 3 3" xfId="8670"/>
    <cellStyle name="Normal 3 2 31 3 3 3 2" xfId="9726"/>
    <cellStyle name="Normal 3 2 31 4" xfId="2807"/>
    <cellStyle name="Normal 3 2 31 4 2" xfId="5652"/>
    <cellStyle name="Normal 3 2 31 4 2 2" xfId="6606"/>
    <cellStyle name="Normal 3 2 31 4 2 3" xfId="8191"/>
    <cellStyle name="Normal 3 2 31 4 2 3 2" xfId="9991"/>
    <cellStyle name="Normal 3 2 31 5" xfId="5653"/>
    <cellStyle name="Normal 3 2 31 5 2" xfId="6607"/>
    <cellStyle name="Normal 3 2 31 5 3" xfId="8669"/>
    <cellStyle name="Normal 3 2 31 5 3 2" xfId="9401"/>
    <cellStyle name="Normal 3 2 32" xfId="2808"/>
    <cellStyle name="Normal 3 2 32 2" xfId="2809"/>
    <cellStyle name="Normal 3 2 32 2 2" xfId="5654"/>
    <cellStyle name="Normal 3 2 32 2 2 2" xfId="6608"/>
    <cellStyle name="Normal 3 2 32 2 2 3" xfId="8190"/>
    <cellStyle name="Normal 3 2 32 2 2 3 2" xfId="10069"/>
    <cellStyle name="Normal 3 2 32 3" xfId="2810"/>
    <cellStyle name="Normal 3 2 32 3 2" xfId="2811"/>
    <cellStyle name="Normal 3 2 32 3 2 2" xfId="5655"/>
    <cellStyle name="Normal 3 2 32 3 2 2 2" xfId="6609"/>
    <cellStyle name="Normal 3 2 32 3 2 2 3" xfId="8668"/>
    <cellStyle name="Normal 3 2 32 3 2 2 3 2" xfId="9727"/>
    <cellStyle name="Normal 3 2 32 3 3" xfId="5656"/>
    <cellStyle name="Normal 3 2 32 3 3 2" xfId="6610"/>
    <cellStyle name="Normal 3 2 32 3 3 3" xfId="8189"/>
    <cellStyle name="Normal 3 2 32 3 3 3 2" xfId="10030"/>
    <cellStyle name="Normal 3 2 32 4" xfId="2812"/>
    <cellStyle name="Normal 3 2 32 4 2" xfId="5657"/>
    <cellStyle name="Normal 3 2 32 4 2 2" xfId="6611"/>
    <cellStyle name="Normal 3 2 32 4 2 3" xfId="8667"/>
    <cellStyle name="Normal 3 2 32 4 2 3 2" xfId="9728"/>
    <cellStyle name="Normal 3 2 32 5" xfId="5658"/>
    <cellStyle name="Normal 3 2 32 5 2" xfId="6612"/>
    <cellStyle name="Normal 3 2 32 5 3" xfId="8188"/>
    <cellStyle name="Normal 3 2 32 5 3 2" xfId="9971"/>
    <cellStyle name="Normal 3 2 33" xfId="2813"/>
    <cellStyle name="Normal 3 2 33 2" xfId="2814"/>
    <cellStyle name="Normal 3 2 33 2 2" xfId="5659"/>
    <cellStyle name="Normal 3 2 33 2 2 2" xfId="6613"/>
    <cellStyle name="Normal 3 2 33 2 2 3" xfId="8187"/>
    <cellStyle name="Normal 3 2 33 2 2 3 2" xfId="10050"/>
    <cellStyle name="Normal 3 2 33 3" xfId="2815"/>
    <cellStyle name="Normal 3 2 33 3 2" xfId="2816"/>
    <cellStyle name="Normal 3 2 33 3 2 2" xfId="5660"/>
    <cellStyle name="Normal 3 2 33 3 2 2 2" xfId="6614"/>
    <cellStyle name="Normal 3 2 33 3 2 2 3" xfId="8666"/>
    <cellStyle name="Normal 3 2 33 3 2 2 3 2" xfId="9402"/>
    <cellStyle name="Normal 3 2 33 3 3" xfId="5661"/>
    <cellStyle name="Normal 3 2 33 3 3 2" xfId="6615"/>
    <cellStyle name="Normal 3 2 33 3 3 3" xfId="8665"/>
    <cellStyle name="Normal 3 2 33 3 3 3 2" xfId="9403"/>
    <cellStyle name="Normal 3 2 33 4" xfId="2817"/>
    <cellStyle name="Normal 3 2 33 4 2" xfId="5662"/>
    <cellStyle name="Normal 3 2 33 4 2 2" xfId="6616"/>
    <cellStyle name="Normal 3 2 33 4 2 3" xfId="8186"/>
    <cellStyle name="Normal 3 2 33 4 2 3 2" xfId="10011"/>
    <cellStyle name="Normal 3 2 33 5" xfId="5663"/>
    <cellStyle name="Normal 3 2 33 5 2" xfId="6617"/>
    <cellStyle name="Normal 3 2 33 5 3" xfId="8664"/>
    <cellStyle name="Normal 3 2 33 5 3 2" xfId="9729"/>
    <cellStyle name="Normal 3 2 34" xfId="2818"/>
    <cellStyle name="Normal 3 2 34 2" xfId="2819"/>
    <cellStyle name="Normal 3 2 35" xfId="2820"/>
    <cellStyle name="Normal 3 2 35 2" xfId="2821"/>
    <cellStyle name="Normal 3 2 36" xfId="2822"/>
    <cellStyle name="Normal 3 2 36 2" xfId="2823"/>
    <cellStyle name="Normal 3 2 36 2 2" xfId="5664"/>
    <cellStyle name="Normal 3 2 36 2 2 2" xfId="6618"/>
    <cellStyle name="Normal 3 2 36 2 2 3" xfId="8185"/>
    <cellStyle name="Normal 3 2 36 2 2 3 2" xfId="9573"/>
    <cellStyle name="Normal 3 2 37" xfId="2824"/>
    <cellStyle name="Normal 3 2 37 2" xfId="2825"/>
    <cellStyle name="Normal 3 2 37 2 2" xfId="5665"/>
    <cellStyle name="Normal 3 2 37 2 2 2" xfId="6619"/>
    <cellStyle name="Normal 3 2 37 2 2 3" xfId="8663"/>
    <cellStyle name="Normal 3 2 37 2 2 3 2" xfId="9404"/>
    <cellStyle name="Normal 3 2 37 3" xfId="5666"/>
    <cellStyle name="Normal 3 2 37 3 2" xfId="6620"/>
    <cellStyle name="Normal 3 2 37 3 3" xfId="8184"/>
    <cellStyle name="Normal 3 2 37 3 3 2" xfId="9947"/>
    <cellStyle name="Normal 3 2 38" xfId="2826"/>
    <cellStyle name="Normal 3 2 38 2" xfId="5667"/>
    <cellStyle name="Normal 3 2 38 2 2" xfId="6621"/>
    <cellStyle name="Normal 3 2 38 2 3" xfId="8662"/>
    <cellStyle name="Normal 3 2 38 2 3 2" xfId="9730"/>
    <cellStyle name="Normal 3 2 39" xfId="5668"/>
    <cellStyle name="Normal 3 2 39 2" xfId="6622"/>
    <cellStyle name="Normal 3 2 39 3" xfId="8183"/>
    <cellStyle name="Normal 3 2 39 3 2" xfId="9987"/>
    <cellStyle name="Normal 3 2 4" xfId="2827"/>
    <cellStyle name="Normal 3 2 4 2" xfId="2828"/>
    <cellStyle name="Normal 3 2 4 2 2" xfId="5669"/>
    <cellStyle name="Normal 3 2 4 2 2 2" xfId="6623"/>
    <cellStyle name="Normal 3 2 4 2 2 3" xfId="8182"/>
    <cellStyle name="Normal 3 2 4 2 2 3 2" xfId="10065"/>
    <cellStyle name="Normal 3 2 4 3" xfId="2829"/>
    <cellStyle name="Normal 3 2 4 3 2" xfId="5670"/>
    <cellStyle name="Normal 3 2 4 3 2 2" xfId="6624"/>
    <cellStyle name="Normal 3 2 4 3 2 3" xfId="8661"/>
    <cellStyle name="Normal 3 2 4 3 2 3 2" xfId="9731"/>
    <cellStyle name="Normal 3 2 4 4" xfId="2830"/>
    <cellStyle name="Normal 3 2 4 4 2" xfId="5671"/>
    <cellStyle name="Normal 3 2 4 4 2 2" xfId="6625"/>
    <cellStyle name="Normal 3 2 4 4 2 3" xfId="8660"/>
    <cellStyle name="Normal 3 2 4 4 2 3 2" xfId="9405"/>
    <cellStyle name="Normal 3 2 4 5" xfId="2831"/>
    <cellStyle name="Normal 3 2 4 5 2" xfId="5672"/>
    <cellStyle name="Normal 3 2 4 5 2 2" xfId="6626"/>
    <cellStyle name="Normal 3 2 4 5 2 3" xfId="8181"/>
    <cellStyle name="Normal 3 2 4 5 2 3 2" xfId="10026"/>
    <cellStyle name="Normal 3 2 4 6" xfId="5673"/>
    <cellStyle name="Normal 3 2 4 6 2" xfId="6627"/>
    <cellStyle name="Normal 3 2 4 6 3" xfId="8659"/>
    <cellStyle name="Normal 3 2 4 6 3 2" xfId="9732"/>
    <cellStyle name="Normal 3 2 5" xfId="2832"/>
    <cellStyle name="Normal 3 2 5 2" xfId="2833"/>
    <cellStyle name="Normal 3 2 5 2 2" xfId="5674"/>
    <cellStyle name="Normal 3 2 5 2 2 2" xfId="6628"/>
    <cellStyle name="Normal 3 2 5 2 2 3" xfId="8658"/>
    <cellStyle name="Normal 3 2 5 2 2 3 2" xfId="9406"/>
    <cellStyle name="Normal 3 2 5 3" xfId="2834"/>
    <cellStyle name="Normal 3 2 5 3 2" xfId="5675"/>
    <cellStyle name="Normal 3 2 5 3 2 2" xfId="6629"/>
    <cellStyle name="Normal 3 2 5 3 2 3" xfId="8180"/>
    <cellStyle name="Normal 3 2 5 3 2 3 2" xfId="9967"/>
    <cellStyle name="Normal 3 2 5 4" xfId="2835"/>
    <cellStyle name="Normal 3 2 5 4 2" xfId="5676"/>
    <cellStyle name="Normal 3 2 5 4 2 2" xfId="6630"/>
    <cellStyle name="Normal 3 2 5 4 2 3" xfId="8179"/>
    <cellStyle name="Normal 3 2 5 4 2 3 2" xfId="10046"/>
    <cellStyle name="Normal 3 2 5 5" xfId="2836"/>
    <cellStyle name="Normal 3 2 5 5 2" xfId="5677"/>
    <cellStyle name="Normal 3 2 5 5 2 2" xfId="6631"/>
    <cellStyle name="Normal 3 2 5 5 2 3" xfId="8657"/>
    <cellStyle name="Normal 3 2 5 5 2 3 2" xfId="9733"/>
    <cellStyle name="Normal 3 2 5 6" xfId="5678"/>
    <cellStyle name="Normal 3 2 5 6 2" xfId="6632"/>
    <cellStyle name="Normal 3 2 5 6 3" xfId="8178"/>
    <cellStyle name="Normal 3 2 5 6 3 2" xfId="10007"/>
    <cellStyle name="Normal 3 2 6" xfId="2837"/>
    <cellStyle name="Normal 3 2 6 2" xfId="2838"/>
    <cellStyle name="Normal 3 2 6 2 2" xfId="5679"/>
    <cellStyle name="Normal 3 2 6 2 2 2" xfId="6633"/>
    <cellStyle name="Normal 3 2 6 2 2 3" xfId="8177"/>
    <cellStyle name="Normal 3 2 6 2 2 3 2" xfId="9821"/>
    <cellStyle name="Normal 3 2 6 3" xfId="2839"/>
    <cellStyle name="Normal 3 2 6 3 2" xfId="5680"/>
    <cellStyle name="Normal 3 2 6 3 2 2" xfId="6634"/>
    <cellStyle name="Normal 3 2 6 3 2 3" xfId="8176"/>
    <cellStyle name="Normal 3 2 6 3 2 3 2" xfId="9574"/>
    <cellStyle name="Normal 3 2 6 4" xfId="2840"/>
    <cellStyle name="Normal 3 2 6 4 2" xfId="5681"/>
    <cellStyle name="Normal 3 2 6 4 2 2" xfId="6635"/>
    <cellStyle name="Normal 3 2 6 4 2 3" xfId="8175"/>
    <cellStyle name="Normal 3 2 6 4 2 3 2" xfId="9575"/>
    <cellStyle name="Normal 3 2 6 5" xfId="2841"/>
    <cellStyle name="Normal 3 2 6 5 2" xfId="5682"/>
    <cellStyle name="Normal 3 2 6 5 2 2" xfId="6636"/>
    <cellStyle name="Normal 3 2 6 5 2 3" xfId="8174"/>
    <cellStyle name="Normal 3 2 6 5 2 3 2" xfId="9576"/>
    <cellStyle name="Normal 3 2 6 6" xfId="5683"/>
    <cellStyle name="Normal 3 2 6 6 2" xfId="6637"/>
    <cellStyle name="Normal 3 2 6 6 3" xfId="8173"/>
    <cellStyle name="Normal 3 2 6 6 3 2" xfId="9577"/>
    <cellStyle name="Normal 3 2 7" xfId="2842"/>
    <cellStyle name="Normal 3 2 7 2" xfId="2843"/>
    <cellStyle name="Normal 3 2 7 2 2" xfId="5684"/>
    <cellStyle name="Normal 3 2 7 2 2 2" xfId="6638"/>
    <cellStyle name="Normal 3 2 7 2 2 3" xfId="8656"/>
    <cellStyle name="Normal 3 2 7 2 2 3 2" xfId="9734"/>
    <cellStyle name="Normal 3 2 7 3" xfId="2844"/>
    <cellStyle name="Normal 3 2 7 3 2" xfId="5685"/>
    <cellStyle name="Normal 3 2 7 3 2 2" xfId="6639"/>
    <cellStyle name="Normal 3 2 7 3 2 3" xfId="8655"/>
    <cellStyle name="Normal 3 2 7 3 2 3 2" xfId="9407"/>
    <cellStyle name="Normal 3 2 7 4" xfId="2845"/>
    <cellStyle name="Normal 3 2 7 4 2" xfId="5686"/>
    <cellStyle name="Normal 3 2 7 4 2 2" xfId="6640"/>
    <cellStyle name="Normal 3 2 7 4 2 3" xfId="8172"/>
    <cellStyle name="Normal 3 2 7 4 2 3 2" xfId="9822"/>
    <cellStyle name="Normal 3 2 7 5" xfId="2846"/>
    <cellStyle name="Normal 3 2 7 5 2" xfId="5687"/>
    <cellStyle name="Normal 3 2 7 5 2 2" xfId="6641"/>
    <cellStyle name="Normal 3 2 7 5 2 3" xfId="8654"/>
    <cellStyle name="Normal 3 2 7 5 2 3 2" xfId="9408"/>
    <cellStyle name="Normal 3 2 7 6" xfId="5688"/>
    <cellStyle name="Normal 3 2 7 6 2" xfId="6642"/>
    <cellStyle name="Normal 3 2 7 6 3" xfId="8653"/>
    <cellStyle name="Normal 3 2 7 6 3 2" xfId="9409"/>
    <cellStyle name="Normal 3 2 8" xfId="2847"/>
    <cellStyle name="Normal 3 2 8 2" xfId="2848"/>
    <cellStyle name="Normal 3 2 8 2 2" xfId="5689"/>
    <cellStyle name="Normal 3 2 8 2 2 2" xfId="6643"/>
    <cellStyle name="Normal 3 2 8 2 2 3" xfId="8171"/>
    <cellStyle name="Normal 3 2 8 2 2 3 2" xfId="9578"/>
    <cellStyle name="Normal 3 2 8 3" xfId="2849"/>
    <cellStyle name="Normal 3 2 8 3 2" xfId="5690"/>
    <cellStyle name="Normal 3 2 8 3 2 2" xfId="6644"/>
    <cellStyle name="Normal 3 2 8 3 2 3" xfId="8170"/>
    <cellStyle name="Normal 3 2 8 3 2 3 2" xfId="9823"/>
    <cellStyle name="Normal 3 2 8 4" xfId="2850"/>
    <cellStyle name="Normal 3 2 8 4 2" xfId="5691"/>
    <cellStyle name="Normal 3 2 8 4 2 2" xfId="6645"/>
    <cellStyle name="Normal 3 2 8 4 2 3" xfId="8652"/>
    <cellStyle name="Normal 3 2 8 4 2 3 2" xfId="9735"/>
    <cellStyle name="Normal 3 2 8 5" xfId="2851"/>
    <cellStyle name="Normal 3 2 8 5 2" xfId="5692"/>
    <cellStyle name="Normal 3 2 8 5 2 2" xfId="6646"/>
    <cellStyle name="Normal 3 2 8 5 2 3" xfId="8169"/>
    <cellStyle name="Normal 3 2 8 5 2 3 2" xfId="9579"/>
    <cellStyle name="Normal 3 2 8 6" xfId="5693"/>
    <cellStyle name="Normal 3 2 8 6 2" xfId="6647"/>
    <cellStyle name="Normal 3 2 8 6 3" xfId="8168"/>
    <cellStyle name="Normal 3 2 8 6 3 2" xfId="9580"/>
    <cellStyle name="Normal 3 2 9" xfId="2852"/>
    <cellStyle name="Normal 3 2 9 10" xfId="2853"/>
    <cellStyle name="Normal 3 2 9 10 2" xfId="5694"/>
    <cellStyle name="Normal 3 2 9 10 2 2" xfId="6648"/>
    <cellStyle name="Normal 3 2 9 10 2 3" xfId="8651"/>
    <cellStyle name="Normal 3 2 9 10 2 3 2" xfId="9410"/>
    <cellStyle name="Normal 3 2 9 11" xfId="2854"/>
    <cellStyle name="Normal 3 2 9 11 2" xfId="5695"/>
    <cellStyle name="Normal 3 2 9 11 2 2" xfId="6649"/>
    <cellStyle name="Normal 3 2 9 11 2 3" xfId="8650"/>
    <cellStyle name="Normal 3 2 9 11 2 3 2" xfId="9736"/>
    <cellStyle name="Normal 3 2 9 12" xfId="2855"/>
    <cellStyle name="Normal 3 2 9 12 2" xfId="5696"/>
    <cellStyle name="Normal 3 2 9 12 2 2" xfId="6650"/>
    <cellStyle name="Normal 3 2 9 12 2 3" xfId="8167"/>
    <cellStyle name="Normal 3 2 9 12 2 3 2" xfId="9581"/>
    <cellStyle name="Normal 3 2 9 13" xfId="2856"/>
    <cellStyle name="Normal 3 2 9 13 2" xfId="5697"/>
    <cellStyle name="Normal 3 2 9 13 2 2" xfId="6651"/>
    <cellStyle name="Normal 3 2 9 13 2 3" xfId="8649"/>
    <cellStyle name="Normal 3 2 9 13 2 3 2" xfId="9411"/>
    <cellStyle name="Normal 3 2 9 14" xfId="2857"/>
    <cellStyle name="Normal 3 2 9 14 2" xfId="5698"/>
    <cellStyle name="Normal 3 2 9 14 2 2" xfId="6652"/>
    <cellStyle name="Normal 3 2 9 14 2 3" xfId="8648"/>
    <cellStyle name="Normal 3 2 9 14 2 3 2" xfId="9737"/>
    <cellStyle name="Normal 3 2 9 15" xfId="2858"/>
    <cellStyle name="Normal 3 2 9 15 2" xfId="5699"/>
    <cellStyle name="Normal 3 2 9 15 2 2" xfId="6653"/>
    <cellStyle name="Normal 3 2 9 15 2 3" xfId="8166"/>
    <cellStyle name="Normal 3 2 9 15 2 3 2" xfId="9582"/>
    <cellStyle name="Normal 3 2 9 16" xfId="2859"/>
    <cellStyle name="Normal 3 2 9 16 2" xfId="5700"/>
    <cellStyle name="Normal 3 2 9 16 2 2" xfId="6654"/>
    <cellStyle name="Normal 3 2 9 16 2 3" xfId="8165"/>
    <cellStyle name="Normal 3 2 9 16 2 3 2" xfId="9583"/>
    <cellStyle name="Normal 3 2 9 17" xfId="2860"/>
    <cellStyle name="Normal 3 2 9 17 2" xfId="5701"/>
    <cellStyle name="Normal 3 2 9 17 2 2" xfId="6655"/>
    <cellStyle name="Normal 3 2 9 17 2 3" xfId="8647"/>
    <cellStyle name="Normal 3 2 9 17 2 3 2" xfId="9738"/>
    <cellStyle name="Normal 3 2 9 18" xfId="2861"/>
    <cellStyle name="Normal 3 2 9 18 2" xfId="5702"/>
    <cellStyle name="Normal 3 2 9 18 2 2" xfId="6656"/>
    <cellStyle name="Normal 3 2 9 18 2 3" xfId="8164"/>
    <cellStyle name="Normal 3 2 9 18 2 3 2" xfId="9584"/>
    <cellStyle name="Normal 3 2 9 19" xfId="2862"/>
    <cellStyle name="Normal 3 2 9 19 2" xfId="5703"/>
    <cellStyle name="Normal 3 2 9 19 2 2" xfId="6657"/>
    <cellStyle name="Normal 3 2 9 19 2 3" xfId="8163"/>
    <cellStyle name="Normal 3 2 9 19 2 3 2" xfId="9585"/>
    <cellStyle name="Normal 3 2 9 2" xfId="2863"/>
    <cellStyle name="Normal 3 2 9 2 2" xfId="2864"/>
    <cellStyle name="Normal 3 2 9 2 2 2" xfId="5704"/>
    <cellStyle name="Normal 3 2 9 2 2 2 2" xfId="6658"/>
    <cellStyle name="Normal 3 2 9 2 2 2 3" xfId="8646"/>
    <cellStyle name="Normal 3 2 9 2 2 2 3 2" xfId="9412"/>
    <cellStyle name="Normal 3 2 9 2 3" xfId="5705"/>
    <cellStyle name="Normal 3 2 9 2 3 2" xfId="6659"/>
    <cellStyle name="Normal 3 2 9 2 3 3" xfId="8645"/>
    <cellStyle name="Normal 3 2 9 2 3 3 2" xfId="9413"/>
    <cellStyle name="Normal 3 2 9 20" xfId="2865"/>
    <cellStyle name="Normal 3 2 9 20 2" xfId="5706"/>
    <cellStyle name="Normal 3 2 9 20 2 2" xfId="6660"/>
    <cellStyle name="Normal 3 2 9 20 2 3" xfId="8162"/>
    <cellStyle name="Normal 3 2 9 20 2 3 2" xfId="9586"/>
    <cellStyle name="Normal 3 2 9 21" xfId="2866"/>
    <cellStyle name="Normal 3 2 9 21 2" xfId="5707"/>
    <cellStyle name="Normal 3 2 9 21 2 2" xfId="6661"/>
    <cellStyle name="Normal 3 2 9 21 2 3" xfId="8644"/>
    <cellStyle name="Normal 3 2 9 21 2 3 2" xfId="9739"/>
    <cellStyle name="Normal 3 2 9 22" xfId="2867"/>
    <cellStyle name="Normal 3 2 9 22 2" xfId="5708"/>
    <cellStyle name="Normal 3 2 9 22 2 2" xfId="6662"/>
    <cellStyle name="Normal 3 2 9 22 2 3" xfId="8643"/>
    <cellStyle name="Normal 3 2 9 22 2 3 2" xfId="9414"/>
    <cellStyle name="Normal 3 2 9 23" xfId="2868"/>
    <cellStyle name="Normal 3 2 9 23 2" xfId="2869"/>
    <cellStyle name="Normal 3 2 9 23 2 2" xfId="5709"/>
    <cellStyle name="Normal 3 2 9 23 2 2 2" xfId="6663"/>
    <cellStyle name="Normal 3 2 9 23 2 2 3" xfId="8161"/>
    <cellStyle name="Normal 3 2 9 23 2 2 3 2" xfId="9587"/>
    <cellStyle name="Normal 3 2 9 23 3" xfId="2870"/>
    <cellStyle name="Normal 3 2 9 23 3 2" xfId="2871"/>
    <cellStyle name="Normal 3 2 9 23 3 2 2" xfId="5710"/>
    <cellStyle name="Normal 3 2 9 23 3 2 2 2" xfId="6664"/>
    <cellStyle name="Normal 3 2 9 23 3 2 2 3" xfId="8160"/>
    <cellStyle name="Normal 3 2 9 23 3 2 2 3 2" xfId="9952"/>
    <cellStyle name="Normal 3 2 9 23 3 3" xfId="5711"/>
    <cellStyle name="Normal 3 2 9 23 3 3 2" xfId="6665"/>
    <cellStyle name="Normal 3 2 9 23 3 3 3" xfId="8642"/>
    <cellStyle name="Normal 3 2 9 23 3 3 3 2" xfId="9740"/>
    <cellStyle name="Normal 3 2 9 23 4" xfId="2872"/>
    <cellStyle name="Normal 3 2 9 23 4 2" xfId="5712"/>
    <cellStyle name="Normal 3 2 9 23 4 2 2" xfId="6666"/>
    <cellStyle name="Normal 3 2 9 23 4 2 3" xfId="8159"/>
    <cellStyle name="Normal 3 2 9 23 4 2 3 2" xfId="9992"/>
    <cellStyle name="Normal 3 2 9 23 5" xfId="5713"/>
    <cellStyle name="Normal 3 2 9 23 5 2" xfId="6667"/>
    <cellStyle name="Normal 3 2 9 23 5 3" xfId="8158"/>
    <cellStyle name="Normal 3 2 9 23 5 3 2" xfId="10070"/>
    <cellStyle name="Normal 3 2 9 24" xfId="5714"/>
    <cellStyle name="Normal 3 2 9 24 2" xfId="6668"/>
    <cellStyle name="Normal 3 2 9 24 3" xfId="8641"/>
    <cellStyle name="Normal 3 2 9 24 3 2" xfId="9741"/>
    <cellStyle name="Normal 3 2 9 3" xfId="2873"/>
    <cellStyle name="Normal 3 2 9 3 2" xfId="2874"/>
    <cellStyle name="Normal 3 2 9 3 2 2" xfId="5715"/>
    <cellStyle name="Normal 3 2 9 3 2 2 2" xfId="6669"/>
    <cellStyle name="Normal 3 2 9 3 2 2 3" xfId="8640"/>
    <cellStyle name="Normal 3 2 9 3 2 2 3 2" xfId="9415"/>
    <cellStyle name="Normal 3 2 9 3 3" xfId="5716"/>
    <cellStyle name="Normal 3 2 9 3 3 2" xfId="6670"/>
    <cellStyle name="Normal 3 2 9 3 3 3" xfId="8157"/>
    <cellStyle name="Normal 3 2 9 3 3 3 2" xfId="10031"/>
    <cellStyle name="Normal 3 2 9 4" xfId="2875"/>
    <cellStyle name="Normal 3 2 9 4 2" xfId="5717"/>
    <cellStyle name="Normal 3 2 9 4 2 2" xfId="6671"/>
    <cellStyle name="Normal 3 2 9 4 2 3" xfId="8639"/>
    <cellStyle name="Normal 3 2 9 4 2 3 2" xfId="9416"/>
    <cellStyle name="Normal 3 2 9 5" xfId="2876"/>
    <cellStyle name="Normal 3 2 9 5 2" xfId="5718"/>
    <cellStyle name="Normal 3 2 9 5 2 2" xfId="6672"/>
    <cellStyle name="Normal 3 2 9 5 2 3" xfId="8156"/>
    <cellStyle name="Normal 3 2 9 5 2 3 2" xfId="9972"/>
    <cellStyle name="Normal 3 2 9 6" xfId="2877"/>
    <cellStyle name="Normal 3 2 9 6 2" xfId="5719"/>
    <cellStyle name="Normal 3 2 9 6 2 2" xfId="6673"/>
    <cellStyle name="Normal 3 2 9 6 2 3" xfId="8638"/>
    <cellStyle name="Normal 3 2 9 6 2 3 2" xfId="9742"/>
    <cellStyle name="Normal 3 2 9 7" xfId="2878"/>
    <cellStyle name="Normal 3 2 9 7 2" xfId="5720"/>
    <cellStyle name="Normal 3 2 9 7 2 2" xfId="6674"/>
    <cellStyle name="Normal 3 2 9 7 2 3" xfId="8155"/>
    <cellStyle name="Normal 3 2 9 7 2 3 2" xfId="10051"/>
    <cellStyle name="Normal 3 2 9 8" xfId="2879"/>
    <cellStyle name="Normal 3 2 9 8 2" xfId="5721"/>
    <cellStyle name="Normal 3 2 9 8 2 2" xfId="6675"/>
    <cellStyle name="Normal 3 2 9 8 2 3" xfId="8637"/>
    <cellStyle name="Normal 3 2 9 8 2 3 2" xfId="9417"/>
    <cellStyle name="Normal 3 2 9 9" xfId="2880"/>
    <cellStyle name="Normal 3 2 9 9 2" xfId="5722"/>
    <cellStyle name="Normal 3 2 9 9 2 2" xfId="6676"/>
    <cellStyle name="Normal 3 2 9 9 2 3" xfId="8154"/>
    <cellStyle name="Normal 3 2 9 9 2 3 2" xfId="10012"/>
    <cellStyle name="Normal 3 2 9_ASSEP" xfId="2881"/>
    <cellStyle name="Normal 3 2_01_cross_2009_classement_indv" xfId="2882"/>
    <cellStyle name="Normal 3 20" xfId="2883"/>
    <cellStyle name="Normal 3 20 2" xfId="5723"/>
    <cellStyle name="Normal 3 20 2 2" xfId="6677"/>
    <cellStyle name="Normal 3 20 2 3" xfId="8153"/>
    <cellStyle name="Normal 3 20 2 3 2" xfId="9588"/>
    <cellStyle name="Normal 3 21" xfId="2884"/>
    <cellStyle name="Normal 3 21 2" xfId="5724"/>
    <cellStyle name="Normal 3 21 2 2" xfId="6678"/>
    <cellStyle name="Normal 3 21 2 3" xfId="8636"/>
    <cellStyle name="Normal 3 21 2 3 2" xfId="9743"/>
    <cellStyle name="Normal 3 22" xfId="2885"/>
    <cellStyle name="Normal 3 22 2" xfId="5725"/>
    <cellStyle name="Normal 3 22 2 2" xfId="6679"/>
    <cellStyle name="Normal 3 22 2 3" xfId="8635"/>
    <cellStyle name="Normal 3 22 2 3 2" xfId="9744"/>
    <cellStyle name="Normal 3 23" xfId="2886"/>
    <cellStyle name="Normal 3 23 2" xfId="5726"/>
    <cellStyle name="Normal 3 23 2 2" xfId="6680"/>
    <cellStyle name="Normal 3 23 2 3" xfId="8152"/>
    <cellStyle name="Normal 3 23 2 3 2" xfId="9589"/>
    <cellStyle name="Normal 3 24" xfId="2887"/>
    <cellStyle name="Normal 3 24 2" xfId="5727"/>
    <cellStyle name="Normal 3 24 2 2" xfId="6681"/>
    <cellStyle name="Normal 3 24 2 3" xfId="8634"/>
    <cellStyle name="Normal 3 24 2 3 2" xfId="9418"/>
    <cellStyle name="Normal 3 25" xfId="2888"/>
    <cellStyle name="Normal 3 25 2" xfId="5728"/>
    <cellStyle name="Normal 3 25 2 2" xfId="6682"/>
    <cellStyle name="Normal 3 25 2 3" xfId="8633"/>
    <cellStyle name="Normal 3 25 2 3 2" xfId="9419"/>
    <cellStyle name="Normal 3 26" xfId="2889"/>
    <cellStyle name="Normal 3 26 2" xfId="5729"/>
    <cellStyle name="Normal 3 26 2 2" xfId="6683"/>
    <cellStyle name="Normal 3 26 2 3" xfId="8151"/>
    <cellStyle name="Normal 3 26 2 3 2" xfId="9590"/>
    <cellStyle name="Normal 3 27" xfId="2890"/>
    <cellStyle name="Normal 3 27 2" xfId="5730"/>
    <cellStyle name="Normal 3 27 2 2" xfId="6684"/>
    <cellStyle name="Normal 3 27 2 3" xfId="8150"/>
    <cellStyle name="Normal 3 27 2 3 2" xfId="9591"/>
    <cellStyle name="Normal 3 28" xfId="2891"/>
    <cellStyle name="Normal 3 28 2" xfId="5731"/>
    <cellStyle name="Normal 3 28 2 2" xfId="6685"/>
    <cellStyle name="Normal 3 28 2 3" xfId="8632"/>
    <cellStyle name="Normal 3 28 2 3 2" xfId="9745"/>
    <cellStyle name="Normal 3 29" xfId="2892"/>
    <cellStyle name="Normal 3 29 2" xfId="5732"/>
    <cellStyle name="Normal 3 29 2 2" xfId="6686"/>
    <cellStyle name="Normal 3 29 2 3" xfId="8149"/>
    <cellStyle name="Normal 3 29 2 3 2" xfId="9592"/>
    <cellStyle name="Normal 3 3" xfId="2893"/>
    <cellStyle name="Normal 3 3 10" xfId="2894"/>
    <cellStyle name="Normal 3 3 10 2" xfId="5733"/>
    <cellStyle name="Normal 3 3 10 2 2" xfId="6687"/>
    <cellStyle name="Normal 3 3 10 2 3" xfId="8148"/>
    <cellStyle name="Normal 3 3 10 2 3 2" xfId="9593"/>
    <cellStyle name="Normal 3 3 11" xfId="2895"/>
    <cellStyle name="Normal 3 3 11 2" xfId="2896"/>
    <cellStyle name="Normal 3 3 11 2 2" xfId="5734"/>
    <cellStyle name="Normal 3 3 11 2 2 2" xfId="6688"/>
    <cellStyle name="Normal 3 3 11 2 2 3" xfId="8631"/>
    <cellStyle name="Normal 3 3 11 2 2 3 2" xfId="9420"/>
    <cellStyle name="Normal 3 3 11 3" xfId="5735"/>
    <cellStyle name="Normal 3 3 11 3 2" xfId="6689"/>
    <cellStyle name="Normal 3 3 11 3 3" xfId="8630"/>
    <cellStyle name="Normal 3 3 11 3 3 2" xfId="9746"/>
    <cellStyle name="Normal 3 3 12" xfId="2897"/>
    <cellStyle name="Normal 3 3 13" xfId="2898"/>
    <cellStyle name="Normal 3 3 13 2" xfId="5736"/>
    <cellStyle name="Normal 3 3 13 2 2" xfId="6690"/>
    <cellStyle name="Normal 3 3 13 2 3" xfId="8147"/>
    <cellStyle name="Normal 3 3 13 2 3 2" xfId="9824"/>
    <cellStyle name="Normal 3 3 14" xfId="2899"/>
    <cellStyle name="Normal 3 3 2" xfId="2900"/>
    <cellStyle name="Normal 3 3 2 2" xfId="2901"/>
    <cellStyle name="Normal 3 3 2 2 2" xfId="5737"/>
    <cellStyle name="Normal 3 3 2 2 2 2" xfId="6691"/>
    <cellStyle name="Normal 3 3 2 2 2 3" xfId="8629"/>
    <cellStyle name="Normal 3 3 2 2 2 3 2" xfId="9747"/>
    <cellStyle name="Normal 3 3 2 3" xfId="2902"/>
    <cellStyle name="Normal 3 3 2 3 2" xfId="5738"/>
    <cellStyle name="Normal 3 3 2 3 2 2" xfId="6692"/>
    <cellStyle name="Normal 3 3 2 3 2 3" xfId="8628"/>
    <cellStyle name="Normal 3 3 2 3 2 3 2" xfId="9421"/>
    <cellStyle name="Normal 3 3 2 4" xfId="2903"/>
    <cellStyle name="Normal 3 3 2 4 2" xfId="5739"/>
    <cellStyle name="Normal 3 3 2 4 2 2" xfId="6693"/>
    <cellStyle name="Normal 3 3 2 4 2 3" xfId="8146"/>
    <cellStyle name="Normal 3 3 2 4 2 3 2" xfId="9594"/>
    <cellStyle name="Normal 3 3 2 5" xfId="2904"/>
    <cellStyle name="Normal 3 3 2 5 2" xfId="5740"/>
    <cellStyle name="Normal 3 3 2 5 2 2" xfId="6694"/>
    <cellStyle name="Normal 3 3 2 5 2 3" xfId="8145"/>
    <cellStyle name="Normal 3 3 2 5 2 3 2" xfId="9595"/>
    <cellStyle name="Normal 3 3 2 6" xfId="5741"/>
    <cellStyle name="Normal 3 3 2 6 2" xfId="6695"/>
    <cellStyle name="Normal 3 3 2 6 3" xfId="8627"/>
    <cellStyle name="Normal 3 3 2 6 3 2" xfId="9748"/>
    <cellStyle name="Normal 3 3 3" xfId="2905"/>
    <cellStyle name="Normal 3 3 3 2" xfId="2906"/>
    <cellStyle name="Normal 3 3 3 2 2" xfId="5742"/>
    <cellStyle name="Normal 3 3 3 2 2 2" xfId="6696"/>
    <cellStyle name="Normal 3 3 3 2 2 3" xfId="8144"/>
    <cellStyle name="Normal 3 3 3 2 2 3 2" xfId="9596"/>
    <cellStyle name="Normal 3 3 3 3" xfId="2907"/>
    <cellStyle name="Normal 3 3 3 3 2" xfId="5743"/>
    <cellStyle name="Normal 3 3 3 3 2 2" xfId="6697"/>
    <cellStyle name="Normal 3 3 3 3 2 3" xfId="8143"/>
    <cellStyle name="Normal 3 3 3 3 2 3 2" xfId="9597"/>
    <cellStyle name="Normal 3 3 3 4" xfId="2908"/>
    <cellStyle name="Normal 3 3 3 4 2" xfId="5744"/>
    <cellStyle name="Normal 3 3 3 4 2 2" xfId="6698"/>
    <cellStyle name="Normal 3 3 3 4 2 3" xfId="8626"/>
    <cellStyle name="Normal 3 3 3 4 2 3 2" xfId="9749"/>
    <cellStyle name="Normal 3 3 3 5" xfId="2909"/>
    <cellStyle name="Normal 3 3 3 5 2" xfId="5745"/>
    <cellStyle name="Normal 3 3 3 5 2 2" xfId="6699"/>
    <cellStyle name="Normal 3 3 3 5 2 3" xfId="8625"/>
    <cellStyle name="Normal 3 3 3 5 2 3 2" xfId="9422"/>
    <cellStyle name="Normal 3 3 3 6" xfId="5746"/>
    <cellStyle name="Normal 3 3 3 6 2" xfId="6700"/>
    <cellStyle name="Normal 3 3 3 6 3" xfId="8142"/>
    <cellStyle name="Normal 3 3 3 6 3 2" xfId="9598"/>
    <cellStyle name="Normal 3 3 4" xfId="2910"/>
    <cellStyle name="Normal 3 3 4 2" xfId="2911"/>
    <cellStyle name="Normal 3 3 4 2 2" xfId="5747"/>
    <cellStyle name="Normal 3 3 4 2 2 2" xfId="6701"/>
    <cellStyle name="Normal 3 3 4 2 2 3" xfId="8624"/>
    <cellStyle name="Normal 3 3 4 2 2 3 2" xfId="9423"/>
    <cellStyle name="Normal 3 3 4 3" xfId="2912"/>
    <cellStyle name="Normal 3 3 4 3 2" xfId="5748"/>
    <cellStyle name="Normal 3 3 4 3 2 2" xfId="6702"/>
    <cellStyle name="Normal 3 3 4 3 2 3" xfId="8623"/>
    <cellStyle name="Normal 3 3 4 3 2 3 2" xfId="9424"/>
    <cellStyle name="Normal 3 3 4 4" xfId="2913"/>
    <cellStyle name="Normal 3 3 4 4 2" xfId="5749"/>
    <cellStyle name="Normal 3 3 4 4 2 2" xfId="6703"/>
    <cellStyle name="Normal 3 3 4 4 2 3" xfId="8141"/>
    <cellStyle name="Normal 3 3 4 4 2 3 2" xfId="9599"/>
    <cellStyle name="Normal 3 3 4 5" xfId="2914"/>
    <cellStyle name="Normal 3 3 4 5 2" xfId="5750"/>
    <cellStyle name="Normal 3 3 4 5 2 2" xfId="6704"/>
    <cellStyle name="Normal 3 3 4 5 2 3" xfId="8140"/>
    <cellStyle name="Normal 3 3 4 5 2 3 2" xfId="9600"/>
    <cellStyle name="Normal 3 3 4 6" xfId="5751"/>
    <cellStyle name="Normal 3 3 4 6 2" xfId="6705"/>
    <cellStyle name="Normal 3 3 4 6 3" xfId="8622"/>
    <cellStyle name="Normal 3 3 4 6 3 2" xfId="9750"/>
    <cellStyle name="Normal 3 3 5" xfId="2915"/>
    <cellStyle name="Normal 3 3 5 2" xfId="2916"/>
    <cellStyle name="Normal 3 3 5 2 2" xfId="5752"/>
    <cellStyle name="Normal 3 3 5 2 2 2" xfId="6706"/>
    <cellStyle name="Normal 3 3 5 2 2 3" xfId="8139"/>
    <cellStyle name="Normal 3 3 5 2 2 3 2" xfId="9601"/>
    <cellStyle name="Normal 3 3 5 3" xfId="2917"/>
    <cellStyle name="Normal 3 3 5 3 2" xfId="5753"/>
    <cellStyle name="Normal 3 3 5 3 2 2" xfId="6707"/>
    <cellStyle name="Normal 3 3 5 3 2 3" xfId="8138"/>
    <cellStyle name="Normal 3 3 5 3 2 3 2" xfId="9602"/>
    <cellStyle name="Normal 3 3 5 4" xfId="2918"/>
    <cellStyle name="Normal 3 3 5 4 2" xfId="5754"/>
    <cellStyle name="Normal 3 3 5 4 2 2" xfId="6708"/>
    <cellStyle name="Normal 3 3 5 4 2 3" xfId="8621"/>
    <cellStyle name="Normal 3 3 5 4 2 3 2" xfId="9425"/>
    <cellStyle name="Normal 3 3 5 5" xfId="2919"/>
    <cellStyle name="Normal 3 3 5 5 2" xfId="5755"/>
    <cellStyle name="Normal 3 3 5 5 2 2" xfId="6709"/>
    <cellStyle name="Normal 3 3 5 5 2 3" xfId="8620"/>
    <cellStyle name="Normal 3 3 5 5 2 3 2" xfId="9751"/>
    <cellStyle name="Normal 3 3 5 6" xfId="5756"/>
    <cellStyle name="Normal 3 3 5 6 2" xfId="6710"/>
    <cellStyle name="Normal 3 3 5 6 3" xfId="8137"/>
    <cellStyle name="Normal 3 3 5 6 3 2" xfId="9603"/>
    <cellStyle name="Normal 3 3 6" xfId="2920"/>
    <cellStyle name="Normal 3 3 6 2" xfId="2921"/>
    <cellStyle name="Normal 3 3 6 2 2" xfId="5757"/>
    <cellStyle name="Normal 3 3 6 2 2 2" xfId="6711"/>
    <cellStyle name="Normal 3 3 6 2 2 3" xfId="8619"/>
    <cellStyle name="Normal 3 3 6 2 2 3 2" xfId="9752"/>
    <cellStyle name="Normal 3 3 6 3" xfId="2922"/>
    <cellStyle name="Normal 3 3 6 3 2" xfId="5758"/>
    <cellStyle name="Normal 3 3 6 3 2 2" xfId="6712"/>
    <cellStyle name="Normal 3 3 6 3 2 3" xfId="8618"/>
    <cellStyle name="Normal 3 3 6 3 2 3 2" xfId="9426"/>
    <cellStyle name="Normal 3 3 6 4" xfId="2923"/>
    <cellStyle name="Normal 3 3 6 4 2" xfId="5759"/>
    <cellStyle name="Normal 3 3 6 4 2 2" xfId="6713"/>
    <cellStyle name="Normal 3 3 6 4 2 3" xfId="8136"/>
    <cellStyle name="Normal 3 3 6 4 2 3 2" xfId="9604"/>
    <cellStyle name="Normal 3 3 6 5" xfId="2924"/>
    <cellStyle name="Normal 3 3 6 5 2" xfId="5760"/>
    <cellStyle name="Normal 3 3 6 5 2 2" xfId="6714"/>
    <cellStyle name="Normal 3 3 6 5 2 3" xfId="8135"/>
    <cellStyle name="Normal 3 3 6 5 2 3 2" xfId="9605"/>
    <cellStyle name="Normal 3 3 6 6" xfId="5761"/>
    <cellStyle name="Normal 3 3 6 6 2" xfId="6715"/>
    <cellStyle name="Normal 3 3 6 6 3" xfId="8617"/>
    <cellStyle name="Normal 3 3 6 6 3 2" xfId="9427"/>
    <cellStyle name="Normal 3 3 7" xfId="2925"/>
    <cellStyle name="Normal 3 3 7 2" xfId="2926"/>
    <cellStyle name="Normal 3 3 7 2 2" xfId="5762"/>
    <cellStyle name="Normal 3 3 7 2 2 2" xfId="6716"/>
    <cellStyle name="Normal 3 3 7 2 2 3" xfId="8134"/>
    <cellStyle name="Normal 3 3 7 2 2 3 2" xfId="9606"/>
    <cellStyle name="Normal 3 3 7 3" xfId="2927"/>
    <cellStyle name="Normal 3 3 7 3 2" xfId="5763"/>
    <cellStyle name="Normal 3 3 7 3 2 2" xfId="6717"/>
    <cellStyle name="Normal 3 3 7 3 2 3" xfId="8133"/>
    <cellStyle name="Normal 3 3 7 3 2 3 2" xfId="9607"/>
    <cellStyle name="Normal 3 3 7 4" xfId="2928"/>
    <cellStyle name="Normal 3 3 7 4 2" xfId="5764"/>
    <cellStyle name="Normal 3 3 7 4 2 2" xfId="6718"/>
    <cellStyle name="Normal 3 3 7 4 2 3" xfId="8616"/>
    <cellStyle name="Normal 3 3 7 4 2 3 2" xfId="9753"/>
    <cellStyle name="Normal 3 3 7 5" xfId="2929"/>
    <cellStyle name="Normal 3 3 7 5 2" xfId="5765"/>
    <cellStyle name="Normal 3 3 7 5 2 2" xfId="6719"/>
    <cellStyle name="Normal 3 3 7 5 2 3" xfId="8615"/>
    <cellStyle name="Normal 3 3 7 5 2 3 2" xfId="9754"/>
    <cellStyle name="Normal 3 3 7 6" xfId="5766"/>
    <cellStyle name="Normal 3 3 7 6 2" xfId="6720"/>
    <cellStyle name="Normal 3 3 7 6 3" xfId="8132"/>
    <cellStyle name="Normal 3 3 7 6 3 2" xfId="9825"/>
    <cellStyle name="Normal 3 3 8" xfId="2930"/>
    <cellStyle name="Normal 3 3 8 2" xfId="2931"/>
    <cellStyle name="Normal 3 3 8 2 2" xfId="5767"/>
    <cellStyle name="Normal 3 3 8 2 2 2" xfId="6721"/>
    <cellStyle name="Normal 3 3 8 2 2 3" xfId="8614"/>
    <cellStyle name="Normal 3 3 8 2 2 3 2" xfId="9428"/>
    <cellStyle name="Normal 3 3 8 3" xfId="2932"/>
    <cellStyle name="Normal 3 3 8 3 2" xfId="5768"/>
    <cellStyle name="Normal 3 3 8 3 2 2" xfId="6722"/>
    <cellStyle name="Normal 3 3 8 3 2 3" xfId="8613"/>
    <cellStyle name="Normal 3 3 8 3 2 3 2" xfId="9755"/>
    <cellStyle name="Normal 3 3 8 4" xfId="2933"/>
    <cellStyle name="Normal 3 3 8 4 2" xfId="5769"/>
    <cellStyle name="Normal 3 3 8 4 2 2" xfId="6723"/>
    <cellStyle name="Normal 3 3 8 4 2 3" xfId="8131"/>
    <cellStyle name="Normal 3 3 8 4 2 3 2" xfId="9608"/>
    <cellStyle name="Normal 3 3 8 5" xfId="2934"/>
    <cellStyle name="Normal 3 3 8 5 2" xfId="5770"/>
    <cellStyle name="Normal 3 3 8 5 2 2" xfId="6724"/>
    <cellStyle name="Normal 3 3 8 5 2 3" xfId="8130"/>
    <cellStyle name="Normal 3 3 8 5 2 3 2" xfId="9826"/>
    <cellStyle name="Normal 3 3 8 6" xfId="5771"/>
    <cellStyle name="Normal 3 3 8 6 2" xfId="6725"/>
    <cellStyle name="Normal 3 3 8 6 3" xfId="8612"/>
    <cellStyle name="Normal 3 3 8 6 3 2" xfId="9429"/>
    <cellStyle name="Normal 3 3 9" xfId="2935"/>
    <cellStyle name="Normal 3 3 9 2" xfId="2936"/>
    <cellStyle name="Normal 3 3 9 2 2" xfId="5772"/>
    <cellStyle name="Normal 3 3 9 2 2 2" xfId="6726"/>
    <cellStyle name="Normal 3 3 9 2 2 3" xfId="8129"/>
    <cellStyle name="Normal 3 3 9 2 2 3 2" xfId="9609"/>
    <cellStyle name="Normal 3 3 9 3" xfId="2937"/>
    <cellStyle name="Normal 3 3 9 3 2" xfId="2938"/>
    <cellStyle name="Normal 3 3 9 3 2 2" xfId="5773"/>
    <cellStyle name="Normal 3 3 9 3 2 2 2" xfId="6727"/>
    <cellStyle name="Normal 3 3 9 3 2 2 3" xfId="8128"/>
    <cellStyle name="Normal 3 3 9 3 2 2 3 2" xfId="9827"/>
    <cellStyle name="Normal 3 3 9 3 3" xfId="5774"/>
    <cellStyle name="Normal 3 3 9 3 3 2" xfId="6728"/>
    <cellStyle name="Normal 3 3 9 3 3 3" xfId="8611"/>
    <cellStyle name="Normal 3 3 9 3 3 3 2" xfId="9756"/>
    <cellStyle name="Normal 3 3 9 4" xfId="2939"/>
    <cellStyle name="Normal 3 3 9 4 2" xfId="5775"/>
    <cellStyle name="Normal 3 3 9 4 2 2" xfId="6729"/>
    <cellStyle name="Normal 3 3 9 4 2 3" xfId="8610"/>
    <cellStyle name="Normal 3 3 9 4 2 3 2" xfId="9430"/>
    <cellStyle name="Normal 3 3 9 5" xfId="5776"/>
    <cellStyle name="Normal 3 3 9 5 2" xfId="6730"/>
    <cellStyle name="Normal 3 3 9 5 3" xfId="8127"/>
    <cellStyle name="Normal 3 3 9 5 3 2" xfId="9610"/>
    <cellStyle name="Normal 3 30" xfId="2940"/>
    <cellStyle name="Normal 3 30 2" xfId="5777"/>
    <cellStyle name="Normal 3 30 2 2" xfId="6731"/>
    <cellStyle name="Normal 3 30 2 3" xfId="8609"/>
    <cellStyle name="Normal 3 30 2 3 2" xfId="9757"/>
    <cellStyle name="Normal 3 31" xfId="2941"/>
    <cellStyle name="Normal 3 31 2" xfId="2942"/>
    <cellStyle name="Normal 3 31 3" xfId="2943"/>
    <cellStyle name="Normal 3 31 3 2" xfId="2944"/>
    <cellStyle name="Normal 3 32" xfId="2945"/>
    <cellStyle name="Normal 3 32 2" xfId="2946"/>
    <cellStyle name="Normal 3 32 3" xfId="2947"/>
    <cellStyle name="Normal 3 32 3 2" xfId="2948"/>
    <cellStyle name="Normal 3 33" xfId="2949"/>
    <cellStyle name="Normal 3 33 2" xfId="2950"/>
    <cellStyle name="Normal 3 33 2 2" xfId="5778"/>
    <cellStyle name="Normal 3 33 2 2 2" xfId="6732"/>
    <cellStyle name="Normal 3 33 2 2 3" xfId="8608"/>
    <cellStyle name="Normal 3 33 2 2 3 2" xfId="9758"/>
    <cellStyle name="Normal 3 33 3" xfId="2951"/>
    <cellStyle name="Normal 3 33 3 2" xfId="2952"/>
    <cellStyle name="Normal 3 33 3 2 2" xfId="5779"/>
    <cellStyle name="Normal 3 33 3 2 2 2" xfId="6733"/>
    <cellStyle name="Normal 3 33 3 2 2 3" xfId="8126"/>
    <cellStyle name="Normal 3 33 3 2 2 3 2" xfId="9828"/>
    <cellStyle name="Normal 3 33 3 3" xfId="5780"/>
    <cellStyle name="Normal 3 33 3 3 2" xfId="6734"/>
    <cellStyle name="Normal 3 33 3 3 3" xfId="8125"/>
    <cellStyle name="Normal 3 33 3 3 3 2" xfId="9611"/>
    <cellStyle name="Normal 3 33 4" xfId="2953"/>
    <cellStyle name="Normal 3 33 4 2" xfId="5781"/>
    <cellStyle name="Normal 3 33 4 2 2" xfId="6735"/>
    <cellStyle name="Normal 3 33 4 2 3" xfId="8607"/>
    <cellStyle name="Normal 3 33 4 2 3 2" xfId="9431"/>
    <cellStyle name="Normal 3 34" xfId="2954"/>
    <cellStyle name="Normal 3 35" xfId="2955"/>
    <cellStyle name="Normal 3 36" xfId="2956"/>
    <cellStyle name="Normal 3 37" xfId="2957"/>
    <cellStyle name="Normal 3 38" xfId="2958"/>
    <cellStyle name="Normal 3 39" xfId="2959"/>
    <cellStyle name="Normal 3 4" xfId="2960"/>
    <cellStyle name="Normal 3 4 10" xfId="2961"/>
    <cellStyle name="Normal 3 4 10 2" xfId="5782"/>
    <cellStyle name="Normal 3 4 10 2 2" xfId="6736"/>
    <cellStyle name="Normal 3 4 10 2 3" xfId="8124"/>
    <cellStyle name="Normal 3 4 10 2 3 2" xfId="9829"/>
    <cellStyle name="Normal 3 4 11" xfId="2962"/>
    <cellStyle name="Normal 3 4 11 2" xfId="2963"/>
    <cellStyle name="Normal 3 4 11 2 2" xfId="5783"/>
    <cellStyle name="Normal 3 4 11 2 2 2" xfId="6737"/>
    <cellStyle name="Normal 3 4 11 2 2 3" xfId="8123"/>
    <cellStyle name="Normal 3 4 11 2 2 3 2" xfId="9612"/>
    <cellStyle name="Normal 3 4 11 3" xfId="5784"/>
    <cellStyle name="Normal 3 4 11 3 2" xfId="6738"/>
    <cellStyle name="Normal 3 4 11 3 3" xfId="8606"/>
    <cellStyle name="Normal 3 4 11 3 3 2" xfId="9432"/>
    <cellStyle name="Normal 3 4 12" xfId="2964"/>
    <cellStyle name="Normal 3 4 13" xfId="2965"/>
    <cellStyle name="Normal 3 4 13 2" xfId="5785"/>
    <cellStyle name="Normal 3 4 13 2 2" xfId="6739"/>
    <cellStyle name="Normal 3 4 13 2 3" xfId="8605"/>
    <cellStyle name="Normal 3 4 13 2 3 2" xfId="9759"/>
    <cellStyle name="Normal 3 4 2" xfId="2966"/>
    <cellStyle name="Normal 3 4 2 2" xfId="2967"/>
    <cellStyle name="Normal 3 4 2 2 2" xfId="5786"/>
    <cellStyle name="Normal 3 4 2 2 2 2" xfId="6740"/>
    <cellStyle name="Normal 3 4 2 2 2 3" xfId="8122"/>
    <cellStyle name="Normal 3 4 2 2 2 3 2" xfId="9830"/>
    <cellStyle name="Normal 3 4 2 3" xfId="2968"/>
    <cellStyle name="Normal 3 4 2 3 2" xfId="5787"/>
    <cellStyle name="Normal 3 4 2 3 2 2" xfId="6741"/>
    <cellStyle name="Normal 3 4 2 3 2 3" xfId="8604"/>
    <cellStyle name="Normal 3 4 2 3 2 3 2" xfId="9433"/>
    <cellStyle name="Normal 3 4 2 4" xfId="2969"/>
    <cellStyle name="Normal 3 4 2 4 2" xfId="5788"/>
    <cellStyle name="Normal 3 4 2 4 2 2" xfId="6742"/>
    <cellStyle name="Normal 3 4 2 4 2 3" xfId="8603"/>
    <cellStyle name="Normal 3 4 2 4 2 3 2" xfId="9760"/>
    <cellStyle name="Normal 3 4 2 5" xfId="2970"/>
    <cellStyle name="Normal 3 4 2 5 2" xfId="5789"/>
    <cellStyle name="Normal 3 4 2 5 2 2" xfId="6743"/>
    <cellStyle name="Normal 3 4 2 5 2 3" xfId="8121"/>
    <cellStyle name="Normal 3 4 2 5 2 3 2" xfId="9613"/>
    <cellStyle name="Normal 3 4 2 6" xfId="5790"/>
    <cellStyle name="Normal 3 4 2 6 2" xfId="6744"/>
    <cellStyle name="Normal 3 4 2 6 3" xfId="8120"/>
    <cellStyle name="Normal 3 4 2 6 3 2" xfId="9831"/>
    <cellStyle name="Normal 3 4 3" xfId="2971"/>
    <cellStyle name="Normal 3 4 3 2" xfId="2972"/>
    <cellStyle name="Normal 3 4 3 2 2" xfId="5791"/>
    <cellStyle name="Normal 3 4 3 2 2 2" xfId="6745"/>
    <cellStyle name="Normal 3 4 3 2 2 3" xfId="8602"/>
    <cellStyle name="Normal 3 4 3 2 2 3 2" xfId="9761"/>
    <cellStyle name="Normal 3 4 3 3" xfId="2973"/>
    <cellStyle name="Normal 3 4 3 3 2" xfId="5792"/>
    <cellStyle name="Normal 3 4 3 3 2 2" xfId="6746"/>
    <cellStyle name="Normal 3 4 3 3 2 3" xfId="8119"/>
    <cellStyle name="Normal 3 4 3 3 2 3 2" xfId="9614"/>
    <cellStyle name="Normal 3 4 3 4" xfId="2974"/>
    <cellStyle name="Normal 3 4 3 4 2" xfId="5793"/>
    <cellStyle name="Normal 3 4 3 4 2 2" xfId="6747"/>
    <cellStyle name="Normal 3 4 3 4 2 3" xfId="8118"/>
    <cellStyle name="Normal 3 4 3 4 2 3 2" xfId="9832"/>
    <cellStyle name="Normal 3 4 3 5" xfId="2975"/>
    <cellStyle name="Normal 3 4 3 5 2" xfId="5794"/>
    <cellStyle name="Normal 3 4 3 5 2 2" xfId="6748"/>
    <cellStyle name="Normal 3 4 3 5 2 3" xfId="8601"/>
    <cellStyle name="Normal 3 4 3 5 2 3 2" xfId="9434"/>
    <cellStyle name="Normal 3 4 3 6" xfId="5795"/>
    <cellStyle name="Normal 3 4 3 6 2" xfId="6749"/>
    <cellStyle name="Normal 3 4 3 6 3" xfId="8600"/>
    <cellStyle name="Normal 3 4 3 6 3 2" xfId="9435"/>
    <cellStyle name="Normal 3 4 4" xfId="2976"/>
    <cellStyle name="Normal 3 4 4 2" xfId="2977"/>
    <cellStyle name="Normal 3 4 4 2 2" xfId="5796"/>
    <cellStyle name="Normal 3 4 4 2 2 2" xfId="6750"/>
    <cellStyle name="Normal 3 4 4 2 2 3" xfId="8117"/>
    <cellStyle name="Normal 3 4 4 2 2 3 2" xfId="9615"/>
    <cellStyle name="Normal 3 4 4 3" xfId="2978"/>
    <cellStyle name="Normal 3 4 4 3 2" xfId="5797"/>
    <cellStyle name="Normal 3 4 4 3 2 2" xfId="6751"/>
    <cellStyle name="Normal 3 4 4 3 2 3" xfId="8599"/>
    <cellStyle name="Normal 3 4 4 3 2 3 2" xfId="9762"/>
    <cellStyle name="Normal 3 4 4 4" xfId="2979"/>
    <cellStyle name="Normal 3 4 4 4 2" xfId="5798"/>
    <cellStyle name="Normal 3 4 4 4 2 2" xfId="6752"/>
    <cellStyle name="Normal 3 4 4 4 2 3" xfId="8598"/>
    <cellStyle name="Normal 3 4 4 4 2 3 2" xfId="9763"/>
    <cellStyle name="Normal 3 4 4 5" xfId="2980"/>
    <cellStyle name="Normal 3 4 4 5 2" xfId="5799"/>
    <cellStyle name="Normal 3 4 4 5 2 2" xfId="6753"/>
    <cellStyle name="Normal 3 4 4 5 2 3" xfId="8116"/>
    <cellStyle name="Normal 3 4 4 5 2 3 2" xfId="9833"/>
    <cellStyle name="Normal 3 4 4 6" xfId="5800"/>
    <cellStyle name="Normal 3 4 4 6 2" xfId="6754"/>
    <cellStyle name="Normal 3 4 4 6 3" xfId="8115"/>
    <cellStyle name="Normal 3 4 4 6 3 2" xfId="9616"/>
    <cellStyle name="Normal 3 4 5" xfId="2981"/>
    <cellStyle name="Normal 3 4 5 2" xfId="2982"/>
    <cellStyle name="Normal 3 4 5 2 2" xfId="5801"/>
    <cellStyle name="Normal 3 4 5 2 2 2" xfId="6755"/>
    <cellStyle name="Normal 3 4 5 2 2 3" xfId="8597"/>
    <cellStyle name="Normal 3 4 5 2 2 3 2" xfId="9436"/>
    <cellStyle name="Normal 3 4 5 3" xfId="2983"/>
    <cellStyle name="Normal 3 4 5 3 2" xfId="5802"/>
    <cellStyle name="Normal 3 4 5 3 2 2" xfId="6756"/>
    <cellStyle name="Normal 3 4 5 3 2 3" xfId="8114"/>
    <cellStyle name="Normal 3 4 5 3 2 3 2" xfId="9834"/>
    <cellStyle name="Normal 3 4 5 4" xfId="2984"/>
    <cellStyle name="Normal 3 4 5 4 2" xfId="5803"/>
    <cellStyle name="Normal 3 4 5 4 2 2" xfId="6757"/>
    <cellStyle name="Normal 3 4 5 4 2 3" xfId="8113"/>
    <cellStyle name="Normal 3 4 5 4 2 3 2" xfId="9617"/>
    <cellStyle name="Normal 3 4 5 5" xfId="2985"/>
    <cellStyle name="Normal 3 4 5 5 2" xfId="5804"/>
    <cellStyle name="Normal 3 4 5 5 2 2" xfId="6758"/>
    <cellStyle name="Normal 3 4 5 5 2 3" xfId="8596"/>
    <cellStyle name="Normal 3 4 5 5 2 3 2" xfId="9764"/>
    <cellStyle name="Normal 3 4 5 6" xfId="5805"/>
    <cellStyle name="Normal 3 4 5 6 2" xfId="6759"/>
    <cellStyle name="Normal 3 4 5 6 3" xfId="8595"/>
    <cellStyle name="Normal 3 4 5 6 3 2" xfId="9437"/>
    <cellStyle name="Normal 3 4 6" xfId="2986"/>
    <cellStyle name="Normal 3 4 6 2" xfId="2987"/>
    <cellStyle name="Normal 3 4 6 2 2" xfId="5806"/>
    <cellStyle name="Normal 3 4 6 2 2 2" xfId="6760"/>
    <cellStyle name="Normal 3 4 6 2 2 3" xfId="8112"/>
    <cellStyle name="Normal 3 4 6 2 2 3 2" xfId="9618"/>
    <cellStyle name="Normal 3 4 6 3" xfId="2988"/>
    <cellStyle name="Normal 3 4 6 3 2" xfId="5807"/>
    <cellStyle name="Normal 3 4 6 3 2 2" xfId="6761"/>
    <cellStyle name="Normal 3 4 6 3 2 3" xfId="8594"/>
    <cellStyle name="Normal 3 4 6 3 2 3 2" xfId="9765"/>
    <cellStyle name="Normal 3 4 6 4" xfId="2989"/>
    <cellStyle name="Normal 3 4 6 4 2" xfId="5808"/>
    <cellStyle name="Normal 3 4 6 4 2 2" xfId="6762"/>
    <cellStyle name="Normal 3 4 6 4 2 3" xfId="8593"/>
    <cellStyle name="Normal 3 4 6 4 2 3 2" xfId="9438"/>
    <cellStyle name="Normal 3 4 6 5" xfId="2990"/>
    <cellStyle name="Normal 3 4 6 5 2" xfId="5809"/>
    <cellStyle name="Normal 3 4 6 5 2 2" xfId="6763"/>
    <cellStyle name="Normal 3 4 6 5 2 3" xfId="8111"/>
    <cellStyle name="Normal 3 4 6 5 2 3 2" xfId="9619"/>
    <cellStyle name="Normal 3 4 6 6" xfId="5810"/>
    <cellStyle name="Normal 3 4 6 6 2" xfId="6764"/>
    <cellStyle name="Normal 3 4 6 6 3" xfId="8110"/>
    <cellStyle name="Normal 3 4 6 6 3 2" xfId="9620"/>
    <cellStyle name="Normal 3 4 7" xfId="2991"/>
    <cellStyle name="Normal 3 4 7 2" xfId="2992"/>
    <cellStyle name="Normal 3 4 7 2 2" xfId="5811"/>
    <cellStyle name="Normal 3 4 7 2 2 2" xfId="6765"/>
    <cellStyle name="Normal 3 4 7 2 2 3" xfId="8592"/>
    <cellStyle name="Normal 3 4 7 2 2 3 2" xfId="9439"/>
    <cellStyle name="Normal 3 4 7 3" xfId="2993"/>
    <cellStyle name="Normal 3 4 7 3 2" xfId="5812"/>
    <cellStyle name="Normal 3 4 7 3 2 2" xfId="6766"/>
    <cellStyle name="Normal 3 4 7 3 2 3" xfId="8109"/>
    <cellStyle name="Normal 3 4 7 3 2 3 2" xfId="9835"/>
    <cellStyle name="Normal 3 4 7 4" xfId="2994"/>
    <cellStyle name="Normal 3 4 7 4 2" xfId="5813"/>
    <cellStyle name="Normal 3 4 7 4 2 2" xfId="6767"/>
    <cellStyle name="Normal 3 4 7 4 2 3" xfId="8108"/>
    <cellStyle name="Normal 3 4 7 4 2 3 2" xfId="9621"/>
    <cellStyle name="Normal 3 4 7 5" xfId="2995"/>
    <cellStyle name="Normal 3 4 7 5 2" xfId="5814"/>
    <cellStyle name="Normal 3 4 7 5 2 2" xfId="6768"/>
    <cellStyle name="Normal 3 4 7 5 2 3" xfId="8591"/>
    <cellStyle name="Normal 3 4 7 5 2 3 2" xfId="9440"/>
    <cellStyle name="Normal 3 4 7 6" xfId="5815"/>
    <cellStyle name="Normal 3 4 7 6 2" xfId="6769"/>
    <cellStyle name="Normal 3 4 7 6 3" xfId="8590"/>
    <cellStyle name="Normal 3 4 7 6 3 2" xfId="9766"/>
    <cellStyle name="Normal 3 4 8" xfId="2996"/>
    <cellStyle name="Normal 3 4 8 2" xfId="2997"/>
    <cellStyle name="Normal 3 4 8 2 2" xfId="5816"/>
    <cellStyle name="Normal 3 4 8 2 2 2" xfId="6770"/>
    <cellStyle name="Normal 3 4 8 2 2 3" xfId="8107"/>
    <cellStyle name="Normal 3 4 8 2 2 3 2" xfId="9622"/>
    <cellStyle name="Normal 3 4 8 3" xfId="2998"/>
    <cellStyle name="Normal 3 4 8 3 2" xfId="5817"/>
    <cellStyle name="Normal 3 4 8 3 2 2" xfId="6771"/>
    <cellStyle name="Normal 3 4 8 3 2 3" xfId="8589"/>
    <cellStyle name="Normal 3 4 8 3 2 3 2" xfId="9441"/>
    <cellStyle name="Normal 3 4 8 4" xfId="2999"/>
    <cellStyle name="Normal 3 4 8 4 2" xfId="5818"/>
    <cellStyle name="Normal 3 4 8 4 2 2" xfId="6772"/>
    <cellStyle name="Normal 3 4 8 4 2 3" xfId="8588"/>
    <cellStyle name="Normal 3 4 8 4 2 3 2" xfId="9442"/>
    <cellStyle name="Normal 3 4 8 5" xfId="3000"/>
    <cellStyle name="Normal 3 4 8 5 2" xfId="5819"/>
    <cellStyle name="Normal 3 4 8 5 2 2" xfId="6773"/>
    <cellStyle name="Normal 3 4 8 5 2 3" xfId="8106"/>
    <cellStyle name="Normal 3 4 8 5 2 3 2" xfId="9836"/>
    <cellStyle name="Normal 3 4 8 6" xfId="5820"/>
    <cellStyle name="Normal 3 4 8 6 2" xfId="6774"/>
    <cellStyle name="Normal 3 4 8 6 3" xfId="8105"/>
    <cellStyle name="Normal 3 4 8 6 3 2" xfId="9837"/>
    <cellStyle name="Normal 3 4 9" xfId="3001"/>
    <cellStyle name="Normal 3 4 9 2" xfId="3002"/>
    <cellStyle name="Normal 3 4 9 2 2" xfId="5821"/>
    <cellStyle name="Normal 3 4 9 2 2 2" xfId="6775"/>
    <cellStyle name="Normal 3 4 9 2 2 3" xfId="8587"/>
    <cellStyle name="Normal 3 4 9 2 2 3 2" xfId="9767"/>
    <cellStyle name="Normal 3 4 9 3" xfId="3003"/>
    <cellStyle name="Normal 3 4 9 3 2" xfId="3004"/>
    <cellStyle name="Normal 3 4 9 3 2 2" xfId="5822"/>
    <cellStyle name="Normal 3 4 9 3 2 2 2" xfId="6776"/>
    <cellStyle name="Normal 3 4 9 3 2 2 3" xfId="8104"/>
    <cellStyle name="Normal 3 4 9 3 2 2 3 2" xfId="9623"/>
    <cellStyle name="Normal 3 4 9 3 3" xfId="5823"/>
    <cellStyle name="Normal 3 4 9 3 3 2" xfId="6777"/>
    <cellStyle name="Normal 3 4 9 3 3 3" xfId="8103"/>
    <cellStyle name="Normal 3 4 9 3 3 3 2" xfId="9838"/>
    <cellStyle name="Normal 3 4 9 4" xfId="3005"/>
    <cellStyle name="Normal 3 4 9 4 2" xfId="5824"/>
    <cellStyle name="Normal 3 4 9 4 2 2" xfId="6778"/>
    <cellStyle name="Normal 3 4 9 4 2 3" xfId="8102"/>
    <cellStyle name="Normal 3 4 9 4 2 3 2" xfId="9839"/>
    <cellStyle name="Normal 3 4 9 5" xfId="5825"/>
    <cellStyle name="Normal 3 4 9 5 2" xfId="6779"/>
    <cellStyle name="Normal 3 4 9 5 3" xfId="8586"/>
    <cellStyle name="Normal 3 4 9 5 3 2" xfId="9768"/>
    <cellStyle name="Normal 3 40" xfId="3006"/>
    <cellStyle name="Normal 3 41" xfId="3007"/>
    <cellStyle name="Normal 3 41 2" xfId="3008"/>
    <cellStyle name="Normal 3 42" xfId="3009"/>
    <cellStyle name="Normal 3 42 2" xfId="3010"/>
    <cellStyle name="Normal 3 42 2 2" xfId="5826"/>
    <cellStyle name="Normal 3 42 2 2 2" xfId="6780"/>
    <cellStyle name="Normal 3 42 2 2 3" xfId="8101"/>
    <cellStyle name="Normal 3 42 2 2 3 2" xfId="9624"/>
    <cellStyle name="Normal 3 43" xfId="3011"/>
    <cellStyle name="Normal 3 44" xfId="3012"/>
    <cellStyle name="Normal 3 45" xfId="3013"/>
    <cellStyle name="Normal 3 46" xfId="3014"/>
    <cellStyle name="Normal 3 47" xfId="3015"/>
    <cellStyle name="Normal 3 48" xfId="3016"/>
    <cellStyle name="Normal 3 49" xfId="3017"/>
    <cellStyle name="Normal 3 5" xfId="3018"/>
    <cellStyle name="Normal 3 5 10" xfId="7144"/>
    <cellStyle name="Normal 3 5 10 2" xfId="9031"/>
    <cellStyle name="Normal 3 5 10 3" xfId="7672"/>
    <cellStyle name="Normal 3 5 11" xfId="8428"/>
    <cellStyle name="Normal 3 5 12" xfId="7408"/>
    <cellStyle name="Normal 3 5 2" xfId="3019"/>
    <cellStyle name="Normal 3 5 2 10" xfId="7145"/>
    <cellStyle name="Normal 3 5 2 10 2" xfId="9032"/>
    <cellStyle name="Normal 3 5 2 10 3" xfId="7673"/>
    <cellStyle name="Normal 3 5 2 11" xfId="8429"/>
    <cellStyle name="Normal 3 5 2 12" xfId="7409"/>
    <cellStyle name="Normal 3 5 2 2" xfId="3020"/>
    <cellStyle name="Normal 3 5 2 2 2" xfId="5827"/>
    <cellStyle name="Normal 3 5 2 2 2 2" xfId="6781"/>
    <cellStyle name="Normal 3 5 2 2 2 3" xfId="8585"/>
    <cellStyle name="Normal 3 5 2 2 2 3 2" xfId="9443"/>
    <cellStyle name="Normal 3 5 2 3" xfId="3021"/>
    <cellStyle name="Normal 3 5 2 3 2" xfId="5828"/>
    <cellStyle name="Normal 3 5 2 3 2 2" xfId="6782"/>
    <cellStyle name="Normal 3 5 2 3 2 3" xfId="8100"/>
    <cellStyle name="Normal 3 5 2 3 2 3 2" xfId="9625"/>
    <cellStyle name="Normal 3 5 2 4" xfId="3022"/>
    <cellStyle name="Normal 3 5 2 4 2" xfId="5829"/>
    <cellStyle name="Normal 3 5 2 4 2 2" xfId="6783"/>
    <cellStyle name="Normal 3 5 2 4 2 3" xfId="8584"/>
    <cellStyle name="Normal 3 5 2 4 2 3 2" xfId="9769"/>
    <cellStyle name="Normal 3 5 2 5" xfId="3023"/>
    <cellStyle name="Normal 3 5 2 5 2" xfId="5830"/>
    <cellStyle name="Normal 3 5 2 5 2 2" xfId="6784"/>
    <cellStyle name="Normal 3 5 2 5 2 3" xfId="8099"/>
    <cellStyle name="Normal 3 5 2 5 2 3 2" xfId="9626"/>
    <cellStyle name="Normal 3 5 2 6" xfId="3024"/>
    <cellStyle name="Normal 3 5 2 6 2" xfId="6192"/>
    <cellStyle name="Normal 3 5 2 6 2 2" xfId="7272"/>
    <cellStyle name="Normal 3 5 2 6 2 2 2" xfId="9159"/>
    <cellStyle name="Normal 3 5 2 6 2 2 3" xfId="7800"/>
    <cellStyle name="Normal 3 5 2 6 2 3" xfId="8903"/>
    <cellStyle name="Normal 3 5 2 6 2 4" xfId="7540"/>
    <cellStyle name="Normal 3 5 2 6 3" xfId="7146"/>
    <cellStyle name="Normal 3 5 2 6 3 2" xfId="9033"/>
    <cellStyle name="Normal 3 5 2 6 3 3" xfId="7674"/>
    <cellStyle name="Normal 3 5 2 6 4" xfId="8430"/>
    <cellStyle name="Normal 3 5 2 6 5" xfId="7410"/>
    <cellStyle name="Normal 3 5 2 7" xfId="3025"/>
    <cellStyle name="Normal 3 5 2 7 2" xfId="6193"/>
    <cellStyle name="Normal 3 5 2 7 2 2" xfId="7273"/>
    <cellStyle name="Normal 3 5 2 7 2 2 2" xfId="9160"/>
    <cellStyle name="Normal 3 5 2 7 2 2 3" xfId="7801"/>
    <cellStyle name="Normal 3 5 2 7 2 3" xfId="8904"/>
    <cellStyle name="Normal 3 5 2 7 2 4" xfId="7541"/>
    <cellStyle name="Normal 3 5 2 7 3" xfId="7147"/>
    <cellStyle name="Normal 3 5 2 7 3 2" xfId="9034"/>
    <cellStyle name="Normal 3 5 2 7 3 3" xfId="7675"/>
    <cellStyle name="Normal 3 5 2 7 4" xfId="8431"/>
    <cellStyle name="Normal 3 5 2 7 5" xfId="7411"/>
    <cellStyle name="Normal 3 5 2 8" xfId="3026"/>
    <cellStyle name="Normal 3 5 2 8 2" xfId="5831"/>
    <cellStyle name="Normal 3 5 2 8 2 2" xfId="6785"/>
    <cellStyle name="Normal 3 5 2 8 2 3" xfId="8583"/>
    <cellStyle name="Normal 3 5 2 8 2 3 2" xfId="9770"/>
    <cellStyle name="Normal 3 5 2 9" xfId="6191"/>
    <cellStyle name="Normal 3 5 2 9 2" xfId="7271"/>
    <cellStyle name="Normal 3 5 2 9 2 2" xfId="9158"/>
    <cellStyle name="Normal 3 5 2 9 2 3" xfId="7799"/>
    <cellStyle name="Normal 3 5 2 9 3" xfId="8902"/>
    <cellStyle name="Normal 3 5 2 9 4" xfId="7539"/>
    <cellStyle name="Normal 3 5 3" xfId="3027"/>
    <cellStyle name="Normal 3 5 3 2" xfId="3028"/>
    <cellStyle name="Normal 3 5 3 2 2" xfId="5832"/>
    <cellStyle name="Normal 3 5 3 2 2 2" xfId="6786"/>
    <cellStyle name="Normal 3 5 3 2 2 3" xfId="8098"/>
    <cellStyle name="Normal 3 5 3 2 2 3 2" xfId="9840"/>
    <cellStyle name="Normal 3 5 3 3" xfId="3029"/>
    <cellStyle name="Normal 3 5 3 3 2" xfId="3030"/>
    <cellStyle name="Normal 3 5 3 3 2 2" xfId="5833"/>
    <cellStyle name="Normal 3 5 3 3 2 2 2" xfId="6787"/>
    <cellStyle name="Normal 3 5 3 3 2 2 3" xfId="8582"/>
    <cellStyle name="Normal 3 5 3 3 2 2 3 2" xfId="9444"/>
    <cellStyle name="Normal 3 5 3 3 3" xfId="5834"/>
    <cellStyle name="Normal 3 5 3 3 3 2" xfId="6788"/>
    <cellStyle name="Normal 3 5 3 3 3 3" xfId="8097"/>
    <cellStyle name="Normal 3 5 3 3 3 3 2" xfId="9627"/>
    <cellStyle name="Normal 3 5 3 4" xfId="3031"/>
    <cellStyle name="Normal 3 5 3 4 2" xfId="5835"/>
    <cellStyle name="Normal 3 5 3 4 2 2" xfId="6789"/>
    <cellStyle name="Normal 3 5 3 4 2 3" xfId="8581"/>
    <cellStyle name="Normal 3 5 3 4 2 3 2" xfId="9445"/>
    <cellStyle name="Normal 3 5 3 5" xfId="5836"/>
    <cellStyle name="Normal 3 5 3 5 2" xfId="6790"/>
    <cellStyle name="Normal 3 5 3 5 3" xfId="8096"/>
    <cellStyle name="Normal 3 5 3 5 3 2" xfId="9628"/>
    <cellStyle name="Normal 3 5 4" xfId="3032"/>
    <cellStyle name="Normal 3 5 4 2" xfId="5837"/>
    <cellStyle name="Normal 3 5 4 2 2" xfId="6791"/>
    <cellStyle name="Normal 3 5 4 2 3" xfId="8580"/>
    <cellStyle name="Normal 3 5 4 2 3 2" xfId="9771"/>
    <cellStyle name="Normal 3 5 5" xfId="3033"/>
    <cellStyle name="Normal 3 5 5 2" xfId="3034"/>
    <cellStyle name="Normal 3 5 5 2 2" xfId="5838"/>
    <cellStyle name="Normal 3 5 5 2 2 2" xfId="6792"/>
    <cellStyle name="Normal 3 5 5 2 2 3" xfId="8579"/>
    <cellStyle name="Normal 3 5 5 2 2 3 2" xfId="9446"/>
    <cellStyle name="Normal 3 5 5 3" xfId="5839"/>
    <cellStyle name="Normal 3 5 5 3 2" xfId="6793"/>
    <cellStyle name="Normal 3 5 5 3 3" xfId="8095"/>
    <cellStyle name="Normal 3 5 5 3 3 2" xfId="9841"/>
    <cellStyle name="Normal 3 5 6" xfId="3035"/>
    <cellStyle name="Normal 3 5 6 2" xfId="3036"/>
    <cellStyle name="Normal 3 5 6 2 2" xfId="5840"/>
    <cellStyle name="Normal 3 5 6 2 2 2" xfId="6794"/>
    <cellStyle name="Normal 3 5 6 2 2 3" xfId="8094"/>
    <cellStyle name="Normal 3 5 6 2 2 3 2" xfId="9842"/>
    <cellStyle name="Normal 3 5 6 3" xfId="6194"/>
    <cellStyle name="Normal 3 5 6 3 2" xfId="7274"/>
    <cellStyle name="Normal 3 5 6 3 2 2" xfId="9161"/>
    <cellStyle name="Normal 3 5 6 3 2 3" xfId="7802"/>
    <cellStyle name="Normal 3 5 6 3 3" xfId="8905"/>
    <cellStyle name="Normal 3 5 6 3 4" xfId="7542"/>
    <cellStyle name="Normal 3 5 6 4" xfId="7148"/>
    <cellStyle name="Normal 3 5 6 4 2" xfId="9035"/>
    <cellStyle name="Normal 3 5 6 4 3" xfId="7676"/>
    <cellStyle name="Normal 3 5 6 5" xfId="8432"/>
    <cellStyle name="Normal 3 5 6 6" xfId="7412"/>
    <cellStyle name="Normal 3 5 7" xfId="3037"/>
    <cellStyle name="Normal 3 5 7 2" xfId="6195"/>
    <cellStyle name="Normal 3 5 7 2 2" xfId="7275"/>
    <cellStyle name="Normal 3 5 7 2 2 2" xfId="9162"/>
    <cellStyle name="Normal 3 5 7 2 2 3" xfId="7803"/>
    <cellStyle name="Normal 3 5 7 2 3" xfId="8906"/>
    <cellStyle name="Normal 3 5 7 2 4" xfId="7543"/>
    <cellStyle name="Normal 3 5 7 3" xfId="7149"/>
    <cellStyle name="Normal 3 5 7 3 2" xfId="9036"/>
    <cellStyle name="Normal 3 5 7 3 3" xfId="7677"/>
    <cellStyle name="Normal 3 5 7 4" xfId="8433"/>
    <cellStyle name="Normal 3 5 7 5" xfId="7413"/>
    <cellStyle name="Normal 3 5 8" xfId="3038"/>
    <cellStyle name="Normal 3 5 8 2" xfId="5841"/>
    <cellStyle name="Normal 3 5 8 2 2" xfId="6795"/>
    <cellStyle name="Normal 3 5 8 2 3" xfId="8578"/>
    <cellStyle name="Normal 3 5 8 2 3 2" xfId="9772"/>
    <cellStyle name="Normal 3 5 9" xfId="6190"/>
    <cellStyle name="Normal 3 5 9 2" xfId="7270"/>
    <cellStyle name="Normal 3 5 9 2 2" xfId="9157"/>
    <cellStyle name="Normal 3 5 9 2 3" xfId="7798"/>
    <cellStyle name="Normal 3 5 9 3" xfId="8901"/>
    <cellStyle name="Normal 3 5 9 4" xfId="7538"/>
    <cellStyle name="Normal 3 50" xfId="3039"/>
    <cellStyle name="Normal 3 51" xfId="3040"/>
    <cellStyle name="Normal 3 52" xfId="3041"/>
    <cellStyle name="Normal 3 53" xfId="5842"/>
    <cellStyle name="Normal 3 53 2" xfId="6796"/>
    <cellStyle name="Normal 3 53 3" xfId="8577"/>
    <cellStyle name="Normal 3 53 3 2" xfId="9773"/>
    <cellStyle name="Normal 3 6" xfId="3042"/>
    <cellStyle name="Normal 3 6 10" xfId="7150"/>
    <cellStyle name="Normal 3 6 10 2" xfId="9037"/>
    <cellStyle name="Normal 3 6 10 3" xfId="7678"/>
    <cellStyle name="Normal 3 6 11" xfId="8434"/>
    <cellStyle name="Normal 3 6 12" xfId="7414"/>
    <cellStyle name="Normal 3 6 2" xfId="3043"/>
    <cellStyle name="Normal 3 6 2 2" xfId="3044"/>
    <cellStyle name="Normal 3 6 2 2 2" xfId="6198"/>
    <cellStyle name="Normal 3 6 2 2 2 2" xfId="7278"/>
    <cellStyle name="Normal 3 6 2 2 2 2 2" xfId="9165"/>
    <cellStyle name="Normal 3 6 2 2 2 2 3" xfId="7806"/>
    <cellStyle name="Normal 3 6 2 2 2 3" xfId="8909"/>
    <cellStyle name="Normal 3 6 2 2 2 4" xfId="7546"/>
    <cellStyle name="Normal 3 6 2 2 3" xfId="7152"/>
    <cellStyle name="Normal 3 6 2 2 3 2" xfId="9039"/>
    <cellStyle name="Normal 3 6 2 2 3 3" xfId="7680"/>
    <cellStyle name="Normal 3 6 2 2 4" xfId="8436"/>
    <cellStyle name="Normal 3 6 2 2 5" xfId="7416"/>
    <cellStyle name="Normal 3 6 2 3" xfId="3045"/>
    <cellStyle name="Normal 3 6 2 3 2" xfId="6199"/>
    <cellStyle name="Normal 3 6 2 3 2 2" xfId="7279"/>
    <cellStyle name="Normal 3 6 2 3 2 2 2" xfId="9166"/>
    <cellStyle name="Normal 3 6 2 3 2 2 3" xfId="7807"/>
    <cellStyle name="Normal 3 6 2 3 2 3" xfId="8910"/>
    <cellStyle name="Normal 3 6 2 3 2 4" xfId="7547"/>
    <cellStyle name="Normal 3 6 2 3 3" xfId="7153"/>
    <cellStyle name="Normal 3 6 2 3 3 2" xfId="9040"/>
    <cellStyle name="Normal 3 6 2 3 3 3" xfId="7681"/>
    <cellStyle name="Normal 3 6 2 3 4" xfId="8437"/>
    <cellStyle name="Normal 3 6 2 3 5" xfId="7417"/>
    <cellStyle name="Normal 3 6 2 4" xfId="3046"/>
    <cellStyle name="Normal 3 6 2 4 2" xfId="5843"/>
    <cellStyle name="Normal 3 6 2 4 2 2" xfId="6797"/>
    <cellStyle name="Normal 3 6 2 4 2 3" xfId="8576"/>
    <cellStyle name="Normal 3 6 2 4 2 3 2" xfId="9447"/>
    <cellStyle name="Normal 3 6 2 5" xfId="6197"/>
    <cellStyle name="Normal 3 6 2 5 2" xfId="7277"/>
    <cellStyle name="Normal 3 6 2 5 2 2" xfId="9164"/>
    <cellStyle name="Normal 3 6 2 5 2 3" xfId="7805"/>
    <cellStyle name="Normal 3 6 2 5 3" xfId="8908"/>
    <cellStyle name="Normal 3 6 2 5 4" xfId="7545"/>
    <cellStyle name="Normal 3 6 2 6" xfId="7151"/>
    <cellStyle name="Normal 3 6 2 6 2" xfId="9038"/>
    <cellStyle name="Normal 3 6 2 6 3" xfId="7679"/>
    <cellStyle name="Normal 3 6 2 7" xfId="8435"/>
    <cellStyle name="Normal 3 6 2 8" xfId="7415"/>
    <cellStyle name="Normal 3 6 3" xfId="3047"/>
    <cellStyle name="Normal 3 6 3 2" xfId="5844"/>
    <cellStyle name="Normal 3 6 3 2 2" xfId="6798"/>
    <cellStyle name="Normal 3 6 3 2 3" xfId="8093"/>
    <cellStyle name="Normal 3 6 3 2 3 2" xfId="9629"/>
    <cellStyle name="Normal 3 6 4" xfId="3048"/>
    <cellStyle name="Normal 3 6 4 2" xfId="5845"/>
    <cellStyle name="Normal 3 6 4 2 2" xfId="6799"/>
    <cellStyle name="Normal 3 6 4 2 3" xfId="8575"/>
    <cellStyle name="Normal 3 6 4 2 3 2" xfId="9774"/>
    <cellStyle name="Normal 3 6 5" xfId="3049"/>
    <cellStyle name="Normal 3 6 5 2" xfId="5846"/>
    <cellStyle name="Normal 3 6 5 2 2" xfId="6800"/>
    <cellStyle name="Normal 3 6 5 2 3" xfId="8574"/>
    <cellStyle name="Normal 3 6 5 2 3 2" xfId="9448"/>
    <cellStyle name="Normal 3 6 6" xfId="3050"/>
    <cellStyle name="Normal 3 6 6 2" xfId="6200"/>
    <cellStyle name="Normal 3 6 6 2 2" xfId="7280"/>
    <cellStyle name="Normal 3 6 6 2 2 2" xfId="9167"/>
    <cellStyle name="Normal 3 6 6 2 2 3" xfId="7808"/>
    <cellStyle name="Normal 3 6 6 2 3" xfId="8911"/>
    <cellStyle name="Normal 3 6 6 2 4" xfId="7548"/>
    <cellStyle name="Normal 3 6 6 3" xfId="7154"/>
    <cellStyle name="Normal 3 6 6 3 2" xfId="9041"/>
    <cellStyle name="Normal 3 6 6 3 3" xfId="7682"/>
    <cellStyle name="Normal 3 6 6 4" xfId="8438"/>
    <cellStyle name="Normal 3 6 6 5" xfId="7418"/>
    <cellStyle name="Normal 3 6 7" xfId="3051"/>
    <cellStyle name="Normal 3 6 7 2" xfId="6201"/>
    <cellStyle name="Normal 3 6 7 2 2" xfId="7281"/>
    <cellStyle name="Normal 3 6 7 2 2 2" xfId="9168"/>
    <cellStyle name="Normal 3 6 7 2 2 3" xfId="7809"/>
    <cellStyle name="Normal 3 6 7 2 3" xfId="8912"/>
    <cellStyle name="Normal 3 6 7 2 4" xfId="7549"/>
    <cellStyle name="Normal 3 6 7 3" xfId="7155"/>
    <cellStyle name="Normal 3 6 7 3 2" xfId="9042"/>
    <cellStyle name="Normal 3 6 7 3 3" xfId="7683"/>
    <cellStyle name="Normal 3 6 7 4" xfId="8439"/>
    <cellStyle name="Normal 3 6 7 5" xfId="7419"/>
    <cellStyle name="Normal 3 6 8" xfId="3052"/>
    <cellStyle name="Normal 3 6 8 2" xfId="5847"/>
    <cellStyle name="Normal 3 6 8 2 2" xfId="6801"/>
    <cellStyle name="Normal 3 6 8 2 3" xfId="8092"/>
    <cellStyle name="Normal 3 6 8 2 3 2" xfId="9843"/>
    <cellStyle name="Normal 3 6 9" xfId="6196"/>
    <cellStyle name="Normal 3 6 9 2" xfId="7276"/>
    <cellStyle name="Normal 3 6 9 2 2" xfId="9163"/>
    <cellStyle name="Normal 3 6 9 2 3" xfId="7804"/>
    <cellStyle name="Normal 3 6 9 3" xfId="8907"/>
    <cellStyle name="Normal 3 6 9 4" xfId="7544"/>
    <cellStyle name="Normal 3 7" xfId="3053"/>
    <cellStyle name="Normal 3 7 10" xfId="8440"/>
    <cellStyle name="Normal 3 7 11" xfId="7420"/>
    <cellStyle name="Normal 3 7 2" xfId="3054"/>
    <cellStyle name="Normal 3 7 2 2" xfId="3055"/>
    <cellStyle name="Normal 3 7 2 3" xfId="3056"/>
    <cellStyle name="Normal 3 7 2 3 2" xfId="6204"/>
    <cellStyle name="Normal 3 7 2 3 2 2" xfId="7284"/>
    <cellStyle name="Normal 3 7 2 3 2 2 2" xfId="9171"/>
    <cellStyle name="Normal 3 7 2 3 2 2 3" xfId="7812"/>
    <cellStyle name="Normal 3 7 2 3 2 3" xfId="8915"/>
    <cellStyle name="Normal 3 7 2 3 2 4" xfId="7552"/>
    <cellStyle name="Normal 3 7 2 3 3" xfId="7158"/>
    <cellStyle name="Normal 3 7 2 3 3 2" xfId="9045"/>
    <cellStyle name="Normal 3 7 2 3 3 3" xfId="7686"/>
    <cellStyle name="Normal 3 7 2 3 4" xfId="8442"/>
    <cellStyle name="Normal 3 7 2 3 5" xfId="7422"/>
    <cellStyle name="Normal 3 7 2 4" xfId="3057"/>
    <cellStyle name="Normal 3 7 2 4 2" xfId="6205"/>
    <cellStyle name="Normal 3 7 2 4 2 2" xfId="7285"/>
    <cellStyle name="Normal 3 7 2 4 2 2 2" xfId="9172"/>
    <cellStyle name="Normal 3 7 2 4 2 2 3" xfId="7813"/>
    <cellStyle name="Normal 3 7 2 4 2 3" xfId="8916"/>
    <cellStyle name="Normal 3 7 2 4 2 4" xfId="7553"/>
    <cellStyle name="Normal 3 7 2 4 3" xfId="7159"/>
    <cellStyle name="Normal 3 7 2 4 3 2" xfId="9046"/>
    <cellStyle name="Normal 3 7 2 4 3 3" xfId="7687"/>
    <cellStyle name="Normal 3 7 2 4 4" xfId="8443"/>
    <cellStyle name="Normal 3 7 2 4 5" xfId="7423"/>
    <cellStyle name="Normal 3 7 2 5" xfId="3058"/>
    <cellStyle name="Normal 3 7 2 6" xfId="6203"/>
    <cellStyle name="Normal 3 7 2 6 2" xfId="7283"/>
    <cellStyle name="Normal 3 7 2 6 2 2" xfId="9170"/>
    <cellStyle name="Normal 3 7 2 6 2 3" xfId="7811"/>
    <cellStyle name="Normal 3 7 2 6 3" xfId="8914"/>
    <cellStyle name="Normal 3 7 2 6 4" xfId="7551"/>
    <cellStyle name="Normal 3 7 2 7" xfId="7157"/>
    <cellStyle name="Normal 3 7 2 7 2" xfId="9044"/>
    <cellStyle name="Normal 3 7 2 7 3" xfId="7685"/>
    <cellStyle name="Normal 3 7 2 8" xfId="8441"/>
    <cellStyle name="Normal 3 7 2 9" xfId="7421"/>
    <cellStyle name="Normal 3 7 3" xfId="3059"/>
    <cellStyle name="Normal 3 7 3 2" xfId="5848"/>
    <cellStyle name="Normal 3 7 3 2 2" xfId="6802"/>
    <cellStyle name="Normal 3 7 3 2 3" xfId="8091"/>
    <cellStyle name="Normal 3 7 3 2 3 2" xfId="9844"/>
    <cellStyle name="Normal 3 7 4" xfId="3060"/>
    <cellStyle name="Normal 3 7 5" xfId="3061"/>
    <cellStyle name="Normal 3 7 5 2" xfId="6206"/>
    <cellStyle name="Normal 3 7 5 2 2" xfId="7286"/>
    <cellStyle name="Normal 3 7 5 2 2 2" xfId="9173"/>
    <cellStyle name="Normal 3 7 5 2 2 3" xfId="7814"/>
    <cellStyle name="Normal 3 7 5 2 3" xfId="8917"/>
    <cellStyle name="Normal 3 7 5 2 4" xfId="7554"/>
    <cellStyle name="Normal 3 7 5 3" xfId="7160"/>
    <cellStyle name="Normal 3 7 5 3 2" xfId="9047"/>
    <cellStyle name="Normal 3 7 5 3 3" xfId="7688"/>
    <cellStyle name="Normal 3 7 5 4" xfId="8444"/>
    <cellStyle name="Normal 3 7 5 5" xfId="7424"/>
    <cellStyle name="Normal 3 7 6" xfId="3062"/>
    <cellStyle name="Normal 3 7 6 2" xfId="6207"/>
    <cellStyle name="Normal 3 7 6 2 2" xfId="7287"/>
    <cellStyle name="Normal 3 7 6 2 2 2" xfId="9174"/>
    <cellStyle name="Normal 3 7 6 2 2 3" xfId="7815"/>
    <cellStyle name="Normal 3 7 6 2 3" xfId="8918"/>
    <cellStyle name="Normal 3 7 6 2 4" xfId="7555"/>
    <cellStyle name="Normal 3 7 6 3" xfId="7161"/>
    <cellStyle name="Normal 3 7 6 3 2" xfId="9048"/>
    <cellStyle name="Normal 3 7 6 3 3" xfId="7689"/>
    <cellStyle name="Normal 3 7 6 4" xfId="8445"/>
    <cellStyle name="Normal 3 7 6 5" xfId="7425"/>
    <cellStyle name="Normal 3 7 7" xfId="3063"/>
    <cellStyle name="Normal 3 7 7 2" xfId="5849"/>
    <cellStyle name="Normal 3 7 7 2 2" xfId="6803"/>
    <cellStyle name="Normal 3 7 7 2 3" xfId="8573"/>
    <cellStyle name="Normal 3 7 7 2 3 2" xfId="9775"/>
    <cellStyle name="Normal 3 7 8" xfId="6202"/>
    <cellStyle name="Normal 3 7 8 2" xfId="7282"/>
    <cellStyle name="Normal 3 7 8 2 2" xfId="9169"/>
    <cellStyle name="Normal 3 7 8 2 3" xfId="7810"/>
    <cellStyle name="Normal 3 7 8 3" xfId="8913"/>
    <cellStyle name="Normal 3 7 8 4" xfId="7550"/>
    <cellStyle name="Normal 3 7 9" xfId="7156"/>
    <cellStyle name="Normal 3 7 9 2" xfId="9043"/>
    <cellStyle name="Normal 3 7 9 3" xfId="7684"/>
    <cellStyle name="Normal 3 8" xfId="3064"/>
    <cellStyle name="Normal 3 8 2" xfId="3065"/>
    <cellStyle name="Normal 3 8 2 2" xfId="5850"/>
    <cellStyle name="Normal 3 8 2 2 2" xfId="6804"/>
    <cellStyle name="Normal 3 8 2 2 3" xfId="8090"/>
    <cellStyle name="Normal 3 8 2 2 3 2" xfId="9630"/>
    <cellStyle name="Normal 3 8 3" xfId="5851"/>
    <cellStyle name="Normal 3 8 3 2" xfId="6805"/>
    <cellStyle name="Normal 3 8 3 3" xfId="8089"/>
    <cellStyle name="Normal 3 8 3 3 2" xfId="9631"/>
    <cellStyle name="Normal 3 9" xfId="3066"/>
    <cellStyle name="Normal 3 9 2" xfId="5852"/>
    <cellStyle name="Normal 3 9 2 2" xfId="6806"/>
    <cellStyle name="Normal 3 9 2 3" xfId="8572"/>
    <cellStyle name="Normal 3 9 2 3 2" xfId="9449"/>
    <cellStyle name="Normal 3_70 - STAT ENGMTS CROSS 2008" xfId="3067"/>
    <cellStyle name="Normal 30" xfId="3068"/>
    <cellStyle name="Normal 30 2" xfId="3069"/>
    <cellStyle name="Normal 30 3" xfId="3070"/>
    <cellStyle name="Normal 30 3 2" xfId="5853"/>
    <cellStyle name="Normal 30 3 2 2" xfId="6807"/>
    <cellStyle name="Normal 30 3 2 3" xfId="8088"/>
    <cellStyle name="Normal 30 3 2 3 2" xfId="9845"/>
    <cellStyle name="Normal 30 4" xfId="6208"/>
    <cellStyle name="Normal 30 4 2" xfId="7288"/>
    <cellStyle name="Normal 30 4 2 2" xfId="9175"/>
    <cellStyle name="Normal 30 4 2 3" xfId="7816"/>
    <cellStyle name="Normal 30 4 3" xfId="8919"/>
    <cellStyle name="Normal 30 4 4" xfId="7556"/>
    <cellStyle name="Normal 30 5" xfId="7162"/>
    <cellStyle name="Normal 30 5 2" xfId="9049"/>
    <cellStyle name="Normal 30 5 3" xfId="7690"/>
    <cellStyle name="Normal 30 6" xfId="8446"/>
    <cellStyle name="Normal 30 7" xfId="7426"/>
    <cellStyle name="Normal 31" xfId="3071"/>
    <cellStyle name="Normal 31 2" xfId="3072"/>
    <cellStyle name="Normal 31 3" xfId="6209"/>
    <cellStyle name="Normal 31 3 2" xfId="7289"/>
    <cellStyle name="Normal 31 3 2 2" xfId="9176"/>
    <cellStyle name="Normal 31 3 2 3" xfId="7817"/>
    <cellStyle name="Normal 31 3 3" xfId="8920"/>
    <cellStyle name="Normal 31 3 4" xfId="7557"/>
    <cellStyle name="Normal 31 4" xfId="7163"/>
    <cellStyle name="Normal 31 4 2" xfId="9050"/>
    <cellStyle name="Normal 31 4 3" xfId="7691"/>
    <cellStyle name="Normal 31 5" xfId="8447"/>
    <cellStyle name="Normal 31 6" xfId="7427"/>
    <cellStyle name="Normal 32" xfId="3073"/>
    <cellStyle name="Normal 32 2" xfId="3074"/>
    <cellStyle name="Normal 32 2 2" xfId="6211"/>
    <cellStyle name="Normal 32 2 2 2" xfId="7291"/>
    <cellStyle name="Normal 32 2 2 2 2" xfId="9178"/>
    <cellStyle name="Normal 32 2 2 2 3" xfId="7819"/>
    <cellStyle name="Normal 32 2 2 3" xfId="8922"/>
    <cellStyle name="Normal 32 2 2 4" xfId="7559"/>
    <cellStyle name="Normal 32 2 3" xfId="7165"/>
    <cellStyle name="Normal 32 2 3 2" xfId="9052"/>
    <cellStyle name="Normal 32 2 3 3" xfId="7693"/>
    <cellStyle name="Normal 32 2 4" xfId="8449"/>
    <cellStyle name="Normal 32 2 5" xfId="7429"/>
    <cellStyle name="Normal 32 3" xfId="6210"/>
    <cellStyle name="Normal 32 3 2" xfId="7290"/>
    <cellStyle name="Normal 32 3 2 2" xfId="9177"/>
    <cellStyle name="Normal 32 3 2 3" xfId="7818"/>
    <cellStyle name="Normal 32 3 3" xfId="8921"/>
    <cellStyle name="Normal 32 3 4" xfId="7558"/>
    <cellStyle name="Normal 32 4" xfId="7164"/>
    <cellStyle name="Normal 32 4 2" xfId="9051"/>
    <cellStyle name="Normal 32 4 3" xfId="7692"/>
    <cellStyle name="Normal 32 5" xfId="8448"/>
    <cellStyle name="Normal 32 6" xfId="7428"/>
    <cellStyle name="Normal 33" xfId="3075"/>
    <cellStyle name="Normal 33 2" xfId="3076"/>
    <cellStyle name="Normal 33 2 2" xfId="6213"/>
    <cellStyle name="Normal 33 2 2 2" xfId="7293"/>
    <cellStyle name="Normal 33 2 2 2 2" xfId="9180"/>
    <cellStyle name="Normal 33 2 2 2 3" xfId="7821"/>
    <cellStyle name="Normal 33 2 2 3" xfId="8924"/>
    <cellStyle name="Normal 33 2 2 4" xfId="7561"/>
    <cellStyle name="Normal 33 2 3" xfId="7167"/>
    <cellStyle name="Normal 33 2 3 2" xfId="9054"/>
    <cellStyle name="Normal 33 2 3 3" xfId="7695"/>
    <cellStyle name="Normal 33 2 4" xfId="8451"/>
    <cellStyle name="Normal 33 2 5" xfId="7431"/>
    <cellStyle name="Normal 33 3" xfId="6212"/>
    <cellStyle name="Normal 33 3 2" xfId="7292"/>
    <cellStyle name="Normal 33 3 2 2" xfId="9179"/>
    <cellStyle name="Normal 33 3 2 3" xfId="7820"/>
    <cellStyle name="Normal 33 3 3" xfId="8923"/>
    <cellStyle name="Normal 33 3 4" xfId="7560"/>
    <cellStyle name="Normal 33 4" xfId="7166"/>
    <cellStyle name="Normal 33 4 2" xfId="9053"/>
    <cellStyle name="Normal 33 4 3" xfId="7694"/>
    <cellStyle name="Normal 33 5" xfId="8450"/>
    <cellStyle name="Normal 33 6" xfId="7430"/>
    <cellStyle name="Normal 34" xfId="3077"/>
    <cellStyle name="Normal 34 2" xfId="3078"/>
    <cellStyle name="Normal 34 2 2" xfId="6215"/>
    <cellStyle name="Normal 34 2 2 2" xfId="7295"/>
    <cellStyle name="Normal 34 2 2 2 2" xfId="9182"/>
    <cellStyle name="Normal 34 2 2 2 3" xfId="7823"/>
    <cellStyle name="Normal 34 2 2 3" xfId="8926"/>
    <cellStyle name="Normal 34 2 2 4" xfId="7563"/>
    <cellStyle name="Normal 34 2 3" xfId="7169"/>
    <cellStyle name="Normal 34 2 3 2" xfId="9056"/>
    <cellStyle name="Normal 34 2 3 3" xfId="7697"/>
    <cellStyle name="Normal 34 2 4" xfId="8453"/>
    <cellStyle name="Normal 34 2 5" xfId="7433"/>
    <cellStyle name="Normal 34 3" xfId="6214"/>
    <cellStyle name="Normal 34 3 2" xfId="7294"/>
    <cellStyle name="Normal 34 3 2 2" xfId="9181"/>
    <cellStyle name="Normal 34 3 2 3" xfId="7822"/>
    <cellStyle name="Normal 34 3 3" xfId="8925"/>
    <cellStyle name="Normal 34 3 4" xfId="7562"/>
    <cellStyle name="Normal 34 4" xfId="7168"/>
    <cellStyle name="Normal 34 4 2" xfId="9055"/>
    <cellStyle name="Normal 34 4 3" xfId="7696"/>
    <cellStyle name="Normal 34 5" xfId="8452"/>
    <cellStyle name="Normal 34 6" xfId="7432"/>
    <cellStyle name="Normal 35" xfId="3079"/>
    <cellStyle name="Normal 35 2" xfId="3080"/>
    <cellStyle name="Normal 35 3" xfId="6216"/>
    <cellStyle name="Normal 35 3 2" xfId="7296"/>
    <cellStyle name="Normal 35 3 2 2" xfId="9183"/>
    <cellStyle name="Normal 35 3 2 3" xfId="7824"/>
    <cellStyle name="Normal 35 3 3" xfId="8927"/>
    <cellStyle name="Normal 35 3 4" xfId="7564"/>
    <cellStyle name="Normal 35 4" xfId="7170"/>
    <cellStyle name="Normal 35 4 2" xfId="9057"/>
    <cellStyle name="Normal 35 4 3" xfId="7698"/>
    <cellStyle name="Normal 35 5" xfId="8454"/>
    <cellStyle name="Normal 35 6" xfId="7434"/>
    <cellStyle name="Normal 36" xfId="3081"/>
    <cellStyle name="Normal 36 2" xfId="3082"/>
    <cellStyle name="Normal 36 3" xfId="6217"/>
    <cellStyle name="Normal 36 3 2" xfId="7297"/>
    <cellStyle name="Normal 36 3 2 2" xfId="9184"/>
    <cellStyle name="Normal 36 3 2 3" xfId="7825"/>
    <cellStyle name="Normal 36 3 3" xfId="8928"/>
    <cellStyle name="Normal 36 3 4" xfId="7565"/>
    <cellStyle name="Normal 36 4" xfId="7171"/>
    <cellStyle name="Normal 36 4 2" xfId="9058"/>
    <cellStyle name="Normal 36 4 3" xfId="7699"/>
    <cellStyle name="Normal 36 5" xfId="8455"/>
    <cellStyle name="Normal 36 6" xfId="7435"/>
    <cellStyle name="Normal 37" xfId="3083"/>
    <cellStyle name="Normal 37 2" xfId="3084"/>
    <cellStyle name="Normal 37 3" xfId="6218"/>
    <cellStyle name="Normal 37 3 2" xfId="7298"/>
    <cellStyle name="Normal 37 3 2 2" xfId="9185"/>
    <cellStyle name="Normal 37 3 2 3" xfId="7826"/>
    <cellStyle name="Normal 37 3 3" xfId="8929"/>
    <cellStyle name="Normal 37 3 4" xfId="7566"/>
    <cellStyle name="Normal 37 4" xfId="7172"/>
    <cellStyle name="Normal 37 4 2" xfId="9059"/>
    <cellStyle name="Normal 37 4 3" xfId="7700"/>
    <cellStyle name="Normal 37 5" xfId="8456"/>
    <cellStyle name="Normal 37 6" xfId="7436"/>
    <cellStyle name="Normal 38" xfId="3085"/>
    <cellStyle name="Normal 38 2" xfId="3086"/>
    <cellStyle name="Normal 39" xfId="3087"/>
    <cellStyle name="Normal 39 2" xfId="3088"/>
    <cellStyle name="Normal 39 2 2" xfId="6220"/>
    <cellStyle name="Normal 39 2 2 2" xfId="7300"/>
    <cellStyle name="Normal 39 2 2 2 2" xfId="9187"/>
    <cellStyle name="Normal 39 2 2 2 3" xfId="7828"/>
    <cellStyle name="Normal 39 2 2 3" xfId="8931"/>
    <cellStyle name="Normal 39 2 2 4" xfId="7568"/>
    <cellStyle name="Normal 39 2 3" xfId="7174"/>
    <cellStyle name="Normal 39 2 3 2" xfId="9061"/>
    <cellStyle name="Normal 39 2 3 3" xfId="7702"/>
    <cellStyle name="Normal 39 2 4" xfId="8458"/>
    <cellStyle name="Normal 39 2 5" xfId="7438"/>
    <cellStyle name="Normal 39 3" xfId="6219"/>
    <cellStyle name="Normal 39 3 2" xfId="7299"/>
    <cellStyle name="Normal 39 3 2 2" xfId="9186"/>
    <cellStyle name="Normal 39 3 2 3" xfId="7827"/>
    <cellStyle name="Normal 39 3 3" xfId="8930"/>
    <cellStyle name="Normal 39 3 4" xfId="7567"/>
    <cellStyle name="Normal 39 4" xfId="7173"/>
    <cellStyle name="Normal 39 4 2" xfId="9060"/>
    <cellStyle name="Normal 39 4 3" xfId="7701"/>
    <cellStyle name="Normal 39 5" xfId="8457"/>
    <cellStyle name="Normal 39 6" xfId="7437"/>
    <cellStyle name="Normal 4" xfId="3089"/>
    <cellStyle name="Normal 4 10" xfId="3090"/>
    <cellStyle name="Normal 4 10 2" xfId="6221"/>
    <cellStyle name="Normal 4 10 2 2" xfId="7301"/>
    <cellStyle name="Normal 4 10 2 2 2" xfId="9188"/>
    <cellStyle name="Normal 4 10 2 2 3" xfId="7829"/>
    <cellStyle name="Normal 4 10 2 3" xfId="8932"/>
    <cellStyle name="Normal 4 10 2 4" xfId="7569"/>
    <cellStyle name="Normal 4 10 3" xfId="7175"/>
    <cellStyle name="Normal 4 10 3 2" xfId="9062"/>
    <cellStyle name="Normal 4 10 3 3" xfId="7703"/>
    <cellStyle name="Normal 4 10 4" xfId="8459"/>
    <cellStyle name="Normal 4 10 5" xfId="7439"/>
    <cellStyle name="Normal 4 11" xfId="5854"/>
    <cellStyle name="Normal 4 11 2" xfId="6808"/>
    <cellStyle name="Normal 4 11 3" xfId="8571"/>
    <cellStyle name="Normal 4 11 3 2" xfId="9776"/>
    <cellStyle name="Normal 4 2" xfId="3091"/>
    <cellStyle name="Normal 4 2 2" xfId="3092"/>
    <cellStyle name="Normal 4 2 2 2" xfId="3093"/>
    <cellStyle name="Normal 4 2 2 3" xfId="3094"/>
    <cellStyle name="Normal 4 2 2 4" xfId="3095"/>
    <cellStyle name="Normal 4 2 2 4 2" xfId="6222"/>
    <cellStyle name="Normal 4 2 2 4 2 2" xfId="7302"/>
    <cellStyle name="Normal 4 2 2 4 2 2 2" xfId="9189"/>
    <cellStyle name="Normal 4 2 2 4 2 2 3" xfId="7830"/>
    <cellStyle name="Normal 4 2 2 4 2 3" xfId="8933"/>
    <cellStyle name="Normal 4 2 2 4 2 4" xfId="7570"/>
    <cellStyle name="Normal 4 2 2 4 3" xfId="7176"/>
    <cellStyle name="Normal 4 2 2 4 3 2" xfId="9063"/>
    <cellStyle name="Normal 4 2 2 4 3 3" xfId="7704"/>
    <cellStyle name="Normal 4 2 2 4 4" xfId="8460"/>
    <cellStyle name="Normal 4 2 2 4 5" xfId="7440"/>
    <cellStyle name="Normal 4 2 2 5" xfId="3096"/>
    <cellStyle name="Normal 4 2 2 5 2" xfId="6223"/>
    <cellStyle name="Normal 4 2 2 5 2 2" xfId="7303"/>
    <cellStyle name="Normal 4 2 2 5 2 2 2" xfId="9190"/>
    <cellStyle name="Normal 4 2 2 5 2 2 3" xfId="7831"/>
    <cellStyle name="Normal 4 2 2 5 2 3" xfId="8934"/>
    <cellStyle name="Normal 4 2 2 5 2 4" xfId="7571"/>
    <cellStyle name="Normal 4 2 2 5 3" xfId="7177"/>
    <cellStyle name="Normal 4 2 2 5 3 2" xfId="9064"/>
    <cellStyle name="Normal 4 2 2 5 3 3" xfId="7705"/>
    <cellStyle name="Normal 4 2 2 5 4" xfId="8461"/>
    <cellStyle name="Normal 4 2 2 5 5" xfId="7441"/>
    <cellStyle name="Normal 4 2 2 6" xfId="3097"/>
    <cellStyle name="Normal 4 2 2 7" xfId="3098"/>
    <cellStyle name="Normal 4 2 2 7 2" xfId="6224"/>
    <cellStyle name="Normal 4 2 2 7 2 2" xfId="7304"/>
    <cellStyle name="Normal 4 2 2 7 2 2 2" xfId="9191"/>
    <cellStyle name="Normal 4 2 2 7 2 2 3" xfId="7832"/>
    <cellStyle name="Normal 4 2 2 7 2 3" xfId="8935"/>
    <cellStyle name="Normal 4 2 2 7 2 4" xfId="7572"/>
    <cellStyle name="Normal 4 2 2 7 3" xfId="7178"/>
    <cellStyle name="Normal 4 2 2 7 3 2" xfId="9065"/>
    <cellStyle name="Normal 4 2 2 7 3 3" xfId="7706"/>
    <cellStyle name="Normal 4 2 2 7 4" xfId="8462"/>
    <cellStyle name="Normal 4 2 2 7 5" xfId="7442"/>
    <cellStyle name="Normal 4 2 3" xfId="3099"/>
    <cellStyle name="Normal 4 2 3 2" xfId="3100"/>
    <cellStyle name="Normal 4 2 3 3" xfId="3101"/>
    <cellStyle name="Normal 4 2 3 4" xfId="3102"/>
    <cellStyle name="Normal 4 2 4" xfId="3103"/>
    <cellStyle name="Normal 4 2 4 2" xfId="3104"/>
    <cellStyle name="Normal 4 2 4 2 2" xfId="6226"/>
    <cellStyle name="Normal 4 2 4 2 2 2" xfId="7306"/>
    <cellStyle name="Normal 4 2 4 2 2 2 2" xfId="9193"/>
    <cellStyle name="Normal 4 2 4 2 2 2 3" xfId="7834"/>
    <cellStyle name="Normal 4 2 4 2 2 3" xfId="8937"/>
    <cellStyle name="Normal 4 2 4 2 2 4" xfId="7574"/>
    <cellStyle name="Normal 4 2 4 2 3" xfId="7180"/>
    <cellStyle name="Normal 4 2 4 2 3 2" xfId="9067"/>
    <cellStyle name="Normal 4 2 4 2 3 3" xfId="7708"/>
    <cellStyle name="Normal 4 2 4 2 4" xfId="8464"/>
    <cellStyle name="Normal 4 2 4 2 5" xfId="7444"/>
    <cellStyle name="Normal 4 2 4 3" xfId="3105"/>
    <cellStyle name="Normal 4 2 4 4" xfId="6225"/>
    <cellStyle name="Normal 4 2 4 4 2" xfId="7305"/>
    <cellStyle name="Normal 4 2 4 4 2 2" xfId="9192"/>
    <cellStyle name="Normal 4 2 4 4 2 3" xfId="7833"/>
    <cellStyle name="Normal 4 2 4 4 3" xfId="8936"/>
    <cellStyle name="Normal 4 2 4 4 4" xfId="7573"/>
    <cellStyle name="Normal 4 2 4 5" xfId="7179"/>
    <cellStyle name="Normal 4 2 4 5 2" xfId="9066"/>
    <cellStyle name="Normal 4 2 4 5 3" xfId="7707"/>
    <cellStyle name="Normal 4 2 4 6" xfId="7872"/>
    <cellStyle name="Normal 4 2 4 6 2" xfId="9231"/>
    <cellStyle name="Normal 4 2 4 7" xfId="8463"/>
    <cellStyle name="Normal 4 2 4 8" xfId="7443"/>
    <cellStyle name="Normal 4 2 5" xfId="3106"/>
    <cellStyle name="Normal 4 2 6" xfId="3107"/>
    <cellStyle name="Normal 4 2 6 2" xfId="6227"/>
    <cellStyle name="Normal 4 2 6 2 2" xfId="7307"/>
    <cellStyle name="Normal 4 2 6 2 2 2" xfId="9194"/>
    <cellStyle name="Normal 4 2 6 2 2 3" xfId="7835"/>
    <cellStyle name="Normal 4 2 6 2 3" xfId="8938"/>
    <cellStyle name="Normal 4 2 6 2 4" xfId="7575"/>
    <cellStyle name="Normal 4 2 6 3" xfId="7181"/>
    <cellStyle name="Normal 4 2 6 3 2" xfId="9068"/>
    <cellStyle name="Normal 4 2 6 3 3" xfId="7709"/>
    <cellStyle name="Normal 4 2 6 4" xfId="8465"/>
    <cellStyle name="Normal 4 2 6 5" xfId="7445"/>
    <cellStyle name="Normal 4 2 7" xfId="3108"/>
    <cellStyle name="Normal 4 2 7 2" xfId="6228"/>
    <cellStyle name="Normal 4 2 7 2 2" xfId="7308"/>
    <cellStyle name="Normal 4 2 7 2 2 2" xfId="9195"/>
    <cellStyle name="Normal 4 2 7 2 2 3" xfId="7836"/>
    <cellStyle name="Normal 4 2 7 2 3" xfId="8939"/>
    <cellStyle name="Normal 4 2 7 2 4" xfId="7576"/>
    <cellStyle name="Normal 4 2 7 3" xfId="7182"/>
    <cellStyle name="Normal 4 2 7 3 2" xfId="9069"/>
    <cellStyle name="Normal 4 2 7 3 3" xfId="7710"/>
    <cellStyle name="Normal 4 2 7 4" xfId="8466"/>
    <cellStyle name="Normal 4 2 7 5" xfId="7446"/>
    <cellStyle name="Normal 4 2 8" xfId="3109"/>
    <cellStyle name="Normal 4 2 8 2" xfId="5855"/>
    <cellStyle name="Normal 4 2 8 2 2" xfId="6809"/>
    <cellStyle name="Normal 4 2 8 2 3" xfId="8087"/>
    <cellStyle name="Normal 4 2 8 2 3 2" xfId="9632"/>
    <cellStyle name="Normal 4 2_00 Challenge ile " xfId="3110"/>
    <cellStyle name="Normal 4 3" xfId="3111"/>
    <cellStyle name="Normal 4 3 10" xfId="3112"/>
    <cellStyle name="Normal 4 3 10 2" xfId="5856"/>
    <cellStyle name="Normal 4 3 10 2 2" xfId="6810"/>
    <cellStyle name="Normal 4 3 10 2 3" xfId="8570"/>
    <cellStyle name="Normal 4 3 10 2 3 2" xfId="9450"/>
    <cellStyle name="Normal 4 3 11" xfId="3113"/>
    <cellStyle name="Normal 4 3 11 2" xfId="3114"/>
    <cellStyle name="Normal 4 3 11 2 2" xfId="5857"/>
    <cellStyle name="Normal 4 3 11 2 2 2" xfId="6811"/>
    <cellStyle name="Normal 4 3 11 2 2 3" xfId="8086"/>
    <cellStyle name="Normal 4 3 11 2 2 3 2" xfId="9633"/>
    <cellStyle name="Normal 4 3 11 3" xfId="5858"/>
    <cellStyle name="Normal 4 3 11 3 2" xfId="6812"/>
    <cellStyle name="Normal 4 3 11 3 3" xfId="8569"/>
    <cellStyle name="Normal 4 3 11 3 3 2" xfId="9451"/>
    <cellStyle name="Normal 4 3 12" xfId="3115"/>
    <cellStyle name="Normal 4 3 12 2" xfId="5859"/>
    <cellStyle name="Normal 4 3 12 2 2" xfId="6813"/>
    <cellStyle name="Normal 4 3 12 2 3" xfId="8085"/>
    <cellStyle name="Normal 4 3 12 2 3 2" xfId="9846"/>
    <cellStyle name="Normal 4 3 13" xfId="3116"/>
    <cellStyle name="Normal 4 3 13 2" xfId="5860"/>
    <cellStyle name="Normal 4 3 13 2 2" xfId="6814"/>
    <cellStyle name="Normal 4 3 13 2 3" xfId="8568"/>
    <cellStyle name="Normal 4 3 13 2 3 2" xfId="9777"/>
    <cellStyle name="Normal 4 3 14" xfId="6229"/>
    <cellStyle name="Normal 4 3 14 2" xfId="7309"/>
    <cellStyle name="Normal 4 3 14 2 2" xfId="9196"/>
    <cellStyle name="Normal 4 3 14 2 3" xfId="7837"/>
    <cellStyle name="Normal 4 3 14 3" xfId="8940"/>
    <cellStyle name="Normal 4 3 14 4" xfId="7577"/>
    <cellStyle name="Normal 4 3 15" xfId="7183"/>
    <cellStyle name="Normal 4 3 15 2" xfId="9070"/>
    <cellStyle name="Normal 4 3 15 3" xfId="7711"/>
    <cellStyle name="Normal 4 3 16" xfId="7873"/>
    <cellStyle name="Normal 4 3 16 2" xfId="9232"/>
    <cellStyle name="Normal 4 3 17" xfId="8467"/>
    <cellStyle name="Normal 4 3 18" xfId="7447"/>
    <cellStyle name="Normal 4 3 2" xfId="3117"/>
    <cellStyle name="Normal 4 3 2 2" xfId="3118"/>
    <cellStyle name="Normal 4 3 2 2 2" xfId="5861"/>
    <cellStyle name="Normal 4 3 2 2 2 2" xfId="6815"/>
    <cellStyle name="Normal 4 3 2 2 2 3" xfId="8084"/>
    <cellStyle name="Normal 4 3 2 2 2 3 2" xfId="9847"/>
    <cellStyle name="Normal 4 3 2 3" xfId="3119"/>
    <cellStyle name="Normal 4 3 2 3 2" xfId="5862"/>
    <cellStyle name="Normal 4 3 2 3 2 2" xfId="6816"/>
    <cellStyle name="Normal 4 3 2 3 2 3" xfId="8567"/>
    <cellStyle name="Normal 4 3 2 3 2 3 2" xfId="9452"/>
    <cellStyle name="Normal 4 3 2 4" xfId="3120"/>
    <cellStyle name="Normal 4 3 2 4 2" xfId="5863"/>
    <cellStyle name="Normal 4 3 2 4 2 2" xfId="6817"/>
    <cellStyle name="Normal 4 3 2 4 2 3" xfId="8083"/>
    <cellStyle name="Normal 4 3 2 4 2 3 2" xfId="9634"/>
    <cellStyle name="Normal 4 3 2 5" xfId="3121"/>
    <cellStyle name="Normal 4 3 2 5 2" xfId="5864"/>
    <cellStyle name="Normal 4 3 2 5 2 2" xfId="6818"/>
    <cellStyle name="Normal 4 3 2 5 2 3" xfId="8566"/>
    <cellStyle name="Normal 4 3 2 5 2 3 2" xfId="9778"/>
    <cellStyle name="Normal 4 3 2 6" xfId="5865"/>
    <cellStyle name="Normal 4 3 2 6 2" xfId="6819"/>
    <cellStyle name="Normal 4 3 2 6 3" xfId="8082"/>
    <cellStyle name="Normal 4 3 2 6 3 2" xfId="9848"/>
    <cellStyle name="Normal 4 3 3" xfId="3122"/>
    <cellStyle name="Normal 4 3 3 2" xfId="3123"/>
    <cellStyle name="Normal 4 3 3 2 2" xfId="5866"/>
    <cellStyle name="Normal 4 3 3 2 2 2" xfId="6820"/>
    <cellStyle name="Normal 4 3 3 2 2 3" xfId="8565"/>
    <cellStyle name="Normal 4 3 3 2 2 3 2" xfId="9453"/>
    <cellStyle name="Normal 4 3 3 3" xfId="3124"/>
    <cellStyle name="Normal 4 3 3 3 2" xfId="5867"/>
    <cellStyle name="Normal 4 3 3 3 2 2" xfId="6821"/>
    <cellStyle name="Normal 4 3 3 3 2 3" xfId="8081"/>
    <cellStyle name="Normal 4 3 3 3 2 3 2" xfId="9849"/>
    <cellStyle name="Normal 4 3 3 4" xfId="3125"/>
    <cellStyle name="Normal 4 3 3 4 2" xfId="5868"/>
    <cellStyle name="Normal 4 3 3 4 2 2" xfId="6822"/>
    <cellStyle name="Normal 4 3 3 4 2 3" xfId="8564"/>
    <cellStyle name="Normal 4 3 3 4 2 3 2" xfId="9779"/>
    <cellStyle name="Normal 4 3 3 5" xfId="3126"/>
    <cellStyle name="Normal 4 3 3 5 2" xfId="5869"/>
    <cellStyle name="Normal 4 3 3 5 2 2" xfId="6823"/>
    <cellStyle name="Normal 4 3 3 5 2 3" xfId="8563"/>
    <cellStyle name="Normal 4 3 3 5 2 3 2" xfId="9454"/>
    <cellStyle name="Normal 4 3 3 6" xfId="3127"/>
    <cellStyle name="Normal 4 3 3 6 2" xfId="5870"/>
    <cellStyle name="Normal 4 3 3 6 2 2" xfId="6824"/>
    <cellStyle name="Normal 4 3 3 6 2 3" xfId="8080"/>
    <cellStyle name="Normal 4 3 3 6 2 3 2" xfId="9635"/>
    <cellStyle name="Normal 4 3 3 7" xfId="5871"/>
    <cellStyle name="Normal 4 3 3 7 2" xfId="6825"/>
    <cellStyle name="Normal 4 3 3 7 3" xfId="8079"/>
    <cellStyle name="Normal 4 3 3 7 3 2" xfId="9636"/>
    <cellStyle name="Normal 4 3 4" xfId="3128"/>
    <cellStyle name="Normal 4 3 4 2" xfId="3129"/>
    <cellStyle name="Normal 4 3 4 2 2" xfId="5872"/>
    <cellStyle name="Normal 4 3 4 2 2 2" xfId="6826"/>
    <cellStyle name="Normal 4 3 4 2 2 3" xfId="8562"/>
    <cellStyle name="Normal 4 3 4 2 2 3 2" xfId="9780"/>
    <cellStyle name="Normal 4 3 4 3" xfId="3130"/>
    <cellStyle name="Normal 4 3 4 3 2" xfId="5873"/>
    <cellStyle name="Normal 4 3 4 3 2 2" xfId="6827"/>
    <cellStyle name="Normal 4 3 4 3 2 3" xfId="8078"/>
    <cellStyle name="Normal 4 3 4 3 2 3 2" xfId="9850"/>
    <cellStyle name="Normal 4 3 4 4" xfId="3131"/>
    <cellStyle name="Normal 4 3 4 4 2" xfId="5874"/>
    <cellStyle name="Normal 4 3 4 4 2 2" xfId="6828"/>
    <cellStyle name="Normal 4 3 4 4 2 3" xfId="8561"/>
    <cellStyle name="Normal 4 3 4 4 2 3 2" xfId="9455"/>
    <cellStyle name="Normal 4 3 4 5" xfId="3132"/>
    <cellStyle name="Normal 4 3 4 5 2" xfId="5875"/>
    <cellStyle name="Normal 4 3 4 5 2 2" xfId="6829"/>
    <cellStyle name="Normal 4 3 4 5 2 3" xfId="8077"/>
    <cellStyle name="Normal 4 3 4 5 2 3 2" xfId="9637"/>
    <cellStyle name="Normal 4 3 4 6" xfId="5876"/>
    <cellStyle name="Normal 4 3 4 6 2" xfId="6830"/>
    <cellStyle name="Normal 4 3 4 6 3" xfId="8560"/>
    <cellStyle name="Normal 4 3 4 6 3 2" xfId="9781"/>
    <cellStyle name="Normal 4 3 5" xfId="3133"/>
    <cellStyle name="Normal 4 3 5 2" xfId="3134"/>
    <cellStyle name="Normal 4 3 5 2 2" xfId="5877"/>
    <cellStyle name="Normal 4 3 5 2 2 2" xfId="6831"/>
    <cellStyle name="Normal 4 3 5 2 2 3" xfId="8076"/>
    <cellStyle name="Normal 4 3 5 2 2 3 2" xfId="9638"/>
    <cellStyle name="Normal 4 3 5 3" xfId="3135"/>
    <cellStyle name="Normal 4 3 5 3 2" xfId="5878"/>
    <cellStyle name="Normal 4 3 5 3 2 2" xfId="6832"/>
    <cellStyle name="Normal 4 3 5 3 2 3" xfId="8559"/>
    <cellStyle name="Normal 4 3 5 3 2 3 2" xfId="9456"/>
    <cellStyle name="Normal 4 3 5 4" xfId="3136"/>
    <cellStyle name="Normal 4 3 5 4 2" xfId="5879"/>
    <cellStyle name="Normal 4 3 5 4 2 2" xfId="6833"/>
    <cellStyle name="Normal 4 3 5 4 2 3" xfId="8075"/>
    <cellStyle name="Normal 4 3 5 4 2 3 2" xfId="9851"/>
    <cellStyle name="Normal 4 3 5 5" xfId="3137"/>
    <cellStyle name="Normal 4 3 5 5 2" xfId="5880"/>
    <cellStyle name="Normal 4 3 5 5 2 2" xfId="6834"/>
    <cellStyle name="Normal 4 3 5 5 2 3" xfId="8558"/>
    <cellStyle name="Normal 4 3 5 5 2 3 2" xfId="9457"/>
    <cellStyle name="Normal 4 3 5 6" xfId="5881"/>
    <cellStyle name="Normal 4 3 5 6 2" xfId="6835"/>
    <cellStyle name="Normal 4 3 5 6 3" xfId="8074"/>
    <cellStyle name="Normal 4 3 5 6 3 2" xfId="9852"/>
    <cellStyle name="Normal 4 3 6" xfId="3138"/>
    <cellStyle name="Normal 4 3 6 2" xfId="3139"/>
    <cellStyle name="Normal 4 3 6 2 2" xfId="5882"/>
    <cellStyle name="Normal 4 3 6 2 2 2" xfId="6836"/>
    <cellStyle name="Normal 4 3 6 2 2 3" xfId="8557"/>
    <cellStyle name="Normal 4 3 6 2 2 3 2" xfId="9782"/>
    <cellStyle name="Normal 4 3 6 3" xfId="3140"/>
    <cellStyle name="Normal 4 3 6 3 2" xfId="5883"/>
    <cellStyle name="Normal 4 3 6 3 2 2" xfId="6837"/>
    <cellStyle name="Normal 4 3 6 3 2 3" xfId="8073"/>
    <cellStyle name="Normal 4 3 6 3 2 3 2" xfId="9639"/>
    <cellStyle name="Normal 4 3 6 4" xfId="3141"/>
    <cellStyle name="Normal 4 3 6 4 2" xfId="5884"/>
    <cellStyle name="Normal 4 3 6 4 2 2" xfId="6838"/>
    <cellStyle name="Normal 4 3 6 4 2 3" xfId="8556"/>
    <cellStyle name="Normal 4 3 6 4 2 3 2" xfId="9458"/>
    <cellStyle name="Normal 4 3 6 5" xfId="3142"/>
    <cellStyle name="Normal 4 3 6 5 2" xfId="5885"/>
    <cellStyle name="Normal 4 3 6 5 2 2" xfId="6839"/>
    <cellStyle name="Normal 4 3 6 5 2 3" xfId="8072"/>
    <cellStyle name="Normal 4 3 6 5 2 3 2" xfId="9853"/>
    <cellStyle name="Normal 4 3 6 6" xfId="5886"/>
    <cellStyle name="Normal 4 3 6 6 2" xfId="6840"/>
    <cellStyle name="Normal 4 3 6 6 3" xfId="8555"/>
    <cellStyle name="Normal 4 3 6 6 3 2" xfId="9783"/>
    <cellStyle name="Normal 4 3 7" xfId="3143"/>
    <cellStyle name="Normal 4 3 7 2" xfId="3144"/>
    <cellStyle name="Normal 4 3 7 2 2" xfId="5887"/>
    <cellStyle name="Normal 4 3 7 2 2 2" xfId="6841"/>
    <cellStyle name="Normal 4 3 7 2 2 3" xfId="8071"/>
    <cellStyle name="Normal 4 3 7 2 2 3 2" xfId="9854"/>
    <cellStyle name="Normal 4 3 7 3" xfId="3145"/>
    <cellStyle name="Normal 4 3 7 3 2" xfId="5888"/>
    <cellStyle name="Normal 4 3 7 3 2 2" xfId="6842"/>
    <cellStyle name="Normal 4 3 7 3 2 3" xfId="8554"/>
    <cellStyle name="Normal 4 3 7 3 2 3 2" xfId="9459"/>
    <cellStyle name="Normal 4 3 7 4" xfId="3146"/>
    <cellStyle name="Normal 4 3 7 4 2" xfId="5889"/>
    <cellStyle name="Normal 4 3 7 4 2 2" xfId="6843"/>
    <cellStyle name="Normal 4 3 7 4 2 3" xfId="8070"/>
    <cellStyle name="Normal 4 3 7 4 2 3 2" xfId="9640"/>
    <cellStyle name="Normal 4 3 7 5" xfId="3147"/>
    <cellStyle name="Normal 4 3 7 5 2" xfId="5890"/>
    <cellStyle name="Normal 4 3 7 5 2 2" xfId="6844"/>
    <cellStyle name="Normal 4 3 7 5 2 3" xfId="8553"/>
    <cellStyle name="Normal 4 3 7 5 2 3 2" xfId="9784"/>
    <cellStyle name="Normal 4 3 7 6" xfId="5891"/>
    <cellStyle name="Normal 4 3 7 6 2" xfId="6845"/>
    <cellStyle name="Normal 4 3 7 6 3" xfId="8069"/>
    <cellStyle name="Normal 4 3 7 6 3 2" xfId="9641"/>
    <cellStyle name="Normal 4 3 8" xfId="3148"/>
    <cellStyle name="Normal 4 3 8 2" xfId="3149"/>
    <cellStyle name="Normal 4 3 8 2 2" xfId="5892"/>
    <cellStyle name="Normal 4 3 8 2 2 2" xfId="6846"/>
    <cellStyle name="Normal 4 3 8 2 2 3" xfId="8068"/>
    <cellStyle name="Normal 4 3 8 2 2 3 2" xfId="9855"/>
    <cellStyle name="Normal 4 3 8 3" xfId="3150"/>
    <cellStyle name="Normal 4 3 8 3 2" xfId="5893"/>
    <cellStyle name="Normal 4 3 8 3 2 2" xfId="6847"/>
    <cellStyle name="Normal 4 3 8 3 2 3" xfId="8552"/>
    <cellStyle name="Normal 4 3 8 3 2 3 2" xfId="9460"/>
    <cellStyle name="Normal 4 3 8 4" xfId="3151"/>
    <cellStyle name="Normal 4 3 8 4 2" xfId="5894"/>
    <cellStyle name="Normal 4 3 8 4 2 2" xfId="6848"/>
    <cellStyle name="Normal 4 3 8 4 2 3" xfId="8551"/>
    <cellStyle name="Normal 4 3 8 4 2 3 2" xfId="9785"/>
    <cellStyle name="Normal 4 3 8 5" xfId="3152"/>
    <cellStyle name="Normal 4 3 8 5 2" xfId="5895"/>
    <cellStyle name="Normal 4 3 8 5 2 2" xfId="6849"/>
    <cellStyle name="Normal 4 3 8 5 2 3" xfId="8067"/>
    <cellStyle name="Normal 4 3 8 5 2 3 2" xfId="9642"/>
    <cellStyle name="Normal 4 3 8 6" xfId="5896"/>
    <cellStyle name="Normal 4 3 8 6 2" xfId="6850"/>
    <cellStyle name="Normal 4 3 8 6 3" xfId="8550"/>
    <cellStyle name="Normal 4 3 8 6 3 2" xfId="9461"/>
    <cellStyle name="Normal 4 3 9" xfId="3153"/>
    <cellStyle name="Normal 4 3 9 2" xfId="3154"/>
    <cellStyle name="Normal 4 3 9 2 2" xfId="5897"/>
    <cellStyle name="Normal 4 3 9 2 2 2" xfId="6851"/>
    <cellStyle name="Normal 4 3 9 2 2 3" xfId="8549"/>
    <cellStyle name="Normal 4 3 9 2 2 3 2" xfId="9786"/>
    <cellStyle name="Normal 4 3 9 3" xfId="3155"/>
    <cellStyle name="Normal 4 3 9 3 2" xfId="3156"/>
    <cellStyle name="Normal 4 3 9 3 2 2" xfId="5898"/>
    <cellStyle name="Normal 4 3 9 3 2 2 2" xfId="6852"/>
    <cellStyle name="Normal 4 3 9 3 2 2 3" xfId="8066"/>
    <cellStyle name="Normal 4 3 9 3 2 2 3 2" xfId="9643"/>
    <cellStyle name="Normal 4 3 9 3 3" xfId="5899"/>
    <cellStyle name="Normal 4 3 9 3 3 2" xfId="6853"/>
    <cellStyle name="Normal 4 3 9 3 3 3" xfId="8065"/>
    <cellStyle name="Normal 4 3 9 3 3 3 2" xfId="9856"/>
    <cellStyle name="Normal 4 3 9 4" xfId="3157"/>
    <cellStyle name="Normal 4 3 9 4 2" xfId="5900"/>
    <cellStyle name="Normal 4 3 9 4 2 2" xfId="6854"/>
    <cellStyle name="Normal 4 3 9 4 2 3" xfId="8548"/>
    <cellStyle name="Normal 4 3 9 4 2 3 2" xfId="9462"/>
    <cellStyle name="Normal 4 3 9 5" xfId="5901"/>
    <cellStyle name="Normal 4 3 9 5 2" xfId="6855"/>
    <cellStyle name="Normal 4 3 9 5 3" xfId="8064"/>
    <cellStyle name="Normal 4 3 9 5 3 2" xfId="9857"/>
    <cellStyle name="Normal 4 3_RÉCAP GEN Org Courses" xfId="3158"/>
    <cellStyle name="Normal 4 4" xfId="3159"/>
    <cellStyle name="Normal 4 4 2" xfId="3160"/>
    <cellStyle name="Normal 4 4 2 2" xfId="3161"/>
    <cellStyle name="Normal 4 4 2 2 2" xfId="5902"/>
    <cellStyle name="Normal 4 4 2 2 2 2" xfId="6856"/>
    <cellStyle name="Normal 4 4 2 2 2 3" xfId="8063"/>
    <cellStyle name="Normal 4 4 2 2 2 3 2" xfId="9644"/>
    <cellStyle name="Normal 4 4 2 3" xfId="3162"/>
    <cellStyle name="Normal 4 4 2 3 2" xfId="6230"/>
    <cellStyle name="Normal 4 4 2 3 2 2" xfId="7310"/>
    <cellStyle name="Normal 4 4 2 3 2 2 2" xfId="9197"/>
    <cellStyle name="Normal 4 4 2 3 2 2 3" xfId="7838"/>
    <cellStyle name="Normal 4 4 2 3 2 3" xfId="8941"/>
    <cellStyle name="Normal 4 4 2 3 2 4" xfId="7578"/>
    <cellStyle name="Normal 4 4 2 3 3" xfId="7184"/>
    <cellStyle name="Normal 4 4 2 3 3 2" xfId="9071"/>
    <cellStyle name="Normal 4 4 2 3 3 3" xfId="7712"/>
    <cellStyle name="Normal 4 4 2 3 4" xfId="8468"/>
    <cellStyle name="Normal 4 4 2 3 5" xfId="7448"/>
    <cellStyle name="Normal 4 4 2 4" xfId="5903"/>
    <cellStyle name="Normal 4 4 2 4 2" xfId="6857"/>
    <cellStyle name="Normal 4 4 2 4 3" xfId="8547"/>
    <cellStyle name="Normal 4 4 2 4 3 2" xfId="9463"/>
    <cellStyle name="Normal 4 4 3" xfId="3163"/>
    <cellStyle name="Normal 4 4 3 2" xfId="3164"/>
    <cellStyle name="Normal 4 4 3 3" xfId="3165"/>
    <cellStyle name="Normal 4 4 3 3 2" xfId="3166"/>
    <cellStyle name="Normal 4 4 4" xfId="3167"/>
    <cellStyle name="Normal 4 4 4 2" xfId="5904"/>
    <cellStyle name="Normal 4 4 4 2 2" xfId="6858"/>
    <cellStyle name="Normal 4 4 4 2 3" xfId="8546"/>
    <cellStyle name="Normal 4 4 4 2 3 2" xfId="9464"/>
    <cellStyle name="Normal 4 4 5" xfId="3168"/>
    <cellStyle name="Normal 4 4 6" xfId="5905"/>
    <cellStyle name="Normal 4 4 6 2" xfId="6859"/>
    <cellStyle name="Normal 4 4 6 3" xfId="8062"/>
    <cellStyle name="Normal 4 4 6 3 2" xfId="9858"/>
    <cellStyle name="Normal 4 5" xfId="3169"/>
    <cellStyle name="Normal 4 5 2" xfId="3170"/>
    <cellStyle name="Normal 4 5 3" xfId="3171"/>
    <cellStyle name="Normal 4 5 3 2" xfId="3172"/>
    <cellStyle name="Normal 4 5 4" xfId="3173"/>
    <cellStyle name="Normal 4 5 4 2" xfId="5906"/>
    <cellStyle name="Normal 4 5 4 2 2" xfId="6860"/>
    <cellStyle name="Normal 4 5 4 2 3" xfId="8545"/>
    <cellStyle name="Normal 4 5 4 2 3 2" xfId="9787"/>
    <cellStyle name="Normal 4 5 5" xfId="3174"/>
    <cellStyle name="Normal 4 5 6" xfId="3175"/>
    <cellStyle name="Normal 4 5 6 2" xfId="5907"/>
    <cellStyle name="Normal 4 5 6 2 2" xfId="6861"/>
    <cellStyle name="Normal 4 5 6 2 3" xfId="8544"/>
    <cellStyle name="Normal 4 5 6 2 3 2" xfId="9465"/>
    <cellStyle name="Normal 4 6" xfId="3176"/>
    <cellStyle name="Normal 4 6 2" xfId="3177"/>
    <cellStyle name="Normal 4 6 2 2" xfId="6231"/>
    <cellStyle name="Normal 4 6 2 2 2" xfId="7311"/>
    <cellStyle name="Normal 4 6 2 2 2 2" xfId="9198"/>
    <cellStyle name="Normal 4 6 2 2 2 3" xfId="7839"/>
    <cellStyle name="Normal 4 6 2 2 3" xfId="8942"/>
    <cellStyle name="Normal 4 6 2 2 4" xfId="7579"/>
    <cellStyle name="Normal 4 6 2 3" xfId="7185"/>
    <cellStyle name="Normal 4 6 2 3 2" xfId="9072"/>
    <cellStyle name="Normal 4 6 2 3 3" xfId="7713"/>
    <cellStyle name="Normal 4 6 2 4" xfId="8469"/>
    <cellStyle name="Normal 4 6 2 5" xfId="7449"/>
    <cellStyle name="Normal 4 7" xfId="3178"/>
    <cellStyle name="Normal 4 7 2" xfId="6232"/>
    <cellStyle name="Normal 4 7 2 2" xfId="7312"/>
    <cellStyle name="Normal 4 7 2 2 2" xfId="9199"/>
    <cellStyle name="Normal 4 7 2 2 3" xfId="7840"/>
    <cellStyle name="Normal 4 7 2 3" xfId="8943"/>
    <cellStyle name="Normal 4 7 2 4" xfId="7580"/>
    <cellStyle name="Normal 4 7 3" xfId="7186"/>
    <cellStyle name="Normal 4 7 3 2" xfId="9073"/>
    <cellStyle name="Normal 4 7 3 3" xfId="7714"/>
    <cellStyle name="Normal 4 7 4" xfId="8470"/>
    <cellStyle name="Normal 4 7 5" xfId="7450"/>
    <cellStyle name="Normal 4 8" xfId="3179"/>
    <cellStyle name="Normal 4 8 2" xfId="6233"/>
    <cellStyle name="Normal 4 8 2 2" xfId="7313"/>
    <cellStyle name="Normal 4 8 2 2 2" xfId="9200"/>
    <cellStyle name="Normal 4 8 2 2 3" xfId="7841"/>
    <cellStyle name="Normal 4 8 2 3" xfId="8944"/>
    <cellStyle name="Normal 4 8 2 4" xfId="7581"/>
    <cellStyle name="Normal 4 8 3" xfId="7187"/>
    <cellStyle name="Normal 4 8 3 2" xfId="9074"/>
    <cellStyle name="Normal 4 8 3 3" xfId="7715"/>
    <cellStyle name="Normal 4 8 4" xfId="8471"/>
    <cellStyle name="Normal 4 8 5" xfId="7451"/>
    <cellStyle name="Normal 4 9" xfId="3180"/>
    <cellStyle name="Normal 4 9 2" xfId="6234"/>
    <cellStyle name="Normal 4 9 2 2" xfId="7314"/>
    <cellStyle name="Normal 4 9 2 2 2" xfId="9201"/>
    <cellStyle name="Normal 4 9 2 2 3" xfId="7842"/>
    <cellStyle name="Normal 4 9 2 3" xfId="8945"/>
    <cellStyle name="Normal 4 9 2 4" xfId="7582"/>
    <cellStyle name="Normal 4 9 3" xfId="7188"/>
    <cellStyle name="Normal 4 9 3 2" xfId="9075"/>
    <cellStyle name="Normal 4 9 3 3" xfId="7716"/>
    <cellStyle name="Normal 4 9 4" xfId="8472"/>
    <cellStyle name="Normal 4 9 5" xfId="7452"/>
    <cellStyle name="Normal 4_Feuil1" xfId="3181"/>
    <cellStyle name="Normal 40" xfId="3182"/>
    <cellStyle name="Normal 40 2" xfId="3183"/>
    <cellStyle name="Normal 41" xfId="3184"/>
    <cellStyle name="Normal 41 2" xfId="3185"/>
    <cellStyle name="Normal 42" xfId="3186"/>
    <cellStyle name="Normal 42 2" xfId="3187"/>
    <cellStyle name="Normal 43" xfId="3188"/>
    <cellStyle name="Normal 43 2" xfId="3189"/>
    <cellStyle name="Normal 44" xfId="3190"/>
    <cellStyle name="Normal 44 2" xfId="3191"/>
    <cellStyle name="Normal 45" xfId="3192"/>
    <cellStyle name="Normal 45 2" xfId="3193"/>
    <cellStyle name="Normal 46" xfId="3194"/>
    <cellStyle name="Normal 46 2" xfId="3195"/>
    <cellStyle name="Normal 47" xfId="3196"/>
    <cellStyle name="Normal 47 2" xfId="3197"/>
    <cellStyle name="Normal 48" xfId="3198"/>
    <cellStyle name="Normal 48 2" xfId="3199"/>
    <cellStyle name="Normal 48 2 2" xfId="6236"/>
    <cellStyle name="Normal 48 2 2 2" xfId="7316"/>
    <cellStyle name="Normal 48 2 2 2 2" xfId="9203"/>
    <cellStyle name="Normal 48 2 2 2 3" xfId="7844"/>
    <cellStyle name="Normal 48 2 2 3" xfId="8947"/>
    <cellStyle name="Normal 48 2 2 4" xfId="7584"/>
    <cellStyle name="Normal 48 2 3" xfId="7190"/>
    <cellStyle name="Normal 48 2 3 2" xfId="9077"/>
    <cellStyle name="Normal 48 2 3 3" xfId="7718"/>
    <cellStyle name="Normal 48 2 4" xfId="8474"/>
    <cellStyle name="Normal 48 2 5" xfId="7454"/>
    <cellStyle name="Normal 48 3" xfId="6235"/>
    <cellStyle name="Normal 48 3 2" xfId="7315"/>
    <cellStyle name="Normal 48 3 2 2" xfId="9202"/>
    <cellStyle name="Normal 48 3 2 3" xfId="7843"/>
    <cellStyle name="Normal 48 3 3" xfId="8946"/>
    <cellStyle name="Normal 48 3 4" xfId="7583"/>
    <cellStyle name="Normal 48 4" xfId="7189"/>
    <cellStyle name="Normal 48 4 2" xfId="9076"/>
    <cellStyle name="Normal 48 4 3" xfId="7717"/>
    <cellStyle name="Normal 48 5" xfId="8473"/>
    <cellStyle name="Normal 48 6" xfId="7453"/>
    <cellStyle name="Normal 49" xfId="3200"/>
    <cellStyle name="Normal 49 2" xfId="3201"/>
    <cellStyle name="Normal 49 2 2" xfId="6238"/>
    <cellStyle name="Normal 49 2 2 2" xfId="7318"/>
    <cellStyle name="Normal 49 2 2 2 2" xfId="9205"/>
    <cellStyle name="Normal 49 2 2 2 3" xfId="7846"/>
    <cellStyle name="Normal 49 2 2 3" xfId="8949"/>
    <cellStyle name="Normal 49 2 2 4" xfId="7586"/>
    <cellStyle name="Normal 49 2 3" xfId="7192"/>
    <cellStyle name="Normal 49 2 3 2" xfId="9079"/>
    <cellStyle name="Normal 49 2 3 3" xfId="7720"/>
    <cellStyle name="Normal 49 2 4" xfId="8476"/>
    <cellStyle name="Normal 49 2 5" xfId="7456"/>
    <cellStyle name="Normal 49 3" xfId="6237"/>
    <cellStyle name="Normal 49 3 2" xfId="7317"/>
    <cellStyle name="Normal 49 3 2 2" xfId="9204"/>
    <cellStyle name="Normal 49 3 2 3" xfId="7845"/>
    <cellStyle name="Normal 49 3 3" xfId="8948"/>
    <cellStyle name="Normal 49 3 4" xfId="7585"/>
    <cellStyle name="Normal 49 4" xfId="7191"/>
    <cellStyle name="Normal 49 4 2" xfId="9078"/>
    <cellStyle name="Normal 49 4 3" xfId="7719"/>
    <cellStyle name="Normal 49 5" xfId="8475"/>
    <cellStyle name="Normal 49 6" xfId="7455"/>
    <cellStyle name="Normal 5" xfId="3202"/>
    <cellStyle name="Normal 5 10" xfId="3203"/>
    <cellStyle name="Normal 5 11" xfId="3204"/>
    <cellStyle name="Normal 5 12" xfId="3205"/>
    <cellStyle name="Normal 5 12 2" xfId="6239"/>
    <cellStyle name="Normal 5 12 2 2" xfId="7319"/>
    <cellStyle name="Normal 5 12 2 2 2" xfId="9206"/>
    <cellStyle name="Normal 5 12 2 2 3" xfId="7847"/>
    <cellStyle name="Normal 5 12 2 3" xfId="8950"/>
    <cellStyle name="Normal 5 12 2 4" xfId="7587"/>
    <cellStyle name="Normal 5 12 3" xfId="7193"/>
    <cellStyle name="Normal 5 12 3 2" xfId="9080"/>
    <cellStyle name="Normal 5 12 3 3" xfId="7721"/>
    <cellStyle name="Normal 5 12 4" xfId="8477"/>
    <cellStyle name="Normal 5 12 5" xfId="7457"/>
    <cellStyle name="Normal 5 13" xfId="5908"/>
    <cellStyle name="Normal 5 13 2" xfId="6862"/>
    <cellStyle name="Normal 5 13 3" xfId="8061"/>
    <cellStyle name="Normal 5 13 3 2" xfId="9859"/>
    <cellStyle name="Normal 5 2" xfId="3206"/>
    <cellStyle name="Normal 5 2 10" xfId="3207"/>
    <cellStyle name="Normal 5 2 10 2" xfId="3208"/>
    <cellStyle name="Normal 5 2 10 3" xfId="3209"/>
    <cellStyle name="Normal 5 2 11" xfId="3210"/>
    <cellStyle name="Normal 5 2 11 2" xfId="3211"/>
    <cellStyle name="Normal 5 2 11 2 2" xfId="5909"/>
    <cellStyle name="Normal 5 2 11 2 2 2" xfId="6863"/>
    <cellStyle name="Normal 5 2 11 2 2 3" xfId="8060"/>
    <cellStyle name="Normal 5 2 11 2 2 3 2" xfId="9645"/>
    <cellStyle name="Normal 5 2 11 3" xfId="3212"/>
    <cellStyle name="Normal 5 2 11 3 2" xfId="3213"/>
    <cellStyle name="Normal 5 2 11 3 2 2" xfId="5910"/>
    <cellStyle name="Normal 5 2 11 3 2 2 2" xfId="6864"/>
    <cellStyle name="Normal 5 2 11 3 2 2 3" xfId="8543"/>
    <cellStyle name="Normal 5 2 11 3 2 2 3 2" xfId="9788"/>
    <cellStyle name="Normal 5 2 11 3 3" xfId="5911"/>
    <cellStyle name="Normal 5 2 11 3 3 2" xfId="6865"/>
    <cellStyle name="Normal 5 2 11 3 3 3" xfId="8059"/>
    <cellStyle name="Normal 5 2 11 3 3 3 2" xfId="9646"/>
    <cellStyle name="Normal 5 2 11 4" xfId="3214"/>
    <cellStyle name="Normal 5 2 11 4 2" xfId="5912"/>
    <cellStyle name="Normal 5 2 11 4 2 2" xfId="6866"/>
    <cellStyle name="Normal 5 2 11 4 2 3" xfId="8058"/>
    <cellStyle name="Normal 5 2 11 4 2 3 2" xfId="9860"/>
    <cellStyle name="Normal 5 2 12" xfId="3215"/>
    <cellStyle name="Normal 5 2 12 2" xfId="3216"/>
    <cellStyle name="Normal 5 2 12 2 2" xfId="5913"/>
    <cellStyle name="Normal 5 2 12 2 2 2" xfId="6867"/>
    <cellStyle name="Normal 5 2 12 2 2 3" xfId="8542"/>
    <cellStyle name="Normal 5 2 12 2 2 3 2" xfId="9466"/>
    <cellStyle name="Normal 5 2 13" xfId="3217"/>
    <cellStyle name="Normal 5 2 13 2" xfId="3218"/>
    <cellStyle name="Normal 5 2 13 2 2" xfId="5914"/>
    <cellStyle name="Normal 5 2 13 2 2 2" xfId="6868"/>
    <cellStyle name="Normal 5 2 13 2 2 3" xfId="8541"/>
    <cellStyle name="Normal 5 2 13 2 2 3 2" xfId="9789"/>
    <cellStyle name="Normal 5 2 13 3" xfId="5915"/>
    <cellStyle name="Normal 5 2 13 3 2" xfId="6869"/>
    <cellStyle name="Normal 5 2 13 3 3" xfId="8057"/>
    <cellStyle name="Normal 5 2 13 3 3 2" xfId="9647"/>
    <cellStyle name="Normal 5 2 14" xfId="3219"/>
    <cellStyle name="Normal 5 2 14 2" xfId="5916"/>
    <cellStyle name="Normal 5 2 14 2 2" xfId="6870"/>
    <cellStyle name="Normal 5 2 14 2 3" xfId="8540"/>
    <cellStyle name="Normal 5 2 14 2 3 2" xfId="9467"/>
    <cellStyle name="Normal 5 2 15" xfId="5917"/>
    <cellStyle name="Normal 5 2 15 2" xfId="6871"/>
    <cellStyle name="Normal 5 2 15 3" xfId="8539"/>
    <cellStyle name="Normal 5 2 15 3 2" xfId="9790"/>
    <cellStyle name="Normal 5 2 2" xfId="3220"/>
    <cellStyle name="Normal 5 2 2 2" xfId="3221"/>
    <cellStyle name="Normal 5 2 2 2 2" xfId="5918"/>
    <cellStyle name="Normal 5 2 2 2 2 2" xfId="6872"/>
    <cellStyle name="Normal 5 2 2 2 2 3" xfId="8056"/>
    <cellStyle name="Normal 5 2 2 2 2 3 2" xfId="9648"/>
    <cellStyle name="Normal 5 2 2 3" xfId="3222"/>
    <cellStyle name="Normal 5 2 2 3 2" xfId="5919"/>
    <cellStyle name="Normal 5 2 2 3 2 2" xfId="6873"/>
    <cellStyle name="Normal 5 2 2 3 2 3" xfId="8055"/>
    <cellStyle name="Normal 5 2 2 3 2 3 2" xfId="9861"/>
    <cellStyle name="Normal 5 2 2 4" xfId="3223"/>
    <cellStyle name="Normal 5 2 2 4 2" xfId="5920"/>
    <cellStyle name="Normal 5 2 2 4 2 2" xfId="6874"/>
    <cellStyle name="Normal 5 2 2 4 2 3" xfId="8538"/>
    <cellStyle name="Normal 5 2 2 4 2 3 2" xfId="9791"/>
    <cellStyle name="Normal 5 2 2 5" xfId="3224"/>
    <cellStyle name="Normal 5 2 2 5 2" xfId="5921"/>
    <cellStyle name="Normal 5 2 2 5 2 2" xfId="6875"/>
    <cellStyle name="Normal 5 2 2 5 2 3" xfId="8054"/>
    <cellStyle name="Normal 5 2 2 5 2 3 2" xfId="9862"/>
    <cellStyle name="Normal 5 2 2 6" xfId="5922"/>
    <cellStyle name="Normal 5 2 2 6 2" xfId="6876"/>
    <cellStyle name="Normal 5 2 2 6 3" xfId="8053"/>
    <cellStyle name="Normal 5 2 2 6 3 2" xfId="9649"/>
    <cellStyle name="Normal 5 2 3" xfId="3225"/>
    <cellStyle name="Normal 5 2 3 2" xfId="3226"/>
    <cellStyle name="Normal 5 2 3 2 2" xfId="5923"/>
    <cellStyle name="Normal 5 2 3 2 2 2" xfId="6877"/>
    <cellStyle name="Normal 5 2 3 2 2 3" xfId="8537"/>
    <cellStyle name="Normal 5 2 3 2 2 3 2" xfId="9468"/>
    <cellStyle name="Normal 5 2 3 3" xfId="3227"/>
    <cellStyle name="Normal 5 2 3 3 2" xfId="5924"/>
    <cellStyle name="Normal 5 2 3 3 2 2" xfId="6878"/>
    <cellStyle name="Normal 5 2 3 3 2 3" xfId="8536"/>
    <cellStyle name="Normal 5 2 3 3 2 3 2" xfId="9469"/>
    <cellStyle name="Normal 5 2 3 4" xfId="3228"/>
    <cellStyle name="Normal 5 2 3 4 2" xfId="5925"/>
    <cellStyle name="Normal 5 2 3 4 2 2" xfId="6879"/>
    <cellStyle name="Normal 5 2 3 4 2 3" xfId="8052"/>
    <cellStyle name="Normal 5 2 3 4 2 3 2" xfId="9863"/>
    <cellStyle name="Normal 5 2 3 5" xfId="3229"/>
    <cellStyle name="Normal 5 2 3 5 2" xfId="5926"/>
    <cellStyle name="Normal 5 2 3 5 2 2" xfId="6880"/>
    <cellStyle name="Normal 5 2 3 5 2 3" xfId="8535"/>
    <cellStyle name="Normal 5 2 3 5 2 3 2" xfId="9792"/>
    <cellStyle name="Normal 5 2 3 6" xfId="5927"/>
    <cellStyle name="Normal 5 2 3 6 2" xfId="6881"/>
    <cellStyle name="Normal 5 2 3 6 3" xfId="8534"/>
    <cellStyle name="Normal 5 2 3 6 3 2" xfId="9470"/>
    <cellStyle name="Normal 5 2 4" xfId="3230"/>
    <cellStyle name="Normal 5 2 4 2" xfId="3231"/>
    <cellStyle name="Normal 5 2 4 2 2" xfId="5928"/>
    <cellStyle name="Normal 5 2 4 2 2 2" xfId="6882"/>
    <cellStyle name="Normal 5 2 4 2 2 3" xfId="8051"/>
    <cellStyle name="Normal 5 2 4 2 2 3 2" xfId="9864"/>
    <cellStyle name="Normal 5 2 4 3" xfId="3232"/>
    <cellStyle name="Normal 5 2 4 3 2" xfId="5929"/>
    <cellStyle name="Normal 5 2 4 3 2 2" xfId="6883"/>
    <cellStyle name="Normal 5 2 4 3 2 3" xfId="8050"/>
    <cellStyle name="Normal 5 2 4 3 2 3 2" xfId="9650"/>
    <cellStyle name="Normal 5 2 4 4" xfId="3233"/>
    <cellStyle name="Normal 5 2 4 4 2" xfId="5930"/>
    <cellStyle name="Normal 5 2 4 4 2 2" xfId="6884"/>
    <cellStyle name="Normal 5 2 4 4 2 3" xfId="8533"/>
    <cellStyle name="Normal 5 2 4 4 2 3 2" xfId="9471"/>
    <cellStyle name="Normal 5 2 4 5" xfId="3234"/>
    <cellStyle name="Normal 5 2 4 5 2" xfId="5931"/>
    <cellStyle name="Normal 5 2 4 5 2 2" xfId="6885"/>
    <cellStyle name="Normal 5 2 4 5 2 3" xfId="8049"/>
    <cellStyle name="Normal 5 2 4 5 2 3 2" xfId="9651"/>
    <cellStyle name="Normal 5 2 4 6" xfId="5932"/>
    <cellStyle name="Normal 5 2 4 6 2" xfId="6886"/>
    <cellStyle name="Normal 5 2 4 6 3" xfId="8048"/>
    <cellStyle name="Normal 5 2 4 6 3 2" xfId="9865"/>
    <cellStyle name="Normal 5 2 5" xfId="3235"/>
    <cellStyle name="Normal 5 2 5 2" xfId="3236"/>
    <cellStyle name="Normal 5 2 5 2 2" xfId="5933"/>
    <cellStyle name="Normal 5 2 5 2 2 2" xfId="6887"/>
    <cellStyle name="Normal 5 2 5 2 2 3" xfId="8532"/>
    <cellStyle name="Normal 5 2 5 2 2 3 2" xfId="9793"/>
    <cellStyle name="Normal 5 2 5 3" xfId="3237"/>
    <cellStyle name="Normal 5 2 5 3 2" xfId="5934"/>
    <cellStyle name="Normal 5 2 5 3 2 2" xfId="6888"/>
    <cellStyle name="Normal 5 2 5 3 2 3" xfId="8531"/>
    <cellStyle name="Normal 5 2 5 3 2 3 2" xfId="9794"/>
    <cellStyle name="Normal 5 2 5 4" xfId="3238"/>
    <cellStyle name="Normal 5 2 5 4 2" xfId="5935"/>
    <cellStyle name="Normal 5 2 5 4 2 2" xfId="6889"/>
    <cellStyle name="Normal 5 2 5 4 2 3" xfId="8047"/>
    <cellStyle name="Normal 5 2 5 4 2 3 2" xfId="9652"/>
    <cellStyle name="Normal 5 2 5 5" xfId="3239"/>
    <cellStyle name="Normal 5 2 5 5 2" xfId="5936"/>
    <cellStyle name="Normal 5 2 5 5 2 2" xfId="6890"/>
    <cellStyle name="Normal 5 2 5 5 2 3" xfId="8530"/>
    <cellStyle name="Normal 5 2 5 5 2 3 2" xfId="9472"/>
    <cellStyle name="Normal 5 2 5 6" xfId="5937"/>
    <cellStyle name="Normal 5 2 5 6 2" xfId="6891"/>
    <cellStyle name="Normal 5 2 5 6 3" xfId="8529"/>
    <cellStyle name="Normal 5 2 5 6 3 2" xfId="9795"/>
    <cellStyle name="Normal 5 2 6" xfId="3240"/>
    <cellStyle name="Normal 5 2 6 2" xfId="3241"/>
    <cellStyle name="Normal 5 2 6 2 2" xfId="5938"/>
    <cellStyle name="Normal 5 2 6 2 2 2" xfId="6892"/>
    <cellStyle name="Normal 5 2 6 2 2 3" xfId="8046"/>
    <cellStyle name="Normal 5 2 6 2 2 3 2" xfId="9653"/>
    <cellStyle name="Normal 5 2 6 3" xfId="3242"/>
    <cellStyle name="Normal 5 2 6 3 2" xfId="5939"/>
    <cellStyle name="Normal 5 2 6 3 2 2" xfId="6893"/>
    <cellStyle name="Normal 5 2 6 3 2 3" xfId="8045"/>
    <cellStyle name="Normal 5 2 6 3 2 3 2" xfId="9866"/>
    <cellStyle name="Normal 5 2 6 4" xfId="3243"/>
    <cellStyle name="Normal 5 2 6 4 2" xfId="5940"/>
    <cellStyle name="Normal 5 2 6 4 2 2" xfId="6894"/>
    <cellStyle name="Normal 5 2 6 4 2 3" xfId="8528"/>
    <cellStyle name="Normal 5 2 6 4 2 3 2" xfId="9796"/>
    <cellStyle name="Normal 5 2 6 5" xfId="3244"/>
    <cellStyle name="Normal 5 2 6 5 2" xfId="5941"/>
    <cellStyle name="Normal 5 2 6 5 2 2" xfId="6895"/>
    <cellStyle name="Normal 5 2 6 5 2 3" xfId="8044"/>
    <cellStyle name="Normal 5 2 6 5 2 3 2" xfId="9867"/>
    <cellStyle name="Normal 5 2 6 6" xfId="5942"/>
    <cellStyle name="Normal 5 2 6 6 2" xfId="6896"/>
    <cellStyle name="Normal 5 2 6 6 3" xfId="8043"/>
    <cellStyle name="Normal 5 2 6 6 3 2" xfId="9654"/>
    <cellStyle name="Normal 5 2 7" xfId="3245"/>
    <cellStyle name="Normal 5 2 7 2" xfId="3246"/>
    <cellStyle name="Normal 5 2 7 2 2" xfId="5943"/>
    <cellStyle name="Normal 5 2 7 2 2 2" xfId="6897"/>
    <cellStyle name="Normal 5 2 7 2 2 3" xfId="8527"/>
    <cellStyle name="Normal 5 2 7 2 2 3 2" xfId="9473"/>
    <cellStyle name="Normal 5 2 7 3" xfId="3247"/>
    <cellStyle name="Normal 5 2 7 3 2" xfId="5944"/>
    <cellStyle name="Normal 5 2 7 3 2 2" xfId="6898"/>
    <cellStyle name="Normal 5 2 7 3 2 3" xfId="8526"/>
    <cellStyle name="Normal 5 2 7 3 2 3 2" xfId="9797"/>
    <cellStyle name="Normal 5 2 7 4" xfId="3248"/>
    <cellStyle name="Normal 5 2 7 4 2" xfId="5945"/>
    <cellStyle name="Normal 5 2 7 4 2 2" xfId="6899"/>
    <cellStyle name="Normal 5 2 7 4 2 3" xfId="8042"/>
    <cellStyle name="Normal 5 2 7 4 2 3 2" xfId="9868"/>
    <cellStyle name="Normal 5 2 7 5" xfId="3249"/>
    <cellStyle name="Normal 5 2 7 5 2" xfId="5946"/>
    <cellStyle name="Normal 5 2 7 5 2 2" xfId="6900"/>
    <cellStyle name="Normal 5 2 7 5 2 3" xfId="8525"/>
    <cellStyle name="Normal 5 2 7 5 2 3 2" xfId="9474"/>
    <cellStyle name="Normal 5 2 7 6" xfId="5947"/>
    <cellStyle name="Normal 5 2 7 6 2" xfId="6901"/>
    <cellStyle name="Normal 5 2 7 6 3" xfId="8524"/>
    <cellStyle name="Normal 5 2 7 6 3 2" xfId="9475"/>
    <cellStyle name="Normal 5 2 8" xfId="3250"/>
    <cellStyle name="Normal 5 2 8 2" xfId="3251"/>
    <cellStyle name="Normal 5 2 8 2 2" xfId="5948"/>
    <cellStyle name="Normal 5 2 8 2 2 2" xfId="6902"/>
    <cellStyle name="Normal 5 2 8 2 2 3" xfId="8041"/>
    <cellStyle name="Normal 5 2 8 2 2 3 2" xfId="9869"/>
    <cellStyle name="Normal 5 2 8 3" xfId="3252"/>
    <cellStyle name="Normal 5 2 8 3 2" xfId="5949"/>
    <cellStyle name="Normal 5 2 8 3 2 2" xfId="6903"/>
    <cellStyle name="Normal 5 2 8 3 2 3" xfId="8040"/>
    <cellStyle name="Normal 5 2 8 3 2 3 2" xfId="9655"/>
    <cellStyle name="Normal 5 2 8 4" xfId="3253"/>
    <cellStyle name="Normal 5 2 8 4 2" xfId="5950"/>
    <cellStyle name="Normal 5 2 8 4 2 2" xfId="6904"/>
    <cellStyle name="Normal 5 2 8 4 2 3" xfId="8523"/>
    <cellStyle name="Normal 5 2 8 4 2 3 2" xfId="9798"/>
    <cellStyle name="Normal 5 2 8 5" xfId="3254"/>
    <cellStyle name="Normal 5 2 8 5 2" xfId="5951"/>
    <cellStyle name="Normal 5 2 8 5 2 2" xfId="6905"/>
    <cellStyle name="Normal 5 2 8 5 2 3" xfId="8039"/>
    <cellStyle name="Normal 5 2 8 5 2 3 2" xfId="9656"/>
    <cellStyle name="Normal 5 2 8 6" xfId="5952"/>
    <cellStyle name="Normal 5 2 8 6 2" xfId="6906"/>
    <cellStyle name="Normal 5 2 8 6 3" xfId="8038"/>
    <cellStyle name="Normal 5 2 8 6 3 2" xfId="9870"/>
    <cellStyle name="Normal 5 2 9" xfId="3255"/>
    <cellStyle name="Normal 5 2 9 2" xfId="3256"/>
    <cellStyle name="Normal 5 2 9 3" xfId="3257"/>
    <cellStyle name="Normal 5 2_01_cross_2009_classement_indv" xfId="3258"/>
    <cellStyle name="Normal 5 3" xfId="3259"/>
    <cellStyle name="Normal 5 3 10" xfId="8478"/>
    <cellStyle name="Normal 5 3 11" xfId="7458"/>
    <cellStyle name="Normal 5 3 2" xfId="3260"/>
    <cellStyle name="Normal 5 3 2 2" xfId="3261"/>
    <cellStyle name="Normal 5 3 2 2 2" xfId="5953"/>
    <cellStyle name="Normal 5 3 2 2 2 2" xfId="6907"/>
    <cellStyle name="Normal 5 3 2 2 2 3" xfId="8522"/>
    <cellStyle name="Normal 5 3 2 2 2 3 2" xfId="9799"/>
    <cellStyle name="Normal 5 3 2 3" xfId="5954"/>
    <cellStyle name="Normal 5 3 2 3 2" xfId="6908"/>
    <cellStyle name="Normal 5 3 2 3 3" xfId="8521"/>
    <cellStyle name="Normal 5 3 2 3 3 2" xfId="9476"/>
    <cellStyle name="Normal 5 3 3" xfId="3262"/>
    <cellStyle name="Normal 5 3 3 2" xfId="3263"/>
    <cellStyle name="Normal 5 3 3 3" xfId="3264"/>
    <cellStyle name="Normal 5 3 3 3 2" xfId="3265"/>
    <cellStyle name="Normal 5 3 3 4" xfId="3266"/>
    <cellStyle name="Normal 5 3 3 5" xfId="5955"/>
    <cellStyle name="Normal 5 3 3 5 2" xfId="6909"/>
    <cellStyle name="Normal 5 3 3 5 3" xfId="8037"/>
    <cellStyle name="Normal 5 3 3 5 3 2" xfId="9657"/>
    <cellStyle name="Normal 5 3 4" xfId="3267"/>
    <cellStyle name="Normal 5 3 4 2" xfId="5956"/>
    <cellStyle name="Normal 5 3 4 2 2" xfId="6910"/>
    <cellStyle name="Normal 5 3 4 2 3" xfId="8520"/>
    <cellStyle name="Normal 5 3 4 2 3 2" xfId="9800"/>
    <cellStyle name="Normal 5 3 5" xfId="3268"/>
    <cellStyle name="Normal 5 3 5 2" xfId="5957"/>
    <cellStyle name="Normal 5 3 5 2 2" xfId="6911"/>
    <cellStyle name="Normal 5 3 5 2 3" xfId="8519"/>
    <cellStyle name="Normal 5 3 5 2 3 2" xfId="9477"/>
    <cellStyle name="Normal 5 3 6" xfId="3269"/>
    <cellStyle name="Normal 5 3 7" xfId="6241"/>
    <cellStyle name="Normal 5 3 7 2" xfId="7321"/>
    <cellStyle name="Normal 5 3 7 2 2" xfId="9208"/>
    <cellStyle name="Normal 5 3 7 2 3" xfId="7849"/>
    <cellStyle name="Normal 5 3 7 3" xfId="8952"/>
    <cellStyle name="Normal 5 3 7 4" xfId="7589"/>
    <cellStyle name="Normal 5 3 8" xfId="7194"/>
    <cellStyle name="Normal 5 3 8 2" xfId="9081"/>
    <cellStyle name="Normal 5 3 8 3" xfId="7722"/>
    <cellStyle name="Normal 5 3 9" xfId="7874"/>
    <cellStyle name="Normal 5 3 9 2" xfId="9233"/>
    <cellStyle name="Normal 5 4" xfId="3270"/>
    <cellStyle name="Normal 5 4 2" xfId="3271"/>
    <cellStyle name="Normal 5 4 3" xfId="3272"/>
    <cellStyle name="Normal 5 4 3 2" xfId="3273"/>
    <cellStyle name="Normal 5 5" xfId="3274"/>
    <cellStyle name="Normal 5 5 2" xfId="3275"/>
    <cellStyle name="Normal 5 6" xfId="3276"/>
    <cellStyle name="Normal 5 6 2" xfId="3277"/>
    <cellStyle name="Normal 5 7" xfId="3278"/>
    <cellStyle name="Normal 5 7 2" xfId="3279"/>
    <cellStyle name="Normal 5 7 3" xfId="5958"/>
    <cellStyle name="Normal 5 7 3 2" xfId="6912"/>
    <cellStyle name="Normal 5 7 3 3" xfId="8036"/>
    <cellStyle name="Normal 5 7 3 3 2" xfId="9658"/>
    <cellStyle name="Normal 5 8" xfId="3280"/>
    <cellStyle name="Normal 5 9" xfId="3281"/>
    <cellStyle name="Normal 5_ASSEP" xfId="3282"/>
    <cellStyle name="Normal 50" xfId="3283"/>
    <cellStyle name="Normal 50 2" xfId="3284"/>
    <cellStyle name="Normal 51" xfId="3285"/>
    <cellStyle name="Normal 51 2" xfId="3286"/>
    <cellStyle name="Normal 52" xfId="3287"/>
    <cellStyle name="Normal 52 2" xfId="3288"/>
    <cellStyle name="Normal 53" xfId="3289"/>
    <cellStyle name="Normal 53 2" xfId="3290"/>
    <cellStyle name="Normal 53 2 2" xfId="5959"/>
    <cellStyle name="Normal 53 2 2 2" xfId="6913"/>
    <cellStyle name="Normal 53 2 2 3" xfId="8035"/>
    <cellStyle name="Normal 53 2 2 3 2" xfId="9871"/>
    <cellStyle name="Normal 53 3" xfId="3291"/>
    <cellStyle name="Normal 53 3 2" xfId="3292"/>
    <cellStyle name="Normal 53 3 2 2" xfId="5960"/>
    <cellStyle name="Normal 53 3 2 2 2" xfId="6914"/>
    <cellStyle name="Normal 53 3 2 2 3" xfId="8518"/>
    <cellStyle name="Normal 53 3 2 2 3 2" xfId="9801"/>
    <cellStyle name="Normal 53 3 3" xfId="5961"/>
    <cellStyle name="Normal 53 3 3 2" xfId="6915"/>
    <cellStyle name="Normal 53 3 3 3" xfId="8034"/>
    <cellStyle name="Normal 53 3 3 3 2" xfId="9872"/>
    <cellStyle name="Normal 53 4" xfId="3293"/>
    <cellStyle name="Normal 53 4 2" xfId="5962"/>
    <cellStyle name="Normal 53 4 2 2" xfId="6916"/>
    <cellStyle name="Normal 53 4 2 3" xfId="8033"/>
    <cellStyle name="Normal 53 4 2 3 2" xfId="9659"/>
    <cellStyle name="Normal 53 5" xfId="5963"/>
    <cellStyle name="Normal 53 5 2" xfId="6917"/>
    <cellStyle name="Normal 53 5 3" xfId="8517"/>
    <cellStyle name="Normal 53 5 3 2" xfId="9478"/>
    <cellStyle name="Normal 54" xfId="3294"/>
    <cellStyle name="Normal 54 2" xfId="3295"/>
    <cellStyle name="Normal 54 2 2" xfId="5964"/>
    <cellStyle name="Normal 54 2 2 2" xfId="6918"/>
    <cellStyle name="Normal 54 2 2 3" xfId="8516"/>
    <cellStyle name="Normal 54 2 2 3 2" xfId="9479"/>
    <cellStyle name="Normal 54 3" xfId="3296"/>
    <cellStyle name="Normal 54 3 2" xfId="3297"/>
    <cellStyle name="Normal 54 3 2 2" xfId="5965"/>
    <cellStyle name="Normal 54 3 2 2 2" xfId="6919"/>
    <cellStyle name="Normal 54 3 2 2 3" xfId="8032"/>
    <cellStyle name="Normal 54 3 2 2 3 2" xfId="9873"/>
    <cellStyle name="Normal 54 3 3" xfId="5966"/>
    <cellStyle name="Normal 54 3 3 2" xfId="6920"/>
    <cellStyle name="Normal 54 3 3 3" xfId="8515"/>
    <cellStyle name="Normal 54 3 3 3 2" xfId="9480"/>
    <cellStyle name="Normal 54 4" xfId="3298"/>
    <cellStyle name="Normal 54 4 2" xfId="5967"/>
    <cellStyle name="Normal 54 4 2 2" xfId="6921"/>
    <cellStyle name="Normal 54 4 2 3" xfId="8514"/>
    <cellStyle name="Normal 54 4 2 3 2" xfId="9802"/>
    <cellStyle name="Normal 54 5" xfId="5968"/>
    <cellStyle name="Normal 54 5 2" xfId="6922"/>
    <cellStyle name="Normal 54 5 3" xfId="8031"/>
    <cellStyle name="Normal 54 5 3 2" xfId="9874"/>
    <cellStyle name="Normal 55" xfId="3299"/>
    <cellStyle name="Normal 55 2" xfId="3300"/>
    <cellStyle name="Normal 55 2 2" xfId="5969"/>
    <cellStyle name="Normal 55 2 2 2" xfId="6923"/>
    <cellStyle name="Normal 55 2 2 3" xfId="8030"/>
    <cellStyle name="Normal 55 2 2 3 2" xfId="9660"/>
    <cellStyle name="Normal 55 3" xfId="3301"/>
    <cellStyle name="Normal 55 3 2" xfId="3302"/>
    <cellStyle name="Normal 55 3 2 2" xfId="5970"/>
    <cellStyle name="Normal 55 3 2 2 2" xfId="6924"/>
    <cellStyle name="Normal 55 3 2 2 3" xfId="8513"/>
    <cellStyle name="Normal 55 3 2 2 3 2" xfId="9481"/>
    <cellStyle name="Normal 55 3 3" xfId="5971"/>
    <cellStyle name="Normal 55 3 3 2" xfId="6925"/>
    <cellStyle name="Normal 55 3 3 3" xfId="8029"/>
    <cellStyle name="Normal 55 3 3 3 2" xfId="9661"/>
    <cellStyle name="Normal 55 4" xfId="3303"/>
    <cellStyle name="Normal 55 4 2" xfId="5972"/>
    <cellStyle name="Normal 55 4 2 2" xfId="6926"/>
    <cellStyle name="Normal 55 4 2 3" xfId="8028"/>
    <cellStyle name="Normal 55 4 2 3 2" xfId="9875"/>
    <cellStyle name="Normal 55 5" xfId="5973"/>
    <cellStyle name="Normal 55 5 2" xfId="6927"/>
    <cellStyle name="Normal 55 5 3" xfId="8512"/>
    <cellStyle name="Normal 55 5 3 2" xfId="9803"/>
    <cellStyle name="Normal 56" xfId="3304"/>
    <cellStyle name="Normal 56 2" xfId="3305"/>
    <cellStyle name="Normal 56 2 2" xfId="5974"/>
    <cellStyle name="Normal 56 2 2 2" xfId="6928"/>
    <cellStyle name="Normal 56 2 2 3" xfId="8511"/>
    <cellStyle name="Normal 56 2 2 3 2" xfId="9482"/>
    <cellStyle name="Normal 56 3" xfId="3306"/>
    <cellStyle name="Normal 56 3 2" xfId="3307"/>
    <cellStyle name="Normal 56 3 2 2" xfId="5975"/>
    <cellStyle name="Normal 56 3 2 2 2" xfId="6929"/>
    <cellStyle name="Normal 56 3 2 2 3" xfId="8027"/>
    <cellStyle name="Normal 56 3 2 2 3 2" xfId="9662"/>
    <cellStyle name="Normal 56 3 3" xfId="5976"/>
    <cellStyle name="Normal 56 3 3 2" xfId="6930"/>
    <cellStyle name="Normal 56 3 3 3" xfId="8510"/>
    <cellStyle name="Normal 56 3 3 3 2" xfId="9804"/>
    <cellStyle name="Normal 56 4" xfId="3308"/>
    <cellStyle name="Normal 56 4 2" xfId="5977"/>
    <cellStyle name="Normal 56 4 2 2" xfId="6931"/>
    <cellStyle name="Normal 56 4 2 3" xfId="8509"/>
    <cellStyle name="Normal 56 4 2 3 2" xfId="9483"/>
    <cellStyle name="Normal 56 5" xfId="5978"/>
    <cellStyle name="Normal 56 5 2" xfId="6932"/>
    <cellStyle name="Normal 56 5 3" xfId="8026"/>
    <cellStyle name="Normal 56 5 3 2" xfId="9663"/>
    <cellStyle name="Normal 57" xfId="3309"/>
    <cellStyle name="Normal 57 2" xfId="3310"/>
    <cellStyle name="Normal 57 2 2" xfId="5979"/>
    <cellStyle name="Normal 57 2 2 2" xfId="6933"/>
    <cellStyle name="Normal 57 2 2 3" xfId="8025"/>
    <cellStyle name="Normal 57 2 2 3 2" xfId="9876"/>
    <cellStyle name="Normal 57 3" xfId="3311"/>
    <cellStyle name="Normal 57 3 2" xfId="3312"/>
    <cellStyle name="Normal 57 3 2 2" xfId="5980"/>
    <cellStyle name="Normal 57 3 2 2 2" xfId="6934"/>
    <cellStyle name="Normal 57 3 2 2 3" xfId="8508"/>
    <cellStyle name="Normal 57 3 2 2 3 2" xfId="9805"/>
    <cellStyle name="Normal 57 3 3" xfId="5981"/>
    <cellStyle name="Normal 57 3 3 2" xfId="6935"/>
    <cellStyle name="Normal 57 3 3 3" xfId="8024"/>
    <cellStyle name="Normal 57 3 3 3 2" xfId="9877"/>
    <cellStyle name="Normal 57 4" xfId="3313"/>
    <cellStyle name="Normal 57 4 2" xfId="5982"/>
    <cellStyle name="Normal 57 4 2 2" xfId="6936"/>
    <cellStyle name="Normal 57 4 2 3" xfId="8023"/>
    <cellStyle name="Normal 57 4 2 3 2" xfId="9664"/>
    <cellStyle name="Normal 57 5" xfId="5983"/>
    <cellStyle name="Normal 57 5 2" xfId="6937"/>
    <cellStyle name="Normal 57 5 3" xfId="8022"/>
    <cellStyle name="Normal 57 5 3 2" xfId="9878"/>
    <cellStyle name="Normal 58" xfId="3314"/>
    <cellStyle name="Normal 58 2" xfId="3315"/>
    <cellStyle name="Normal 58 2 2" xfId="5984"/>
    <cellStyle name="Normal 58 2 2 2" xfId="6938"/>
    <cellStyle name="Normal 58 2 2 3" xfId="8507"/>
    <cellStyle name="Normal 58 2 2 3 2" xfId="9806"/>
    <cellStyle name="Normal 58 3" xfId="3316"/>
    <cellStyle name="Normal 58 3 2" xfId="3317"/>
    <cellStyle name="Normal 58 3 2 2" xfId="5985"/>
    <cellStyle name="Normal 58 3 2 2 2" xfId="6939"/>
    <cellStyle name="Normal 58 3 2 2 3" xfId="8506"/>
    <cellStyle name="Normal 58 3 2 2 3 2" xfId="9484"/>
    <cellStyle name="Normal 58 3 3" xfId="5986"/>
    <cellStyle name="Normal 58 3 3 2" xfId="6940"/>
    <cellStyle name="Normal 58 3 3 3" xfId="8021"/>
    <cellStyle name="Normal 58 3 3 3 2" xfId="9879"/>
    <cellStyle name="Normal 58 4" xfId="3318"/>
    <cellStyle name="Normal 58 4 2" xfId="5987"/>
    <cellStyle name="Normal 58 4 2 2" xfId="6941"/>
    <cellStyle name="Normal 58 4 2 3" xfId="8505"/>
    <cellStyle name="Normal 58 4 2 3 2" xfId="9485"/>
    <cellStyle name="Normal 58 5" xfId="5988"/>
    <cellStyle name="Normal 58 5 2" xfId="6942"/>
    <cellStyle name="Normal 58 5 3" xfId="8504"/>
    <cellStyle name="Normal 58 5 3 2" xfId="9807"/>
    <cellStyle name="Normal 59" xfId="3319"/>
    <cellStyle name="Normal 59 2" xfId="3320"/>
    <cellStyle name="Normal 59 2 2" xfId="5989"/>
    <cellStyle name="Normal 59 2 2 2" xfId="6943"/>
    <cellStyle name="Normal 59 2 2 3" xfId="8020"/>
    <cellStyle name="Normal 59 2 2 3 2" xfId="9665"/>
    <cellStyle name="Normal 59 3" xfId="3321"/>
    <cellStyle name="Normal 59 3 2" xfId="3322"/>
    <cellStyle name="Normal 59 3 2 2" xfId="5990"/>
    <cellStyle name="Normal 59 3 2 2 2" xfId="6944"/>
    <cellStyle name="Normal 59 3 2 2 3" xfId="8019"/>
    <cellStyle name="Normal 59 3 2 2 3 2" xfId="9666"/>
    <cellStyle name="Normal 59 3 3" xfId="5991"/>
    <cellStyle name="Normal 59 3 3 2" xfId="6945"/>
    <cellStyle name="Normal 59 3 3 3" xfId="8503"/>
    <cellStyle name="Normal 59 3 3 3 2" xfId="9486"/>
    <cellStyle name="Normal 59 4" xfId="3323"/>
    <cellStyle name="Normal 59 4 2" xfId="5992"/>
    <cellStyle name="Normal 59 4 2 2" xfId="6946"/>
    <cellStyle name="Normal 59 4 2 3" xfId="8018"/>
    <cellStyle name="Normal 59 4 2 3 2" xfId="9880"/>
    <cellStyle name="Normal 59 5" xfId="5993"/>
    <cellStyle name="Normal 59 5 2" xfId="6947"/>
    <cellStyle name="Normal 59 5 3" xfId="8017"/>
    <cellStyle name="Normal 59 5 3 2" xfId="9667"/>
    <cellStyle name="Normal 6" xfId="3324"/>
    <cellStyle name="Normal 6 10" xfId="6247"/>
    <cellStyle name="Normal 6 10 2" xfId="7327"/>
    <cellStyle name="Normal 6 10 2 2" xfId="9214"/>
    <cellStyle name="Normal 6 10 2 3" xfId="7855"/>
    <cellStyle name="Normal 6 10 3" xfId="8958"/>
    <cellStyle name="Normal 6 10 4" xfId="7595"/>
    <cellStyle name="Normal 6 11" xfId="7195"/>
    <cellStyle name="Normal 6 11 2" xfId="9082"/>
    <cellStyle name="Normal 6 11 3" xfId="7723"/>
    <cellStyle name="Normal 6 12" xfId="7875"/>
    <cellStyle name="Normal 6 12 2" xfId="9234"/>
    <cellStyle name="Normal 6 13" xfId="8479"/>
    <cellStyle name="Normal 6 14" xfId="7459"/>
    <cellStyle name="Normal 6 2" xfId="3325"/>
    <cellStyle name="Normal 6 2 10" xfId="3326"/>
    <cellStyle name="Normal 6 2 10 2" xfId="3327"/>
    <cellStyle name="Normal 6 2 10 3" xfId="3328"/>
    <cellStyle name="Normal 6 2 11" xfId="3329"/>
    <cellStyle name="Normal 6 2 11 2" xfId="3330"/>
    <cellStyle name="Normal 6 2 11 2 2" xfId="5994"/>
    <cellStyle name="Normal 6 2 11 2 2 2" xfId="6948"/>
    <cellStyle name="Normal 6 2 11 2 2 3" xfId="8016"/>
    <cellStyle name="Normal 6 2 11 2 2 3 2" xfId="9668"/>
    <cellStyle name="Normal 6 2 11 3" xfId="3331"/>
    <cellStyle name="Normal 6 2 11 3 2" xfId="3332"/>
    <cellStyle name="Normal 6 2 11 3 2 2" xfId="5995"/>
    <cellStyle name="Normal 6 2 11 3 2 2 2" xfId="6949"/>
    <cellStyle name="Normal 6 2 11 3 2 2 3" xfId="8015"/>
    <cellStyle name="Normal 6 2 11 3 2 2 3 2" xfId="9881"/>
    <cellStyle name="Normal 6 2 11 3 3" xfId="5996"/>
    <cellStyle name="Normal 6 2 11 3 3 2" xfId="6950"/>
    <cellStyle name="Normal 6 2 11 3 3 3" xfId="8502"/>
    <cellStyle name="Normal 6 2 11 3 3 3 2" xfId="9487"/>
    <cellStyle name="Normal 6 2 11 4" xfId="3333"/>
    <cellStyle name="Normal 6 2 11 4 2" xfId="5997"/>
    <cellStyle name="Normal 6 2 11 4 2 2" xfId="6951"/>
    <cellStyle name="Normal 6 2 11 4 2 3" xfId="8014"/>
    <cellStyle name="Normal 6 2 11 4 2 3 2" xfId="9882"/>
    <cellStyle name="Normal 6 2 12" xfId="3334"/>
    <cellStyle name="Normal 6 2 12 2" xfId="3335"/>
    <cellStyle name="Normal 6 2 12 2 2" xfId="5998"/>
    <cellStyle name="Normal 6 2 12 2 2 2" xfId="6952"/>
    <cellStyle name="Normal 6 2 12 2 2 3" xfId="8501"/>
    <cellStyle name="Normal 6 2 12 2 2 3 2" xfId="9808"/>
    <cellStyle name="Normal 6 2 13" xfId="3336"/>
    <cellStyle name="Normal 6 2 13 2" xfId="3337"/>
    <cellStyle name="Normal 6 2 13 2 2" xfId="5999"/>
    <cellStyle name="Normal 6 2 13 2 2 2" xfId="6953"/>
    <cellStyle name="Normal 6 2 13 2 2 3" xfId="8013"/>
    <cellStyle name="Normal 6 2 13 2 2 3 2" xfId="9669"/>
    <cellStyle name="Normal 6 2 13 3" xfId="6000"/>
    <cellStyle name="Normal 6 2 13 3 2" xfId="6954"/>
    <cellStyle name="Normal 6 2 13 3 3" xfId="8500"/>
    <cellStyle name="Normal 6 2 13 3 3 2" xfId="9809"/>
    <cellStyle name="Normal 6 2 14" xfId="3338"/>
    <cellStyle name="Normal 6 2 14 2" xfId="6001"/>
    <cellStyle name="Normal 6 2 14 2 2" xfId="6955"/>
    <cellStyle name="Normal 6 2 14 2 3" xfId="8012"/>
    <cellStyle name="Normal 6 2 14 2 3 2" xfId="9883"/>
    <cellStyle name="Normal 6 2 15" xfId="6002"/>
    <cellStyle name="Normal 6 2 15 2" xfId="6956"/>
    <cellStyle name="Normal 6 2 15 3" xfId="8499"/>
    <cellStyle name="Normal 6 2 15 3 2" xfId="9488"/>
    <cellStyle name="Normal 6 2 2" xfId="3339"/>
    <cellStyle name="Normal 6 2 2 2" xfId="3340"/>
    <cellStyle name="Normal 6 2 2 2 2" xfId="6003"/>
    <cellStyle name="Normal 6 2 2 2 2 2" xfId="6957"/>
    <cellStyle name="Normal 6 2 2 2 2 3" xfId="8011"/>
    <cellStyle name="Normal 6 2 2 2 2 3 2" xfId="9884"/>
    <cellStyle name="Normal 6 2 2 3" xfId="3341"/>
    <cellStyle name="Normal 6 2 2 3 2" xfId="6004"/>
    <cellStyle name="Normal 6 2 2 3 2 2" xfId="6958"/>
    <cellStyle name="Normal 6 2 2 3 2 3" xfId="8498"/>
    <cellStyle name="Normal 6 2 2 3 2 3 2" xfId="9810"/>
    <cellStyle name="Normal 6 2 2 4" xfId="3342"/>
    <cellStyle name="Normal 6 2 2 4 2" xfId="6005"/>
    <cellStyle name="Normal 6 2 2 4 2 2" xfId="6959"/>
    <cellStyle name="Normal 6 2 2 4 2 3" xfId="8010"/>
    <cellStyle name="Normal 6 2 2 4 2 3 2" xfId="9670"/>
    <cellStyle name="Normal 6 2 2 5" xfId="3343"/>
    <cellStyle name="Normal 6 2 2 5 2" xfId="6006"/>
    <cellStyle name="Normal 6 2 2 5 2 2" xfId="6960"/>
    <cellStyle name="Normal 6 2 2 5 2 3" xfId="8497"/>
    <cellStyle name="Normal 6 2 2 5 2 3 2" xfId="9811"/>
    <cellStyle name="Normal 6 2 2 6" xfId="6007"/>
    <cellStyle name="Normal 6 2 2 6 2" xfId="6961"/>
    <cellStyle name="Normal 6 2 2 6 3" xfId="8009"/>
    <cellStyle name="Normal 6 2 2 6 3 2" xfId="9671"/>
    <cellStyle name="Normal 6 2 3" xfId="3344"/>
    <cellStyle name="Normal 6 2 3 2" xfId="3345"/>
    <cellStyle name="Normal 6 2 3 2 2" xfId="6008"/>
    <cellStyle name="Normal 6 2 3 2 2 2" xfId="6962"/>
    <cellStyle name="Normal 6 2 3 2 2 3" xfId="8496"/>
    <cellStyle name="Normal 6 2 3 2 2 3 2" xfId="9489"/>
    <cellStyle name="Normal 6 2 3 3" xfId="3346"/>
    <cellStyle name="Normal 6 2 3 3 2" xfId="6009"/>
    <cellStyle name="Normal 6 2 3 3 2 2" xfId="6963"/>
    <cellStyle name="Normal 6 2 3 3 2 3" xfId="8008"/>
    <cellStyle name="Normal 6 2 3 3 2 3 2" xfId="9885"/>
    <cellStyle name="Normal 6 2 3 4" xfId="3347"/>
    <cellStyle name="Normal 6 2 3 4 2" xfId="6010"/>
    <cellStyle name="Normal 6 2 3 4 2 2" xfId="6964"/>
    <cellStyle name="Normal 6 2 3 4 2 3" xfId="8495"/>
    <cellStyle name="Normal 6 2 3 4 2 3 2" xfId="9812"/>
    <cellStyle name="Normal 6 2 3 5" xfId="3348"/>
    <cellStyle name="Normal 6 2 3 5 2" xfId="6011"/>
    <cellStyle name="Normal 6 2 3 5 2 2" xfId="6965"/>
    <cellStyle name="Normal 6 2 3 5 2 3" xfId="8007"/>
    <cellStyle name="Normal 6 2 3 5 2 3 2" xfId="9672"/>
    <cellStyle name="Normal 6 2 3 6" xfId="6012"/>
    <cellStyle name="Normal 6 2 3 6 2" xfId="6966"/>
    <cellStyle name="Normal 6 2 3 6 3" xfId="8494"/>
    <cellStyle name="Normal 6 2 3 6 3 2" xfId="9490"/>
    <cellStyle name="Normal 6 2 4" xfId="3349"/>
    <cellStyle name="Normal 6 2 4 2" xfId="3350"/>
    <cellStyle name="Normal 6 2 4 2 2" xfId="6013"/>
    <cellStyle name="Normal 6 2 4 2 2 2" xfId="6967"/>
    <cellStyle name="Normal 6 2 4 2 2 3" xfId="8006"/>
    <cellStyle name="Normal 6 2 4 2 2 3 2" xfId="9886"/>
    <cellStyle name="Normal 6 2 4 3" xfId="3351"/>
    <cellStyle name="Normal 6 2 4 3 2" xfId="6014"/>
    <cellStyle name="Normal 6 2 4 3 2 2" xfId="6968"/>
    <cellStyle name="Normal 6 2 4 3 2 3" xfId="8493"/>
    <cellStyle name="Normal 6 2 4 3 2 3 2" xfId="9491"/>
    <cellStyle name="Normal 6 2 4 4" xfId="3352"/>
    <cellStyle name="Normal 6 2 4 4 2" xfId="6015"/>
    <cellStyle name="Normal 6 2 4 4 2 2" xfId="6969"/>
    <cellStyle name="Normal 6 2 4 4 2 3" xfId="8005"/>
    <cellStyle name="Normal 6 2 4 4 2 3 2" xfId="9673"/>
    <cellStyle name="Normal 6 2 4 5" xfId="3353"/>
    <cellStyle name="Normal 6 2 4 5 2" xfId="6016"/>
    <cellStyle name="Normal 6 2 4 5 2 2" xfId="6970"/>
    <cellStyle name="Normal 6 2 4 5 2 3" xfId="8004"/>
    <cellStyle name="Normal 6 2 4 5 2 3 2" xfId="9887"/>
    <cellStyle name="Normal 6 2 4 6" xfId="6017"/>
    <cellStyle name="Normal 6 2 4 6 2" xfId="6971"/>
    <cellStyle name="Normal 6 2 4 6 3" xfId="8003"/>
    <cellStyle name="Normal 6 2 4 6 3 2" xfId="9674"/>
    <cellStyle name="Normal 6 2 5" xfId="3354"/>
    <cellStyle name="Normal 6 2 5 2" xfId="3355"/>
    <cellStyle name="Normal 6 2 5 2 2" xfId="6018"/>
    <cellStyle name="Normal 6 2 5 2 2 2" xfId="6972"/>
    <cellStyle name="Normal 6 2 5 2 2 3" xfId="8002"/>
    <cellStyle name="Normal 6 2 5 2 2 3 2" xfId="9888"/>
    <cellStyle name="Normal 6 2 5 3" xfId="3356"/>
    <cellStyle name="Normal 6 2 5 3 2" xfId="6019"/>
    <cellStyle name="Normal 6 2 5 3 2 2" xfId="6973"/>
    <cellStyle name="Normal 6 2 5 3 2 3" xfId="8001"/>
    <cellStyle name="Normal 6 2 5 3 2 3 2" xfId="9675"/>
    <cellStyle name="Normal 6 2 5 4" xfId="3357"/>
    <cellStyle name="Normal 6 2 5 4 2" xfId="6020"/>
    <cellStyle name="Normal 6 2 5 4 2 2" xfId="6974"/>
    <cellStyle name="Normal 6 2 5 4 2 3" xfId="8000"/>
    <cellStyle name="Normal 6 2 5 4 2 3 2" xfId="9889"/>
    <cellStyle name="Normal 6 2 5 5" xfId="3358"/>
    <cellStyle name="Normal 6 2 5 5 2" xfId="6021"/>
    <cellStyle name="Normal 6 2 5 5 2 2" xfId="6975"/>
    <cellStyle name="Normal 6 2 5 5 2 3" xfId="7999"/>
    <cellStyle name="Normal 6 2 5 5 2 3 2" xfId="9676"/>
    <cellStyle name="Normal 6 2 5 6" xfId="6022"/>
    <cellStyle name="Normal 6 2 5 6 2" xfId="6976"/>
    <cellStyle name="Normal 6 2 5 6 3" xfId="7998"/>
    <cellStyle name="Normal 6 2 5 6 3 2" xfId="9890"/>
    <cellStyle name="Normal 6 2 6" xfId="3359"/>
    <cellStyle name="Normal 6 2 6 2" xfId="3360"/>
    <cellStyle name="Normal 6 2 6 2 2" xfId="6023"/>
    <cellStyle name="Normal 6 2 6 2 2 2" xfId="6977"/>
    <cellStyle name="Normal 6 2 6 2 2 3" xfId="7997"/>
    <cellStyle name="Normal 6 2 6 2 2 3 2" xfId="9677"/>
    <cellStyle name="Normal 6 2 6 3" xfId="3361"/>
    <cellStyle name="Normal 6 2 6 3 2" xfId="6024"/>
    <cellStyle name="Normal 6 2 6 3 2 2" xfId="6978"/>
    <cellStyle name="Normal 6 2 6 3 2 3" xfId="7996"/>
    <cellStyle name="Normal 6 2 6 3 2 3 2" xfId="9891"/>
    <cellStyle name="Normal 6 2 6 4" xfId="3362"/>
    <cellStyle name="Normal 6 2 6 4 2" xfId="6025"/>
    <cellStyle name="Normal 6 2 6 4 2 2" xfId="6979"/>
    <cellStyle name="Normal 6 2 6 4 2 3" xfId="7995"/>
    <cellStyle name="Normal 6 2 6 4 2 3 2" xfId="9678"/>
    <cellStyle name="Normal 6 2 6 5" xfId="3363"/>
    <cellStyle name="Normal 6 2 6 5 2" xfId="6026"/>
    <cellStyle name="Normal 6 2 6 5 2 2" xfId="6980"/>
    <cellStyle name="Normal 6 2 6 5 2 3" xfId="7994"/>
    <cellStyle name="Normal 6 2 6 5 2 3 2" xfId="9892"/>
    <cellStyle name="Normal 6 2 6 6" xfId="6027"/>
    <cellStyle name="Normal 6 2 6 6 2" xfId="6981"/>
    <cellStyle name="Normal 6 2 6 6 3" xfId="7993"/>
    <cellStyle name="Normal 6 2 6 6 3 2" xfId="9679"/>
    <cellStyle name="Normal 6 2 7" xfId="3364"/>
    <cellStyle name="Normal 6 2 7 2" xfId="3365"/>
    <cellStyle name="Normal 6 2 7 2 2" xfId="6028"/>
    <cellStyle name="Normal 6 2 7 2 2 2" xfId="6982"/>
    <cellStyle name="Normal 6 2 7 2 2 3" xfId="7992"/>
    <cellStyle name="Normal 6 2 7 2 2 3 2" xfId="9893"/>
    <cellStyle name="Normal 6 2 7 3" xfId="3366"/>
    <cellStyle name="Normal 6 2 7 3 2" xfId="6029"/>
    <cellStyle name="Normal 6 2 7 3 2 2" xfId="6983"/>
    <cellStyle name="Normal 6 2 7 3 2 3" xfId="8492"/>
    <cellStyle name="Normal 6 2 7 3 2 3 2" xfId="9813"/>
    <cellStyle name="Normal 6 2 7 4" xfId="3367"/>
    <cellStyle name="Normal 6 2 7 4 2" xfId="6030"/>
    <cellStyle name="Normal 6 2 7 4 2 2" xfId="6984"/>
    <cellStyle name="Normal 6 2 7 4 2 3" xfId="7991"/>
    <cellStyle name="Normal 6 2 7 4 2 3 2" xfId="9680"/>
    <cellStyle name="Normal 6 2 7 5" xfId="3368"/>
    <cellStyle name="Normal 6 2 7 5 2" xfId="6031"/>
    <cellStyle name="Normal 6 2 7 5 2 2" xfId="6985"/>
    <cellStyle name="Normal 6 2 7 5 2 3" xfId="7990"/>
    <cellStyle name="Normal 6 2 7 5 2 3 2" xfId="9894"/>
    <cellStyle name="Normal 6 2 7 6" xfId="6032"/>
    <cellStyle name="Normal 6 2 7 6 2" xfId="6986"/>
    <cellStyle name="Normal 6 2 7 6 3" xfId="7989"/>
    <cellStyle name="Normal 6 2 7 6 3 2" xfId="9681"/>
    <cellStyle name="Normal 6 2 8" xfId="3369"/>
    <cellStyle name="Normal 6 2 8 2" xfId="3370"/>
    <cellStyle name="Normal 6 2 8 2 2" xfId="6033"/>
    <cellStyle name="Normal 6 2 8 2 2 2" xfId="6987"/>
    <cellStyle name="Normal 6 2 8 2 2 3" xfId="7988"/>
    <cellStyle name="Normal 6 2 8 2 2 3 2" xfId="9682"/>
    <cellStyle name="Normal 6 2 8 3" xfId="3371"/>
    <cellStyle name="Normal 6 2 8 3 2" xfId="6034"/>
    <cellStyle name="Normal 6 2 8 3 2 2" xfId="6988"/>
    <cellStyle name="Normal 6 2 8 3 2 3" xfId="7987"/>
    <cellStyle name="Normal 6 2 8 3 2 3 2" xfId="9895"/>
    <cellStyle name="Normal 6 2 8 4" xfId="3372"/>
    <cellStyle name="Normal 6 2 8 4 2" xfId="6035"/>
    <cellStyle name="Normal 6 2 8 4 2 2" xfId="6989"/>
    <cellStyle name="Normal 6 2 8 4 2 3" xfId="7986"/>
    <cellStyle name="Normal 6 2 8 4 2 3 2" xfId="9896"/>
    <cellStyle name="Normal 6 2 8 5" xfId="3373"/>
    <cellStyle name="Normal 6 2 8 5 2" xfId="6036"/>
    <cellStyle name="Normal 6 2 8 5 2 2" xfId="6990"/>
    <cellStyle name="Normal 6 2 8 5 2 3" xfId="7985"/>
    <cellStyle name="Normal 6 2 8 5 2 3 2" xfId="9683"/>
    <cellStyle name="Normal 6 2 8 6" xfId="6037"/>
    <cellStyle name="Normal 6 2 8 6 2" xfId="6991"/>
    <cellStyle name="Normal 6 2 8 6 3" xfId="7983"/>
    <cellStyle name="Normal 6 2 8 6 3 2" xfId="9684"/>
    <cellStyle name="Normal 6 2 9" xfId="3374"/>
    <cellStyle name="Normal 6 2 9 2" xfId="3375"/>
    <cellStyle name="Normal 6 2 9 3" xfId="3376"/>
    <cellStyle name="Normal 6 2_01_cross_2009_classement_indv" xfId="3377"/>
    <cellStyle name="Normal 6 3" xfId="3378"/>
    <cellStyle name="Normal 6 3 2" xfId="3379"/>
    <cellStyle name="Normal 6 3 2 2" xfId="3380"/>
    <cellStyle name="Normal 6 3 2 2 2" xfId="6038"/>
    <cellStyle name="Normal 6 3 2 2 2 2" xfId="6992"/>
    <cellStyle name="Normal 6 3 2 2 2 3" xfId="7982"/>
    <cellStyle name="Normal 6 3 2 2 2 3 2" xfId="9897"/>
    <cellStyle name="Normal 6 3 2 3" xfId="6039"/>
    <cellStyle name="Normal 6 3 2 3 2" xfId="6993"/>
    <cellStyle name="Normal 6 3 2 3 3" xfId="7981"/>
    <cellStyle name="Normal 6 3 2 3 3 2" xfId="9685"/>
    <cellStyle name="Normal 6 3 3" xfId="3381"/>
    <cellStyle name="Normal 6 3 3 2" xfId="3382"/>
    <cellStyle name="Normal 6 3 3 3" xfId="3383"/>
    <cellStyle name="Normal 6 3 3 3 2" xfId="3384"/>
    <cellStyle name="Normal 6 3 3 4" xfId="3385"/>
    <cellStyle name="Normal 6 3 3 5" xfId="6040"/>
    <cellStyle name="Normal 6 3 3 5 2" xfId="6994"/>
    <cellStyle name="Normal 6 3 3 5 3" xfId="7980"/>
    <cellStyle name="Normal 6 3 3 5 3 2" xfId="9898"/>
    <cellStyle name="Normal 6 3 4" xfId="3386"/>
    <cellStyle name="Normal 6 3 4 2" xfId="6041"/>
    <cellStyle name="Normal 6 3 4 2 2" xfId="6995"/>
    <cellStyle name="Normal 6 3 4 2 3" xfId="7979"/>
    <cellStyle name="Normal 6 3 4 2 3 2" xfId="9686"/>
    <cellStyle name="Normal 6 3 5" xfId="3387"/>
    <cellStyle name="Normal 6 3 5 2" xfId="6042"/>
    <cellStyle name="Normal 6 3 5 2 2" xfId="6996"/>
    <cellStyle name="Normal 6 3 5 2 3" xfId="7978"/>
    <cellStyle name="Normal 6 3 5 2 3 2" xfId="9899"/>
    <cellStyle name="Normal 6 4" xfId="3388"/>
    <cellStyle name="Normal 6 4 2" xfId="3389"/>
    <cellStyle name="Normal 6 4 3" xfId="3390"/>
    <cellStyle name="Normal 6 4 3 2" xfId="3391"/>
    <cellStyle name="Normal 6 5" xfId="3392"/>
    <cellStyle name="Normal 6 6" xfId="3393"/>
    <cellStyle name="Normal 6 7" xfId="3394"/>
    <cellStyle name="Normal 6 7 2" xfId="6043"/>
    <cellStyle name="Normal 6 7 2 2" xfId="6997"/>
    <cellStyle name="Normal 6 7 2 3" xfId="7977"/>
    <cellStyle name="Normal 6 7 2 3 2" xfId="9687"/>
    <cellStyle name="Normal 6 8" xfId="3395"/>
    <cellStyle name="Normal 6 9" xfId="6242"/>
    <cellStyle name="Normal 6 9 2" xfId="7322"/>
    <cellStyle name="Normal 6 9 2 2" xfId="9209"/>
    <cellStyle name="Normal 6 9 2 3" xfId="7850"/>
    <cellStyle name="Normal 6 9 3" xfId="8953"/>
    <cellStyle name="Normal 6 9 4" xfId="7590"/>
    <cellStyle name="Normal 6_00 Challenge ile " xfId="3396"/>
    <cellStyle name="Normal 60" xfId="3397"/>
    <cellStyle name="Normal 60 2" xfId="3398"/>
    <cellStyle name="Normal 60 2 2" xfId="6044"/>
    <cellStyle name="Normal 60 2 2 2" xfId="6998"/>
    <cellStyle name="Normal 60 2 2 3" xfId="8491"/>
    <cellStyle name="Normal 60 2 2 3 2" xfId="9814"/>
    <cellStyle name="Normal 60 3" xfId="3399"/>
    <cellStyle name="Normal 60 3 2" xfId="3400"/>
    <cellStyle name="Normal 60 3 2 2" xfId="6045"/>
    <cellStyle name="Normal 60 3 2 2 2" xfId="6999"/>
    <cellStyle name="Normal 60 3 2 2 3" xfId="7976"/>
    <cellStyle name="Normal 60 3 2 2 3 2" xfId="9900"/>
    <cellStyle name="Normal 60 3 3" xfId="6046"/>
    <cellStyle name="Normal 60 3 3 2" xfId="7000"/>
    <cellStyle name="Normal 60 3 3 3" xfId="8490"/>
    <cellStyle name="Normal 60 3 3 3 2" xfId="9492"/>
    <cellStyle name="Normal 60 4" xfId="3401"/>
    <cellStyle name="Normal 60 4 2" xfId="6047"/>
    <cellStyle name="Normal 60 4 2 2" xfId="7001"/>
    <cellStyle name="Normal 60 4 2 3" xfId="7975"/>
    <cellStyle name="Normal 60 4 2 3 2" xfId="9688"/>
    <cellStyle name="Normal 60 5" xfId="6048"/>
    <cellStyle name="Normal 60 5 2" xfId="7002"/>
    <cellStyle name="Normal 60 5 3" xfId="7974"/>
    <cellStyle name="Normal 60 5 3 2" xfId="9901"/>
    <cellStyle name="Normal 61" xfId="3402"/>
    <cellStyle name="Normal 61 2" xfId="3403"/>
    <cellStyle name="Normal 61 2 2" xfId="6049"/>
    <cellStyle name="Normal 61 2 2 2" xfId="7003"/>
    <cellStyle name="Normal 61 2 2 3" xfId="7973"/>
    <cellStyle name="Normal 61 2 2 3 2" xfId="9689"/>
    <cellStyle name="Normal 61 3" xfId="3404"/>
    <cellStyle name="Normal 61 3 2" xfId="3405"/>
    <cellStyle name="Normal 61 3 2 2" xfId="6050"/>
    <cellStyle name="Normal 61 3 2 2 2" xfId="7004"/>
    <cellStyle name="Normal 61 3 2 2 3" xfId="7972"/>
    <cellStyle name="Normal 61 3 2 2 3 2" xfId="9902"/>
    <cellStyle name="Normal 61 3 3" xfId="6051"/>
    <cellStyle name="Normal 61 3 3 2" xfId="7005"/>
    <cellStyle name="Normal 61 3 3 3" xfId="8489"/>
    <cellStyle name="Normal 61 3 3 3 2" xfId="9815"/>
    <cellStyle name="Normal 61 4" xfId="3406"/>
    <cellStyle name="Normal 61 4 2" xfId="6052"/>
    <cellStyle name="Normal 61 4 2 2" xfId="7006"/>
    <cellStyle name="Normal 61 4 2 3" xfId="7971"/>
    <cellStyle name="Normal 61 4 2 3 2" xfId="9690"/>
    <cellStyle name="Normal 61 5" xfId="6053"/>
    <cellStyle name="Normal 61 5 2" xfId="7007"/>
    <cellStyle name="Normal 61 5 3" xfId="7965"/>
    <cellStyle name="Normal 61 5 3 2" xfId="9691"/>
    <cellStyle name="Normal 62" xfId="3407"/>
    <cellStyle name="Normal 62 2" xfId="3408"/>
    <cellStyle name="Normal 62 2 2" xfId="6054"/>
    <cellStyle name="Normal 62 2 2 2" xfId="7008"/>
    <cellStyle name="Normal 62 2 2 3" xfId="7962"/>
    <cellStyle name="Normal 62 2 2 3 2" xfId="9692"/>
    <cellStyle name="Normal 62 3" xfId="3409"/>
    <cellStyle name="Normal 62 3 2" xfId="3410"/>
    <cellStyle name="Normal 62 3 2 2" xfId="6055"/>
    <cellStyle name="Normal 62 3 2 2 2" xfId="7009"/>
    <cellStyle name="Normal 62 3 2 2 3" xfId="7961"/>
    <cellStyle name="Normal 62 3 2 2 3 2" xfId="9903"/>
    <cellStyle name="Normal 62 3 3" xfId="6056"/>
    <cellStyle name="Normal 62 3 3 2" xfId="7010"/>
    <cellStyle name="Normal 62 3 3 3" xfId="7960"/>
    <cellStyle name="Normal 62 3 3 3 2" xfId="9904"/>
    <cellStyle name="Normal 62 4" xfId="3411"/>
    <cellStyle name="Normal 62 4 2" xfId="6057"/>
    <cellStyle name="Normal 62 4 2 2" xfId="7011"/>
    <cellStyle name="Normal 62 4 2 3" xfId="7955"/>
    <cellStyle name="Normal 62 4 2 3 2" xfId="9905"/>
    <cellStyle name="Normal 62 5" xfId="6058"/>
    <cellStyle name="Normal 62 5 2" xfId="7012"/>
    <cellStyle name="Normal 62 5 3" xfId="7953"/>
    <cellStyle name="Normal 62 5 3 2" xfId="9906"/>
    <cellStyle name="Normal 63" xfId="3412"/>
    <cellStyle name="Normal 63 2" xfId="3413"/>
    <cellStyle name="Normal 63 2 2" xfId="6059"/>
    <cellStyle name="Normal 63 2 2 2" xfId="7013"/>
    <cellStyle name="Normal 63 2 2 3" xfId="7950"/>
    <cellStyle name="Normal 63 2 2 3 2" xfId="9693"/>
    <cellStyle name="Normal 63 3" xfId="3414"/>
    <cellStyle name="Normal 63 3 2" xfId="3415"/>
    <cellStyle name="Normal 63 3 2 2" xfId="6060"/>
    <cellStyle name="Normal 63 3 2 2 2" xfId="7014"/>
    <cellStyle name="Normal 63 3 2 2 3" xfId="7949"/>
    <cellStyle name="Normal 63 3 2 2 3 2" xfId="9907"/>
    <cellStyle name="Normal 63 3 3" xfId="6061"/>
    <cellStyle name="Normal 63 3 3 2" xfId="7015"/>
    <cellStyle name="Normal 63 3 3 3" xfId="7948"/>
    <cellStyle name="Normal 63 3 3 3 2" xfId="9694"/>
    <cellStyle name="Normal 63 4" xfId="3416"/>
    <cellStyle name="Normal 63 4 2" xfId="6062"/>
    <cellStyle name="Normal 63 4 2 2" xfId="7016"/>
    <cellStyle name="Normal 63 4 2 3" xfId="7947"/>
    <cellStyle name="Normal 63 4 2 3 2" xfId="9908"/>
    <cellStyle name="Normal 63 5" xfId="6063"/>
    <cellStyle name="Normal 63 5 2" xfId="7017"/>
    <cellStyle name="Normal 63 5 3" xfId="7946"/>
    <cellStyle name="Normal 63 5 3 2" xfId="9695"/>
    <cellStyle name="Normal 64" xfId="3417"/>
    <cellStyle name="Normal 64 2" xfId="3418"/>
    <cellStyle name="Normal 64 2 2" xfId="6064"/>
    <cellStyle name="Normal 64 2 2 2" xfId="7018"/>
    <cellStyle name="Normal 64 2 2 3" xfId="7945"/>
    <cellStyle name="Normal 64 2 2 3 2" xfId="9909"/>
    <cellStyle name="Normal 64 3" xfId="3419"/>
    <cellStyle name="Normal 64 3 2" xfId="3420"/>
    <cellStyle name="Normal 64 3 2 2" xfId="6065"/>
    <cellStyle name="Normal 64 3 2 2 2" xfId="7019"/>
    <cellStyle name="Normal 64 3 2 2 3" xfId="7943"/>
    <cellStyle name="Normal 64 3 2 2 3 2" xfId="9910"/>
    <cellStyle name="Normal 64 3 3" xfId="6066"/>
    <cellStyle name="Normal 64 3 3 2" xfId="7020"/>
    <cellStyle name="Normal 64 3 3 3" xfId="7942"/>
    <cellStyle name="Normal 64 3 3 3 2" xfId="9696"/>
    <cellStyle name="Normal 64 4" xfId="3421"/>
    <cellStyle name="Normal 64 4 2" xfId="6067"/>
    <cellStyle name="Normal 64 4 2 2" xfId="7021"/>
    <cellStyle name="Normal 64 4 2 3" xfId="7941"/>
    <cellStyle name="Normal 64 4 2 3 2" xfId="9697"/>
    <cellStyle name="Normal 64 5" xfId="6068"/>
    <cellStyle name="Normal 64 5 2" xfId="7022"/>
    <cellStyle name="Normal 64 5 3" xfId="7940"/>
    <cellStyle name="Normal 64 5 3 2" xfId="9698"/>
    <cellStyle name="Normal 65" xfId="3422"/>
    <cellStyle name="Normal 65 2" xfId="3423"/>
    <cellStyle name="Normal 65 2 2" xfId="6069"/>
    <cellStyle name="Normal 65 2 2 2" xfId="7023"/>
    <cellStyle name="Normal 65 2 2 3" xfId="7937"/>
    <cellStyle name="Normal 65 2 2 3 2" xfId="9699"/>
    <cellStyle name="Normal 65 3" xfId="3424"/>
    <cellStyle name="Normal 65 3 2" xfId="3425"/>
    <cellStyle name="Normal 65 3 2 2" xfId="6070"/>
    <cellStyle name="Normal 65 3 2 2 2" xfId="7024"/>
    <cellStyle name="Normal 65 3 2 2 3" xfId="7936"/>
    <cellStyle name="Normal 65 3 2 2 3 2" xfId="9911"/>
    <cellStyle name="Normal 65 3 3" xfId="6071"/>
    <cellStyle name="Normal 65 3 3 2" xfId="7025"/>
    <cellStyle name="Normal 65 3 3 3" xfId="8488"/>
    <cellStyle name="Normal 65 3 3 3 2" xfId="9816"/>
    <cellStyle name="Normal 65 4" xfId="3426"/>
    <cellStyle name="Normal 65 4 2" xfId="6072"/>
    <cellStyle name="Normal 65 4 2 2" xfId="7026"/>
    <cellStyle name="Normal 65 4 2 3" xfId="7934"/>
    <cellStyle name="Normal 65 4 2 3 2" xfId="9700"/>
    <cellStyle name="Normal 65 5" xfId="6073"/>
    <cellStyle name="Normal 65 5 2" xfId="7027"/>
    <cellStyle name="Normal 65 5 3" xfId="7933"/>
    <cellStyle name="Normal 65 5 3 2" xfId="9912"/>
    <cellStyle name="Normal 66" xfId="3427"/>
    <cellStyle name="Normal 66 2" xfId="3428"/>
    <cellStyle name="Normal 66 2 2" xfId="6074"/>
    <cellStyle name="Normal 66 2 2 2" xfId="7028"/>
    <cellStyle name="Normal 66 2 2 3" xfId="7932"/>
    <cellStyle name="Normal 66 2 2 3 2" xfId="9913"/>
    <cellStyle name="Normal 66 3" xfId="3429"/>
    <cellStyle name="Normal 66 3 2" xfId="3430"/>
    <cellStyle name="Normal 66 3 2 2" xfId="6075"/>
    <cellStyle name="Normal 66 3 2 2 2" xfId="7029"/>
    <cellStyle name="Normal 66 3 2 2 3" xfId="7931"/>
    <cellStyle name="Normal 66 3 2 2 3 2" xfId="9701"/>
    <cellStyle name="Normal 66 3 3" xfId="6076"/>
    <cellStyle name="Normal 66 3 3 2" xfId="7030"/>
    <cellStyle name="Normal 66 3 3 3" xfId="7930"/>
    <cellStyle name="Normal 66 3 3 3 2" xfId="9702"/>
    <cellStyle name="Normal 66 4" xfId="3431"/>
    <cellStyle name="Normal 66 4 2" xfId="6077"/>
    <cellStyle name="Normal 66 4 2 2" xfId="7031"/>
    <cellStyle name="Normal 66 4 2 3" xfId="7929"/>
    <cellStyle name="Normal 66 4 2 3 2" xfId="9914"/>
    <cellStyle name="Normal 66 5" xfId="6078"/>
    <cellStyle name="Normal 66 5 2" xfId="7032"/>
    <cellStyle name="Normal 66 5 3" xfId="7928"/>
    <cellStyle name="Normal 66 5 3 2" xfId="9703"/>
    <cellStyle name="Normal 67" xfId="3432"/>
    <cellStyle name="Normal 67 2" xfId="3433"/>
    <cellStyle name="Normal 67 2 2" xfId="6079"/>
    <cellStyle name="Normal 67 2 2 2" xfId="7033"/>
    <cellStyle name="Normal 67 2 2 3" xfId="7927"/>
    <cellStyle name="Normal 67 2 2 3 2" xfId="9704"/>
    <cellStyle name="Normal 67 3" xfId="3434"/>
    <cellStyle name="Normal 67 3 2" xfId="3435"/>
    <cellStyle name="Normal 67 3 2 2" xfId="6080"/>
    <cellStyle name="Normal 67 3 2 2 2" xfId="7034"/>
    <cellStyle name="Normal 67 3 2 2 3" xfId="7926"/>
    <cellStyle name="Normal 67 3 2 2 3 2" xfId="9915"/>
    <cellStyle name="Normal 67 3 3" xfId="6081"/>
    <cellStyle name="Normal 67 3 3 2" xfId="7035"/>
    <cellStyle name="Normal 67 3 3 3" xfId="7925"/>
    <cellStyle name="Normal 67 3 3 3 2" xfId="9916"/>
    <cellStyle name="Normal 67 4" xfId="3436"/>
    <cellStyle name="Normal 67 4 2" xfId="6082"/>
    <cellStyle name="Normal 67 4 2 2" xfId="7036"/>
    <cellStyle name="Normal 67 4 2 3" xfId="7924"/>
    <cellStyle name="Normal 67 4 2 3 2" xfId="9705"/>
    <cellStyle name="Normal 67 5" xfId="6083"/>
    <cellStyle name="Normal 67 5 2" xfId="7037"/>
    <cellStyle name="Normal 67 5 3" xfId="7923"/>
    <cellStyle name="Normal 67 5 3 2" xfId="9917"/>
    <cellStyle name="Normal 68" xfId="3437"/>
    <cellStyle name="Normal 68 2" xfId="3438"/>
    <cellStyle name="Normal 68 2 2" xfId="6084"/>
    <cellStyle name="Normal 68 2 2 2" xfId="7038"/>
    <cellStyle name="Normal 68 2 2 3" xfId="7922"/>
    <cellStyle name="Normal 68 2 2 3 2" xfId="9918"/>
    <cellStyle name="Normal 68 3" xfId="3439"/>
    <cellStyle name="Normal 68 3 2" xfId="3440"/>
    <cellStyle name="Normal 68 3 2 2" xfId="6085"/>
    <cellStyle name="Normal 68 3 2 2 2" xfId="7039"/>
    <cellStyle name="Normal 68 3 2 2 3" xfId="7921"/>
    <cellStyle name="Normal 68 3 2 2 3 2" xfId="9706"/>
    <cellStyle name="Normal 68 3 3" xfId="6086"/>
    <cellStyle name="Normal 68 3 3 2" xfId="7040"/>
    <cellStyle name="Normal 68 3 3 3" xfId="8487"/>
    <cellStyle name="Normal 68 3 3 3 2" xfId="9493"/>
    <cellStyle name="Normal 68 4" xfId="3441"/>
    <cellStyle name="Normal 68 4 2" xfId="6087"/>
    <cellStyle name="Normal 68 4 2 2" xfId="7041"/>
    <cellStyle name="Normal 68 4 2 3" xfId="7920"/>
    <cellStyle name="Normal 68 4 2 3 2" xfId="9707"/>
    <cellStyle name="Normal 68 5" xfId="6088"/>
    <cellStyle name="Normal 68 5 2" xfId="7042"/>
    <cellStyle name="Normal 68 5 3" xfId="7919"/>
    <cellStyle name="Normal 68 5 3 2" xfId="9919"/>
    <cellStyle name="Normal 69" xfId="3442"/>
    <cellStyle name="Normal 69 2" xfId="3443"/>
    <cellStyle name="Normal 69 2 2" xfId="6089"/>
    <cellStyle name="Normal 69 2 2 2" xfId="7043"/>
    <cellStyle name="Normal 69 2 2 3" xfId="7918"/>
    <cellStyle name="Normal 69 2 2 3 2" xfId="9708"/>
    <cellStyle name="Normal 69 3" xfId="3444"/>
    <cellStyle name="Normal 69 3 2" xfId="3445"/>
    <cellStyle name="Normal 69 3 2 2" xfId="6090"/>
    <cellStyle name="Normal 69 3 2 2 2" xfId="7044"/>
    <cellStyle name="Normal 69 3 2 2 3" xfId="7917"/>
    <cellStyle name="Normal 69 3 2 2 3 2" xfId="9709"/>
    <cellStyle name="Normal 69 3 3" xfId="6091"/>
    <cellStyle name="Normal 69 3 3 2" xfId="7045"/>
    <cellStyle name="Normal 69 3 3 3" xfId="7916"/>
    <cellStyle name="Normal 69 3 3 3 2" xfId="9920"/>
    <cellStyle name="Normal 69 4" xfId="3446"/>
    <cellStyle name="Normal 69 4 2" xfId="6092"/>
    <cellStyle name="Normal 69 4 2 2" xfId="7046"/>
    <cellStyle name="Normal 69 4 2 3" xfId="7915"/>
    <cellStyle name="Normal 69 4 2 3 2" xfId="9921"/>
    <cellStyle name="Normal 69 5" xfId="6093"/>
    <cellStyle name="Normal 69 5 2" xfId="7047"/>
    <cellStyle name="Normal 69 5 3" xfId="7914"/>
    <cellStyle name="Normal 69 5 3 2" xfId="9710"/>
    <cellStyle name="Normal 7" xfId="3447"/>
    <cellStyle name="Normal 7 2" xfId="3448"/>
    <cellStyle name="Normal 7 2 2" xfId="3449"/>
    <cellStyle name="Normal 7 2 2 2" xfId="3450"/>
    <cellStyle name="Normal 7 2 2 3" xfId="3451"/>
    <cellStyle name="Normal 7 2 2 4" xfId="3452"/>
    <cellStyle name="Normal 7 2 2 4 2" xfId="6094"/>
    <cellStyle name="Normal 7 2 2 4 2 2" xfId="7048"/>
    <cellStyle name="Normal 7 2 2 4 2 3" xfId="7912"/>
    <cellStyle name="Normal 7 2 2 4 2 3 2" xfId="9922"/>
    <cellStyle name="Normal 7 2 2 5" xfId="3453"/>
    <cellStyle name="Normal 7 2 2 6" xfId="6095"/>
    <cellStyle name="Normal 7 2 2 6 2" xfId="7049"/>
    <cellStyle name="Normal 7 2 2 6 3" xfId="7911"/>
    <cellStyle name="Normal 7 2 2 6 3 2" xfId="9711"/>
    <cellStyle name="Normal 7 2 3" xfId="3454"/>
    <cellStyle name="Normal 7 2 3 2" xfId="3455"/>
    <cellStyle name="Normal 7 2 3 3" xfId="3456"/>
    <cellStyle name="Normal 7 2 3 4" xfId="3457"/>
    <cellStyle name="Normal 7 2 3 4 2" xfId="6096"/>
    <cellStyle name="Normal 7 2 3 4 2 2" xfId="7050"/>
    <cellStyle name="Normal 7 2 3 4 2 3" xfId="7910"/>
    <cellStyle name="Normal 7 2 3 4 2 3 2" xfId="9712"/>
    <cellStyle name="Normal 7 2 3 5" xfId="3458"/>
    <cellStyle name="Normal 7 2 3 6" xfId="6097"/>
    <cellStyle name="Normal 7 2 3 6 2" xfId="7051"/>
    <cellStyle name="Normal 7 2 3 6 3" xfId="7909"/>
    <cellStyle name="Normal 7 2 3 6 3 2" xfId="9923"/>
    <cellStyle name="Normal 7 2 4" xfId="3459"/>
    <cellStyle name="Normal 7 2 4 2" xfId="3460"/>
    <cellStyle name="Normal 7 2 4 3" xfId="6243"/>
    <cellStyle name="Normal 7 2 4 3 2" xfId="7323"/>
    <cellStyle name="Normal 7 2 4 3 2 2" xfId="9210"/>
    <cellStyle name="Normal 7 2 4 3 2 3" xfId="7851"/>
    <cellStyle name="Normal 7 2 4 3 3" xfId="8954"/>
    <cellStyle name="Normal 7 2 4 3 4" xfId="7591"/>
    <cellStyle name="Normal 7 2 4 4" xfId="7196"/>
    <cellStyle name="Normal 7 2 4 4 2" xfId="9083"/>
    <cellStyle name="Normal 7 2 4 4 3" xfId="7724"/>
    <cellStyle name="Normal 7 2 4 5" xfId="8480"/>
    <cellStyle name="Normal 7 2 4 6" xfId="7460"/>
    <cellStyle name="Normal 7 2 5" xfId="3461"/>
    <cellStyle name="Normal 7 2 5 2" xfId="3462"/>
    <cellStyle name="Normal 7 2 5 3" xfId="3463"/>
    <cellStyle name="Normal 7 2 5 3 2" xfId="3464"/>
    <cellStyle name="Normal 7 2 5 4" xfId="3465"/>
    <cellStyle name="Normal 7 2 6" xfId="3466"/>
    <cellStyle name="Normal 7 2 6 2" xfId="6098"/>
    <cellStyle name="Normal 7 2 6 2 2" xfId="7052"/>
    <cellStyle name="Normal 7 2 6 2 3" xfId="7908"/>
    <cellStyle name="Normal 7 2 6 2 3 2" xfId="9713"/>
    <cellStyle name="Normal 7 2 7" xfId="3467"/>
    <cellStyle name="Normal 7 2 8" xfId="6099"/>
    <cellStyle name="Normal 7 2 8 2" xfId="7053"/>
    <cellStyle name="Normal 7 2 8 3" xfId="7907"/>
    <cellStyle name="Normal 7 2 8 3 2" xfId="9714"/>
    <cellStyle name="Normal 7 2_Feuil1" xfId="3468"/>
    <cellStyle name="Normal 7 3" xfId="3469"/>
    <cellStyle name="Normal 7 3 2" xfId="3470"/>
    <cellStyle name="Normal 7 3 2 2" xfId="3471"/>
    <cellStyle name="Normal 7 3 2 2 2" xfId="6100"/>
    <cellStyle name="Normal 7 3 2 2 2 2" xfId="7054"/>
    <cellStyle name="Normal 7 3 2 2 2 3" xfId="7906"/>
    <cellStyle name="Normal 7 3 2 2 2 3 2" xfId="9924"/>
    <cellStyle name="Normal 7 3 2 3" xfId="3472"/>
    <cellStyle name="Normal 7 3 2 4" xfId="6101"/>
    <cellStyle name="Normal 7 3 2 4 2" xfId="7055"/>
    <cellStyle name="Normal 7 3 2 4 3" xfId="8486"/>
    <cellStyle name="Normal 7 3 2 4 3 2" xfId="9494"/>
    <cellStyle name="Normal 7 3 3" xfId="3473"/>
    <cellStyle name="Normal 7 3 3 2" xfId="3474"/>
    <cellStyle name="Normal 7 3 4" xfId="3475"/>
    <cellStyle name="Normal 7 3 4 2" xfId="6102"/>
    <cellStyle name="Normal 7 3 4 2 2" xfId="7056"/>
    <cellStyle name="Normal 7 3 4 2 3" xfId="7905"/>
    <cellStyle name="Normal 7 3 4 2 3 2" xfId="9925"/>
    <cellStyle name="Normal 7 3 5" xfId="3476"/>
    <cellStyle name="Normal 7 3 6" xfId="6103"/>
    <cellStyle name="Normal 7 3 6 2" xfId="7057"/>
    <cellStyle name="Normal 7 3 6 3" xfId="8485"/>
    <cellStyle name="Normal 7 3 6 3 2" xfId="9495"/>
    <cellStyle name="Normal 7 4" xfId="3477"/>
    <cellStyle name="Normal 7 4 2" xfId="3478"/>
    <cellStyle name="Normal 7 4 2 2" xfId="6104"/>
    <cellStyle name="Normal 7 4 2 2 2" xfId="7058"/>
    <cellStyle name="Normal 7 4 2 2 3" xfId="7904"/>
    <cellStyle name="Normal 7 4 2 2 3 2" xfId="9715"/>
    <cellStyle name="Normal 7 4 3" xfId="3479"/>
    <cellStyle name="Normal 7 4 4" xfId="6105"/>
    <cellStyle name="Normal 7 4 4 2" xfId="7059"/>
    <cellStyle name="Normal 7 4 4 3" xfId="7903"/>
    <cellStyle name="Normal 7 4 4 3 2" xfId="9926"/>
    <cellStyle name="Normal 7 5" xfId="6106"/>
    <cellStyle name="Normal 7 5 2" xfId="7060"/>
    <cellStyle name="Normal 7 5 3" xfId="7902"/>
    <cellStyle name="Normal 7 5 3 2" xfId="9927"/>
    <cellStyle name="Normal 7_Feuil1" xfId="3480"/>
    <cellStyle name="Normal 70" xfId="3481"/>
    <cellStyle name="Normal 71" xfId="3482"/>
    <cellStyle name="Normal 72" xfId="3483"/>
    <cellStyle name="Normal 73" xfId="3484"/>
    <cellStyle name="Normal 74" xfId="3485"/>
    <cellStyle name="Normal 74 2" xfId="6107"/>
    <cellStyle name="Normal 74 2 2" xfId="7061"/>
    <cellStyle name="Normal 74 2 3" xfId="7877"/>
    <cellStyle name="Normal 74 2 3 2" xfId="9722"/>
    <cellStyle name="Normal 75" xfId="3486"/>
    <cellStyle name="Normal 76" xfId="3487"/>
    <cellStyle name="Normal 77" xfId="3488"/>
    <cellStyle name="Normal 78" xfId="3489"/>
    <cellStyle name="Normal 79" xfId="3490"/>
    <cellStyle name="Normal 8" xfId="3491"/>
    <cellStyle name="Normal 8 10" xfId="3492"/>
    <cellStyle name="Normal 8 11" xfId="3493"/>
    <cellStyle name="Normal 8 11 2" xfId="6108"/>
    <cellStyle name="Normal 8 11 2 2" xfId="7062"/>
    <cellStyle name="Normal 8 11 2 3" xfId="7901"/>
    <cellStyle name="Normal 8 11 2 3 2" xfId="9716"/>
    <cellStyle name="Normal 8 2" xfId="3494"/>
    <cellStyle name="Normal 8 2 2" xfId="3495"/>
    <cellStyle name="Normal 8 2 2 2" xfId="3496"/>
    <cellStyle name="Normal 8 2 2 3" xfId="3497"/>
    <cellStyle name="Normal 8 2 3" xfId="3498"/>
    <cellStyle name="Normal 8 2 3 2" xfId="3499"/>
    <cellStyle name="Normal 8 2 3 3" xfId="3500"/>
    <cellStyle name="Normal 8 2 4" xfId="3501"/>
    <cellStyle name="Normal 8 2 4 2" xfId="3502"/>
    <cellStyle name="Normal 8 2 4 3" xfId="6244"/>
    <cellStyle name="Normal 8 2 4 3 2" xfId="7324"/>
    <cellStyle name="Normal 8 2 4 3 2 2" xfId="9211"/>
    <cellStyle name="Normal 8 2 4 3 2 3" xfId="7852"/>
    <cellStyle name="Normal 8 2 4 3 3" xfId="8955"/>
    <cellStyle name="Normal 8 2 4 3 4" xfId="7592"/>
    <cellStyle name="Normal 8 2 4 4" xfId="7197"/>
    <cellStyle name="Normal 8 2 4 4 2" xfId="9084"/>
    <cellStyle name="Normal 8 2 4 4 3" xfId="7725"/>
    <cellStyle name="Normal 8 2 4 5" xfId="8481"/>
    <cellStyle name="Normal 8 2 4 6" xfId="7461"/>
    <cellStyle name="Normal 8 2 5" xfId="3503"/>
    <cellStyle name="Normal 8 2 5 2" xfId="3504"/>
    <cellStyle name="Normal 8 2 5 3" xfId="3505"/>
    <cellStyle name="Normal 8 2 5 3 2" xfId="3506"/>
    <cellStyle name="Normal 8 2 5 4" xfId="3507"/>
    <cellStyle name="Normal 8 2_Feuil1" xfId="3508"/>
    <cellStyle name="Normal 8 3" xfId="3509"/>
    <cellStyle name="Normal 8 3 2" xfId="3510"/>
    <cellStyle name="Normal 8 3 3" xfId="3511"/>
    <cellStyle name="Normal 8 3 3 2" xfId="3512"/>
    <cellStyle name="Normal 8 4" xfId="3513"/>
    <cellStyle name="Normal 8 4 2" xfId="3514"/>
    <cellStyle name="Normal 8 5" xfId="3515"/>
    <cellStyle name="Normal 8 6" xfId="3516"/>
    <cellStyle name="Normal 8 7" xfId="3517"/>
    <cellStyle name="Normal 8 8" xfId="3518"/>
    <cellStyle name="Normal 8 9" xfId="3519"/>
    <cellStyle name="Normal 8_Feuil1" xfId="3520"/>
    <cellStyle name="Normal 80" xfId="3521"/>
    <cellStyle name="Normal 81" xfId="3522"/>
    <cellStyle name="Normal 82" xfId="3523"/>
    <cellStyle name="Normal 83" xfId="3524"/>
    <cellStyle name="Normal 83 2" xfId="6109"/>
    <cellStyle name="Normal 83 2 2" xfId="7063"/>
    <cellStyle name="Normal 83 2 3" xfId="7900"/>
    <cellStyle name="Normal 83 2 3 2" xfId="9717"/>
    <cellStyle name="Normal 84" xfId="3525"/>
    <cellStyle name="Normal 85" xfId="3526"/>
    <cellStyle name="Normal 86" xfId="6110"/>
    <cellStyle name="Normal 86 2" xfId="7064"/>
    <cellStyle name="Normal 86 3" xfId="7899"/>
    <cellStyle name="Normal 86 3 2" xfId="9928"/>
    <cellStyle name="Normal 87" xfId="6111"/>
    <cellStyle name="Normal 87 2" xfId="7065"/>
    <cellStyle name="Normal 87 3" xfId="7898"/>
    <cellStyle name="Normal 87 3 2" xfId="9718"/>
    <cellStyle name="Normal 88" xfId="7859"/>
    <cellStyle name="Normal 88 2" xfId="9218"/>
    <cellStyle name="Normal 89" xfId="7334"/>
    <cellStyle name="Normal 9" xfId="3527"/>
    <cellStyle name="Normal 9 10" xfId="3528"/>
    <cellStyle name="Normal 9 11" xfId="3529"/>
    <cellStyle name="Normal 9 12" xfId="3530"/>
    <cellStyle name="Normal 9 12 2" xfId="6112"/>
    <cellStyle name="Normal 9 12 2 2" xfId="7066"/>
    <cellStyle name="Normal 9 12 2 3" xfId="7897"/>
    <cellStyle name="Normal 9 12 2 3 2" xfId="9719"/>
    <cellStyle name="Normal 9 13" xfId="3531"/>
    <cellStyle name="Normal 9 14" xfId="6245"/>
    <cellStyle name="Normal 9 14 2" xfId="7325"/>
    <cellStyle name="Normal 9 14 2 2" xfId="9212"/>
    <cellStyle name="Normal 9 14 2 3" xfId="7853"/>
    <cellStyle name="Normal 9 14 3" xfId="8956"/>
    <cellStyle name="Normal 9 14 4" xfId="7593"/>
    <cellStyle name="Normal 9 15" xfId="7198"/>
    <cellStyle name="Normal 9 15 2" xfId="9085"/>
    <cellStyle name="Normal 9 15 3" xfId="7726"/>
    <cellStyle name="Normal 9 16" xfId="7876"/>
    <cellStyle name="Normal 9 16 2" xfId="9235"/>
    <cellStyle name="Normal 9 17" xfId="8482"/>
    <cellStyle name="Normal 9 18" xfId="7462"/>
    <cellStyle name="Normal 9 2" xfId="3532"/>
    <cellStyle name="Normal 9 2 2" xfId="3533"/>
    <cellStyle name="Normal 9 2 2 2" xfId="3534"/>
    <cellStyle name="Normal 9 2 2 3" xfId="3535"/>
    <cellStyle name="Normal 9 2 3" xfId="3536"/>
    <cellStyle name="Normal 9 2 3 2" xfId="3537"/>
    <cellStyle name="Normal 9 2 3 3" xfId="3538"/>
    <cellStyle name="Normal 9 2 4" xfId="3539"/>
    <cellStyle name="Normal 9 2 5" xfId="3540"/>
    <cellStyle name="Normal 9 2 6" xfId="6113"/>
    <cellStyle name="Normal 9 2 6 2" xfId="7067"/>
    <cellStyle name="Normal 9 2 6 3" xfId="7896"/>
    <cellStyle name="Normal 9 2 6 3 2" xfId="9929"/>
    <cellStyle name="Normal 9 2_Feuil1" xfId="3541"/>
    <cellStyle name="Normal 9 3" xfId="3542"/>
    <cellStyle name="Normal 9 3 2" xfId="3543"/>
    <cellStyle name="Normal 9 3 2 2" xfId="6114"/>
    <cellStyle name="Normal 9 3 2 2 2" xfId="7068"/>
    <cellStyle name="Normal 9 3 2 2 3" xfId="7895"/>
    <cellStyle name="Normal 9 3 2 2 3 2" xfId="9930"/>
    <cellStyle name="Normal 9 3 3" xfId="3544"/>
    <cellStyle name="Normal 9 3 3 2" xfId="6115"/>
    <cellStyle name="Normal 9 3 3 2 2" xfId="7069"/>
    <cellStyle name="Normal 9 3 3 2 3" xfId="7894"/>
    <cellStyle name="Normal 9 3 3 2 3 2" xfId="9720"/>
    <cellStyle name="Normal 9 3 4" xfId="3545"/>
    <cellStyle name="Normal 9 3 4 2" xfId="6116"/>
    <cellStyle name="Normal 9 3 4 2 2" xfId="7070"/>
    <cellStyle name="Normal 9 3 4 2 3" xfId="7893"/>
    <cellStyle name="Normal 9 3 4 2 3 2" xfId="9931"/>
    <cellStyle name="Normal 9 3 5" xfId="3546"/>
    <cellStyle name="Normal 9 3 5 2" xfId="6117"/>
    <cellStyle name="Normal 9 3 5 2 2" xfId="7071"/>
    <cellStyle name="Normal 9 3 5 2 3" xfId="7892"/>
    <cellStyle name="Normal 9 3 5 2 3 2" xfId="9932"/>
    <cellStyle name="Normal 9 3 6" xfId="6118"/>
    <cellStyle name="Normal 9 3 6 2" xfId="7072"/>
    <cellStyle name="Normal 9 3 6 3" xfId="7891"/>
    <cellStyle name="Normal 9 3 6 3 2" xfId="9721"/>
    <cellStyle name="Normal 9 4" xfId="3547"/>
    <cellStyle name="Normal 9 4 2" xfId="3548"/>
    <cellStyle name="Normal 9 4 2 2" xfId="6246"/>
    <cellStyle name="Normal 9 4 2 2 2" xfId="7326"/>
    <cellStyle name="Normal 9 4 2 2 2 2" xfId="9213"/>
    <cellStyle name="Normal 9 4 2 2 2 3" xfId="7854"/>
    <cellStyle name="Normal 9 4 2 2 3" xfId="8957"/>
    <cellStyle name="Normal 9 4 2 2 4" xfId="7594"/>
    <cellStyle name="Normal 9 4 2 3" xfId="7199"/>
    <cellStyle name="Normal 9 4 2 3 2" xfId="9086"/>
    <cellStyle name="Normal 9 4 2 3 3" xfId="7727"/>
    <cellStyle name="Normal 9 4 2 4" xfId="8483"/>
    <cellStyle name="Normal 9 4 2 5" xfId="7463"/>
    <cellStyle name="Normal 9 4 3" xfId="3549"/>
    <cellStyle name="Normal 9 4 3 2" xfId="3550"/>
    <cellStyle name="Normal 9 4 3 3" xfId="3551"/>
    <cellStyle name="Normal 9 4 3 3 2" xfId="3552"/>
    <cellStyle name="Normal 9 5" xfId="3553"/>
    <cellStyle name="Normal 9 5 2" xfId="3554"/>
    <cellStyle name="Normal 9 5 3" xfId="3555"/>
    <cellStyle name="Normal 9 5 3 2" xfId="3556"/>
    <cellStyle name="Normal 9 6" xfId="3557"/>
    <cellStyle name="Normal 9 7" xfId="3558"/>
    <cellStyle name="Normal 9 8" xfId="3559"/>
    <cellStyle name="Normal 9 9" xfId="3560"/>
    <cellStyle name="Normal 9_ASSEP" xfId="3561"/>
    <cellStyle name="Normal 90" xfId="7464"/>
    <cellStyle name="Normal 91" xfId="9237"/>
    <cellStyle name="Normal 92" xfId="9240"/>
    <cellStyle name="Normal 93" xfId="9239"/>
    <cellStyle name="Normal 94" xfId="9236"/>
    <cellStyle name="Normal 95" xfId="9238"/>
    <cellStyle name="Normal 96" xfId="9241"/>
    <cellStyle name="Normal 97" xfId="7331"/>
    <cellStyle name="Pourcentage 2" xfId="3562"/>
    <cellStyle name="Pourcentage 2 2" xfId="6119"/>
    <cellStyle name="Pourcentage 2 2 2" xfId="7073"/>
    <cellStyle name="Pourcentage 2 2 3" xfId="8484"/>
    <cellStyle name="Pourcentage 2 2 3 2" xfId="9496"/>
    <cellStyle name="Result" xfId="3563"/>
    <cellStyle name="Result2" xfId="3564"/>
    <cellStyle name="Satisfaisant 2" xfId="3566"/>
    <cellStyle name="Satisfaisant 2 2" xfId="3567"/>
    <cellStyle name="Satisfaisant 2 3" xfId="3568"/>
    <cellStyle name="Satisfaisant 2_60-SAISIE ENGMNT Général 2009 (version 1)" xfId="3569"/>
    <cellStyle name="Satisfaisant 3" xfId="3570"/>
    <cellStyle name="Satisfaisant 4" xfId="3571"/>
    <cellStyle name="Satisfaisant 5" xfId="3572"/>
    <cellStyle name="Satisfaisant 6" xfId="3573"/>
    <cellStyle name="Satisfaisant 7" xfId="3574"/>
    <cellStyle name="Satisfaisant 8" xfId="3575"/>
    <cellStyle name="Satisfaisant 9" xfId="3576"/>
    <cellStyle name="Sortie 2" xfId="3577"/>
    <cellStyle name="Sortie 2 2" xfId="3578"/>
    <cellStyle name="Sortie 2 3" xfId="3579"/>
    <cellStyle name="Sortie 2 4" xfId="3580"/>
    <cellStyle name="Sortie 2_60-SAISIE ENGMNT Général 2009 (version 1)" xfId="3581"/>
    <cellStyle name="Sortie 3" xfId="3582"/>
    <cellStyle name="Sortie 4" xfId="3583"/>
    <cellStyle name="Sortie 5" xfId="3584"/>
    <cellStyle name="Sortie 6" xfId="3585"/>
    <cellStyle name="Sortie 7" xfId="3586"/>
    <cellStyle name="Sortie 8" xfId="3587"/>
    <cellStyle name="Sortie 9" xfId="3588"/>
    <cellStyle name="Texte explicatif" xfId="3589" builtinId="53" customBuiltin="1"/>
    <cellStyle name="Texte explicatif 2" xfId="3590"/>
    <cellStyle name="Texte explicatif 2 2" xfId="3591"/>
    <cellStyle name="Texte explicatif 2_60-SAISIE ENGMNT Général 2009 (version 1)" xfId="3592"/>
    <cellStyle name="Texte explicatif 3" xfId="3593"/>
    <cellStyle name="Texte explicatif 4" xfId="3594"/>
    <cellStyle name="Texte explicatif 5" xfId="3595"/>
    <cellStyle name="Texte explicatif 6" xfId="3596"/>
    <cellStyle name="Texte explicatif 7" xfId="3597"/>
    <cellStyle name="Texte explicatif 8" xfId="3598"/>
    <cellStyle name="Titre 1" xfId="3599"/>
    <cellStyle name="Titre 1 2" xfId="3610"/>
    <cellStyle name="Titre 1 2 2" xfId="3611"/>
    <cellStyle name="Titre 1 2_60-SAISIE ENGMNT Général 2009 (version 1)" xfId="3612"/>
    <cellStyle name="Titre 1 3" xfId="3613"/>
    <cellStyle name="Titre 1 4" xfId="3614"/>
    <cellStyle name="Titre 1 5" xfId="3615"/>
    <cellStyle name="Titre 1 6" xfId="3616"/>
    <cellStyle name="Titre 1 7" xfId="3617"/>
    <cellStyle name="Titre 1 8" xfId="3618"/>
    <cellStyle name="Titre 1 9" xfId="3619"/>
    <cellStyle name="Titre 2" xfId="3600"/>
    <cellStyle name="Titre 2 2" xfId="3601"/>
    <cellStyle name="Titre 2 2" xfId="3620"/>
    <cellStyle name="Titre 2 2 2" xfId="3621"/>
    <cellStyle name="Titre 2 2 3" xfId="3622"/>
    <cellStyle name="Titre 2 2_60-SAISIE ENGMNT Général 2009 (version 1)" xfId="3623"/>
    <cellStyle name="Titre 2 3" xfId="3624"/>
    <cellStyle name="Titre 2 4" xfId="3625"/>
    <cellStyle name="Titre 2 5" xfId="3626"/>
    <cellStyle name="Titre 2 6" xfId="3627"/>
    <cellStyle name="Titre 2 7" xfId="3628"/>
    <cellStyle name="Titre 2 8" xfId="3629"/>
    <cellStyle name="Titre 2 9" xfId="3630"/>
    <cellStyle name="Titre 2_60-SAISIE ENGMNT Général 2009 (version 1)" xfId="3602"/>
    <cellStyle name="Titre 3" xfId="3603"/>
    <cellStyle name="Titre 3 2" xfId="3631"/>
    <cellStyle name="Titre 3 2 2" xfId="3632"/>
    <cellStyle name="Titre 3 2_60-SAISIE ENGMNT Général 2009 (version 1)" xfId="3633"/>
    <cellStyle name="Titre 3 3" xfId="3634"/>
    <cellStyle name="Titre 3 4" xfId="3635"/>
    <cellStyle name="Titre 3 5" xfId="3636"/>
    <cellStyle name="Titre 3 6" xfId="3637"/>
    <cellStyle name="Titre 3 7" xfId="3638"/>
    <cellStyle name="Titre 3 8" xfId="3639"/>
    <cellStyle name="Titre 3 9" xfId="3640"/>
    <cellStyle name="Titre 4" xfId="3604"/>
    <cellStyle name="Titre 4 2" xfId="3641"/>
    <cellStyle name="Titre 4 2 2" xfId="3642"/>
    <cellStyle name="Titre 4 2_60-SAISIE ENGMNT Général 2009 (version 1)" xfId="3643"/>
    <cellStyle name="Titre 4 3" xfId="3644"/>
    <cellStyle name="Titre 4 4" xfId="3645"/>
    <cellStyle name="Titre 4 5" xfId="3646"/>
    <cellStyle name="Titre 4 6" xfId="3647"/>
    <cellStyle name="Titre 4 7" xfId="3648"/>
    <cellStyle name="Titre 4 8" xfId="3649"/>
    <cellStyle name="Titre 4 9" xfId="3650"/>
    <cellStyle name="Titre 5" xfId="3605"/>
    <cellStyle name="Titre 6" xfId="3606"/>
    <cellStyle name="Titre 7" xfId="3607"/>
    <cellStyle name="Titre 8" xfId="3608"/>
    <cellStyle name="Titre 9" xfId="3609"/>
    <cellStyle name="Total 2" xfId="3651"/>
    <cellStyle name="Total 2 2" xfId="3652"/>
    <cellStyle name="Total 2 2 2" xfId="3653"/>
    <cellStyle name="Total 2 2 3" xfId="3654"/>
    <cellStyle name="Total 2 3" xfId="3655"/>
    <cellStyle name="Total 2 3 2" xfId="3656"/>
    <cellStyle name="Total 2 4" xfId="3657"/>
    <cellStyle name="Total 2 4 2" xfId="3658"/>
    <cellStyle name="Total 2 5" xfId="3659"/>
    <cellStyle name="Total 2 5 2" xfId="3660"/>
    <cellStyle name="Total 2 6" xfId="3661"/>
    <cellStyle name="Total 2 6 2" xfId="3662"/>
    <cellStyle name="Total 2 7" xfId="3663"/>
    <cellStyle name="Total 2 7 2" xfId="3664"/>
    <cellStyle name="Total 2 8" xfId="3665"/>
    <cellStyle name="Total 2 9" xfId="3666"/>
    <cellStyle name="Total 2_60-SAISIE ENGMNT Général 2009 (version 1)" xfId="3667"/>
    <cellStyle name="Total 3" xfId="3668"/>
    <cellStyle name="Total 4" xfId="3669"/>
    <cellStyle name="Total 5" xfId="3670"/>
    <cellStyle name="Total 6" xfId="3671"/>
    <cellStyle name="Total 7" xfId="3672"/>
    <cellStyle name="Total 8" xfId="3673"/>
    <cellStyle name="Total 9" xfId="3674"/>
    <cellStyle name="Vérification 2" xfId="3676"/>
    <cellStyle name="Vérification 2 2" xfId="3677"/>
    <cellStyle name="Vérification 2 3" xfId="3678"/>
    <cellStyle name="Vérification 2_60-SAISIE ENGMNT Général 2009 (version 1)" xfId="3679"/>
    <cellStyle name="Vérification 3" xfId="3680"/>
    <cellStyle name="Vérification 4" xfId="3681"/>
    <cellStyle name="Vérification 5" xfId="3682"/>
    <cellStyle name="Vérification 6" xfId="3683"/>
    <cellStyle name="Vérification 7" xfId="3684"/>
    <cellStyle name="Vérification 8" xfId="3685"/>
    <cellStyle name="Vérification de cellule" xfId="3675" builtinId="23" customBuiltin="1"/>
  </cellStyles>
  <dxfs count="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ill>
        <patternFill>
          <bgColor theme="6" tint="0.3999450666829432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/>
        </patternFill>
      </fill>
    </dxf>
    <dxf>
      <fill>
        <patternFill>
          <bgColor theme="6" tint="0.3999450666829432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/>
        </patternFill>
      </fill>
    </dxf>
    <dxf>
      <fill>
        <patternFill>
          <bgColor theme="6" tint="0.3999450666829432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FFFFCC"/>
      <color rgb="FFFFCCFF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13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externalLink" Target="externalLinks/externalLink1.xml"/><Relationship Id="rId10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16" fmlaLink="#REF!" max="5" min="2" page="10" val="3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0</xdr:row>
          <xdr:rowOff>0</xdr:rowOff>
        </xdr:from>
        <xdr:to>
          <xdr:col>11</xdr:col>
          <xdr:colOff>0</xdr:colOff>
          <xdr:row>1</xdr:row>
          <xdr:rowOff>12700</xdr:rowOff>
        </xdr:to>
        <xdr:sp macro="" textlink="">
          <xdr:nvSpPr>
            <xdr:cNvPr id="18433" name="Spinner 1" hidden="1">
              <a:extLst>
                <a:ext uri="{63B3BB69-23CF-44E3-9099-C40C66FF867C}">
                  <a14:compatExt spid="_x0000_s184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1/Downloads/Users/SIRIUS/AppData/Roaming/Microsoft/Excel/13-Marathon%20Chron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s coureurs"/>
      <sheetName val="TCD"/>
      <sheetName val="Chrono Base"/>
      <sheetName val="IMPRESSION"/>
      <sheetName val="PODIUMS"/>
      <sheetName val="PODIUMS 5 Kms"/>
      <sheetName val="5 Kms SCRATCH"/>
      <sheetName val="RECHERCHE COUREUR"/>
      <sheetName val="Liste Dossards Pour Test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 enableFormatConditionsCalculation="0">
    <tabColor theme="9" tint="-0.249977111117893"/>
    <pageSetUpPr fitToPage="1"/>
  </sheetPr>
  <dimension ref="A1:L509"/>
  <sheetViews>
    <sheetView showGridLines="0" tabSelected="1" workbookViewId="0">
      <selection activeCell="G14" sqref="G14"/>
    </sheetView>
  </sheetViews>
  <sheetFormatPr baseColWidth="10" defaultRowHeight="12" x14ac:dyDescent="0"/>
  <cols>
    <col min="1" max="1" width="8" style="74" customWidth="1"/>
    <col min="2" max="2" width="10.33203125" style="33" customWidth="1"/>
    <col min="3" max="3" width="9.5" customWidth="1"/>
    <col min="4" max="4" width="25.1640625" customWidth="1"/>
    <col min="5" max="5" width="17.5" customWidth="1"/>
    <col min="6" max="6" width="11.5" customWidth="1"/>
    <col min="7" max="7" width="21.1640625" customWidth="1"/>
    <col min="8" max="8" width="15.5" style="74" customWidth="1"/>
    <col min="9" max="9" width="11.5" customWidth="1"/>
    <col min="10" max="10" width="8.1640625" customWidth="1"/>
  </cols>
  <sheetData>
    <row r="1" spans="1:12">
      <c r="B1" s="31" t="s">
        <v>56</v>
      </c>
      <c r="E1" s="17" t="s">
        <v>12</v>
      </c>
      <c r="F1" s="17"/>
      <c r="G1" s="17"/>
      <c r="H1" s="17"/>
    </row>
    <row r="2" spans="1:12" ht="15">
      <c r="B2" s="32"/>
      <c r="D2" s="16" t="s">
        <v>57</v>
      </c>
      <c r="E2" s="34" t="s">
        <v>11</v>
      </c>
      <c r="F2" s="17"/>
      <c r="G2" s="17"/>
      <c r="H2" s="17"/>
    </row>
    <row r="4" spans="1:12" ht="36">
      <c r="B4" s="198" t="s">
        <v>1139</v>
      </c>
      <c r="C4" s="198"/>
      <c r="D4" s="198"/>
      <c r="E4" s="198"/>
      <c r="F4" s="198"/>
      <c r="G4" s="198"/>
      <c r="H4" s="198"/>
      <c r="I4" s="198"/>
      <c r="J4" s="198"/>
    </row>
    <row r="5" spans="1:12" ht="19.5" customHeight="1">
      <c r="B5" s="199" t="s">
        <v>58</v>
      </c>
      <c r="C5" s="199"/>
      <c r="D5" s="199"/>
      <c r="E5" s="199"/>
      <c r="F5" s="199"/>
      <c r="G5" s="199"/>
      <c r="H5" s="199"/>
      <c r="I5" s="199"/>
      <c r="J5" s="199"/>
    </row>
    <row r="6" spans="1:12" ht="14">
      <c r="F6" s="9"/>
      <c r="G6" s="9"/>
      <c r="H6" s="9"/>
      <c r="I6" s="9"/>
      <c r="J6" s="35" t="s">
        <v>1140</v>
      </c>
    </row>
    <row r="7" spans="1:12" ht="17">
      <c r="A7" s="134"/>
      <c r="B7" s="136" t="s">
        <v>87</v>
      </c>
      <c r="C7" s="72" t="s">
        <v>17</v>
      </c>
      <c r="D7" s="71" t="s">
        <v>5</v>
      </c>
      <c r="E7" s="71" t="s">
        <v>14</v>
      </c>
      <c r="F7" s="70" t="s">
        <v>0</v>
      </c>
      <c r="G7" s="72" t="s">
        <v>15</v>
      </c>
      <c r="H7" s="72" t="s">
        <v>75</v>
      </c>
      <c r="I7" s="71" t="s">
        <v>12</v>
      </c>
      <c r="J7" s="71" t="s">
        <v>2</v>
      </c>
    </row>
    <row r="8" spans="1:12" ht="17">
      <c r="A8" s="135"/>
      <c r="B8" s="137">
        <v>1</v>
      </c>
      <c r="C8" s="76">
        <v>1</v>
      </c>
      <c r="D8" s="76" t="s">
        <v>533</v>
      </c>
      <c r="E8" s="76" t="s">
        <v>859</v>
      </c>
      <c r="F8" s="73">
        <v>0.10141203703703704</v>
      </c>
      <c r="G8" s="76" t="s">
        <v>100</v>
      </c>
      <c r="H8" s="76" t="s">
        <v>95</v>
      </c>
      <c r="I8" s="76" t="s">
        <v>11</v>
      </c>
      <c r="J8" s="76" t="s">
        <v>37</v>
      </c>
      <c r="K8" s="137"/>
    </row>
    <row r="9" spans="1:12" ht="17">
      <c r="A9" s="135"/>
      <c r="B9" s="137">
        <v>2</v>
      </c>
      <c r="C9" s="76">
        <v>126</v>
      </c>
      <c r="D9" s="76" t="s">
        <v>896</v>
      </c>
      <c r="E9" s="76" t="s">
        <v>897</v>
      </c>
      <c r="F9" s="73">
        <v>0.10668981481481482</v>
      </c>
      <c r="G9" s="76" t="s">
        <v>898</v>
      </c>
      <c r="H9" s="76" t="s">
        <v>704</v>
      </c>
      <c r="I9" s="76" t="s">
        <v>11</v>
      </c>
      <c r="J9" s="76" t="s">
        <v>37</v>
      </c>
      <c r="K9" s="138" t="s">
        <v>85</v>
      </c>
    </row>
    <row r="10" spans="1:12" ht="17">
      <c r="A10" s="135"/>
      <c r="B10" s="137">
        <v>3</v>
      </c>
      <c r="C10" s="76">
        <v>48</v>
      </c>
      <c r="D10" s="76" t="s">
        <v>336</v>
      </c>
      <c r="E10" s="76" t="s">
        <v>261</v>
      </c>
      <c r="F10" s="73">
        <v>0.10870370370370371</v>
      </c>
      <c r="G10" s="76" t="s">
        <v>84</v>
      </c>
      <c r="H10" s="76" t="s">
        <v>95</v>
      </c>
      <c r="I10" s="76" t="s">
        <v>11</v>
      </c>
      <c r="J10" s="76" t="s">
        <v>38</v>
      </c>
      <c r="K10" s="138" t="s">
        <v>85</v>
      </c>
      <c r="L10" s="74"/>
    </row>
    <row r="11" spans="1:12" ht="17">
      <c r="A11" s="135"/>
      <c r="B11" s="137">
        <v>4</v>
      </c>
      <c r="C11" s="76">
        <v>5</v>
      </c>
      <c r="D11" s="76" t="s">
        <v>92</v>
      </c>
      <c r="E11" s="76" t="s">
        <v>93</v>
      </c>
      <c r="F11" s="73">
        <v>0.11431712962962963</v>
      </c>
      <c r="G11" s="76" t="s">
        <v>94</v>
      </c>
      <c r="H11" s="76" t="s">
        <v>95</v>
      </c>
      <c r="I11" s="76" t="s">
        <v>11</v>
      </c>
      <c r="J11" s="76" t="s">
        <v>20</v>
      </c>
      <c r="K11" s="138" t="s">
        <v>85</v>
      </c>
      <c r="L11" s="74"/>
    </row>
    <row r="12" spans="1:12" ht="17">
      <c r="A12" s="135"/>
      <c r="B12" s="137">
        <v>5</v>
      </c>
      <c r="C12" s="76">
        <v>55</v>
      </c>
      <c r="D12" s="76" t="s">
        <v>548</v>
      </c>
      <c r="E12" s="76" t="s">
        <v>657</v>
      </c>
      <c r="F12" s="73">
        <v>0.11650462962962964</v>
      </c>
      <c r="G12" s="76" t="s">
        <v>80</v>
      </c>
      <c r="H12" s="76" t="s">
        <v>95</v>
      </c>
      <c r="I12" s="76" t="s">
        <v>11</v>
      </c>
      <c r="J12" s="76" t="s">
        <v>20</v>
      </c>
      <c r="K12" s="138" t="s">
        <v>85</v>
      </c>
      <c r="L12" s="74"/>
    </row>
    <row r="13" spans="1:12" ht="17">
      <c r="A13" s="135"/>
      <c r="B13" s="137">
        <v>6</v>
      </c>
      <c r="C13" s="76">
        <v>54</v>
      </c>
      <c r="D13" s="76" t="s">
        <v>342</v>
      </c>
      <c r="E13" s="76" t="s">
        <v>343</v>
      </c>
      <c r="F13" s="73">
        <v>0.12341435185185186</v>
      </c>
      <c r="G13" s="76" t="s">
        <v>115</v>
      </c>
      <c r="H13" s="76" t="s">
        <v>95</v>
      </c>
      <c r="I13" s="76" t="s">
        <v>11</v>
      </c>
      <c r="J13" s="76" t="s">
        <v>20</v>
      </c>
      <c r="K13" s="138" t="s">
        <v>85</v>
      </c>
      <c r="L13" s="74"/>
    </row>
    <row r="14" spans="1:12" ht="17">
      <c r="A14" s="135"/>
      <c r="B14" s="137">
        <v>7</v>
      </c>
      <c r="C14" s="76">
        <v>2</v>
      </c>
      <c r="D14" s="76" t="s">
        <v>431</v>
      </c>
      <c r="E14" s="76" t="s">
        <v>192</v>
      </c>
      <c r="F14" s="73">
        <v>0.12385416666666667</v>
      </c>
      <c r="G14" s="76" t="s">
        <v>100</v>
      </c>
      <c r="H14" s="76" t="s">
        <v>95</v>
      </c>
      <c r="I14" s="76" t="s">
        <v>11</v>
      </c>
      <c r="J14" s="76" t="s">
        <v>40</v>
      </c>
      <c r="K14" s="138" t="s">
        <v>85</v>
      </c>
      <c r="L14" s="74"/>
    </row>
    <row r="15" spans="1:12" ht="17">
      <c r="A15" s="135"/>
      <c r="B15" s="137">
        <v>8</v>
      </c>
      <c r="C15" s="76">
        <v>40</v>
      </c>
      <c r="D15" s="76" t="s">
        <v>145</v>
      </c>
      <c r="E15" s="76" t="s">
        <v>146</v>
      </c>
      <c r="F15" s="73">
        <v>0.125</v>
      </c>
      <c r="G15" s="76" t="s">
        <v>100</v>
      </c>
      <c r="H15" s="76" t="s">
        <v>95</v>
      </c>
      <c r="I15" s="76" t="s">
        <v>11</v>
      </c>
      <c r="J15" s="76" t="s">
        <v>20</v>
      </c>
      <c r="K15" s="138" t="s">
        <v>85</v>
      </c>
      <c r="L15" s="74"/>
    </row>
    <row r="16" spans="1:12" ht="17">
      <c r="A16" s="135"/>
      <c r="B16" s="137">
        <v>9</v>
      </c>
      <c r="C16" s="76">
        <v>56</v>
      </c>
      <c r="D16" s="76" t="s">
        <v>448</v>
      </c>
      <c r="E16" s="76" t="s">
        <v>202</v>
      </c>
      <c r="F16" s="73">
        <v>0.12547453703703704</v>
      </c>
      <c r="G16" s="76" t="s">
        <v>79</v>
      </c>
      <c r="H16" s="76" t="s">
        <v>95</v>
      </c>
      <c r="I16" s="76" t="s">
        <v>11</v>
      </c>
      <c r="J16" s="76" t="s">
        <v>38</v>
      </c>
      <c r="K16" s="138" t="s">
        <v>85</v>
      </c>
      <c r="L16" s="74"/>
    </row>
    <row r="17" spans="1:12" ht="17">
      <c r="A17" s="135"/>
      <c r="B17" s="137">
        <v>10</v>
      </c>
      <c r="C17" s="76">
        <v>19</v>
      </c>
      <c r="D17" s="76" t="s">
        <v>121</v>
      </c>
      <c r="E17" s="76" t="s">
        <v>122</v>
      </c>
      <c r="F17" s="73">
        <v>0.12572916666666667</v>
      </c>
      <c r="G17" s="76" t="s">
        <v>82</v>
      </c>
      <c r="H17" s="76" t="s">
        <v>95</v>
      </c>
      <c r="I17" s="76" t="s">
        <v>11</v>
      </c>
      <c r="J17" s="76" t="s">
        <v>20</v>
      </c>
      <c r="K17" s="138" t="s">
        <v>85</v>
      </c>
      <c r="L17" s="74"/>
    </row>
    <row r="18" spans="1:12" ht="17">
      <c r="A18" s="135"/>
      <c r="B18" s="137">
        <v>11</v>
      </c>
      <c r="C18" s="76">
        <v>97</v>
      </c>
      <c r="D18" s="76" t="s">
        <v>727</v>
      </c>
      <c r="E18" s="76" t="s">
        <v>728</v>
      </c>
      <c r="F18" s="73">
        <v>0.12614583333333332</v>
      </c>
      <c r="G18" s="76" t="s">
        <v>82</v>
      </c>
      <c r="H18" s="76" t="s">
        <v>704</v>
      </c>
      <c r="I18" s="76" t="s">
        <v>11</v>
      </c>
      <c r="J18" s="76" t="s">
        <v>39</v>
      </c>
      <c r="K18" s="138" t="s">
        <v>85</v>
      </c>
      <c r="L18" s="74"/>
    </row>
    <row r="19" spans="1:12" ht="17">
      <c r="A19" s="135"/>
      <c r="B19" s="137">
        <v>12</v>
      </c>
      <c r="C19" s="76">
        <v>85</v>
      </c>
      <c r="D19" s="76" t="s">
        <v>484</v>
      </c>
      <c r="E19" s="76" t="s">
        <v>168</v>
      </c>
      <c r="F19" s="73">
        <v>0.12636574074074072</v>
      </c>
      <c r="G19" s="76" t="s">
        <v>100</v>
      </c>
      <c r="H19" s="76" t="s">
        <v>95</v>
      </c>
      <c r="I19" s="76" t="s">
        <v>11</v>
      </c>
      <c r="J19" s="76" t="s">
        <v>38</v>
      </c>
      <c r="K19" s="138" t="s">
        <v>85</v>
      </c>
      <c r="L19" s="74"/>
    </row>
    <row r="20" spans="1:12" ht="17">
      <c r="A20" s="135"/>
      <c r="B20" s="137">
        <v>13</v>
      </c>
      <c r="C20" s="76">
        <v>52</v>
      </c>
      <c r="D20" s="76" t="s">
        <v>339</v>
      </c>
      <c r="E20" s="76" t="s">
        <v>150</v>
      </c>
      <c r="F20" s="73">
        <v>0.1279976851851852</v>
      </c>
      <c r="G20" s="76" t="s">
        <v>115</v>
      </c>
      <c r="H20" s="76" t="s">
        <v>95</v>
      </c>
      <c r="I20" s="76" t="s">
        <v>11</v>
      </c>
      <c r="J20" s="76" t="s">
        <v>37</v>
      </c>
      <c r="K20" s="138" t="s">
        <v>85</v>
      </c>
      <c r="L20" s="74"/>
    </row>
    <row r="21" spans="1:12" ht="17">
      <c r="A21" s="135"/>
      <c r="B21" s="137">
        <v>14</v>
      </c>
      <c r="C21" s="76">
        <v>86</v>
      </c>
      <c r="D21" s="76" t="s">
        <v>485</v>
      </c>
      <c r="E21" s="76" t="s">
        <v>486</v>
      </c>
      <c r="F21" s="73">
        <v>0.13009259259259259</v>
      </c>
      <c r="G21" s="76" t="s">
        <v>100</v>
      </c>
      <c r="H21" s="76" t="s">
        <v>95</v>
      </c>
      <c r="I21" s="76" t="s">
        <v>11</v>
      </c>
      <c r="J21" s="76" t="s">
        <v>37</v>
      </c>
      <c r="K21" s="138" t="s">
        <v>85</v>
      </c>
      <c r="L21" s="74"/>
    </row>
    <row r="22" spans="1:12" ht="17">
      <c r="A22" s="135"/>
      <c r="B22" s="137">
        <v>15</v>
      </c>
      <c r="C22" s="76">
        <v>87</v>
      </c>
      <c r="D22" s="76" t="s">
        <v>487</v>
      </c>
      <c r="E22" s="76" t="s">
        <v>488</v>
      </c>
      <c r="F22" s="73">
        <v>0.13162037037037036</v>
      </c>
      <c r="G22" s="76" t="s">
        <v>115</v>
      </c>
      <c r="H22" s="76" t="s">
        <v>95</v>
      </c>
      <c r="I22" s="76" t="s">
        <v>11</v>
      </c>
      <c r="J22" s="76" t="s">
        <v>40</v>
      </c>
      <c r="K22" s="138" t="s">
        <v>85</v>
      </c>
      <c r="L22" s="74"/>
    </row>
    <row r="23" spans="1:12" ht="17">
      <c r="A23" s="135"/>
      <c r="B23" s="137">
        <v>16</v>
      </c>
      <c r="C23" s="76">
        <v>103</v>
      </c>
      <c r="D23" s="76" t="s">
        <v>156</v>
      </c>
      <c r="E23" s="76" t="s">
        <v>157</v>
      </c>
      <c r="F23" s="73">
        <v>0.13258101851851853</v>
      </c>
      <c r="G23" s="76" t="s">
        <v>81</v>
      </c>
      <c r="H23" s="76" t="s">
        <v>155</v>
      </c>
      <c r="I23" s="76" t="s">
        <v>11</v>
      </c>
      <c r="J23" s="76" t="s">
        <v>39</v>
      </c>
      <c r="K23" s="138" t="s">
        <v>85</v>
      </c>
      <c r="L23" s="74"/>
    </row>
    <row r="24" spans="1:12" ht="17">
      <c r="A24" s="135"/>
      <c r="B24" s="137">
        <v>17</v>
      </c>
      <c r="C24" s="76">
        <v>101</v>
      </c>
      <c r="D24" s="76" t="s">
        <v>893</v>
      </c>
      <c r="E24" s="76" t="s">
        <v>894</v>
      </c>
      <c r="F24" s="73">
        <v>0.13356481481481483</v>
      </c>
      <c r="G24" s="76" t="s">
        <v>895</v>
      </c>
      <c r="H24" s="76" t="s">
        <v>704</v>
      </c>
      <c r="I24" s="76" t="s">
        <v>11</v>
      </c>
      <c r="J24" s="76" t="s">
        <v>40</v>
      </c>
      <c r="K24" s="138" t="s">
        <v>85</v>
      </c>
      <c r="L24" s="74"/>
    </row>
    <row r="25" spans="1:12" ht="17">
      <c r="A25" s="135"/>
      <c r="B25" s="137">
        <v>18</v>
      </c>
      <c r="C25" s="76">
        <v>33</v>
      </c>
      <c r="D25" s="76" t="s">
        <v>322</v>
      </c>
      <c r="E25" s="76" t="s">
        <v>799</v>
      </c>
      <c r="F25" s="73">
        <v>0.13358796296296296</v>
      </c>
      <c r="G25" s="76" t="s">
        <v>82</v>
      </c>
      <c r="H25" s="76" t="s">
        <v>95</v>
      </c>
      <c r="I25" s="76" t="s">
        <v>11</v>
      </c>
      <c r="J25" s="76" t="s">
        <v>20</v>
      </c>
      <c r="K25" s="138" t="s">
        <v>85</v>
      </c>
      <c r="L25" s="74"/>
    </row>
    <row r="26" spans="1:12" ht="17">
      <c r="A26" s="135"/>
      <c r="B26" s="137">
        <v>19</v>
      </c>
      <c r="C26" s="76">
        <v>65</v>
      </c>
      <c r="D26" s="76" t="s">
        <v>431</v>
      </c>
      <c r="E26" s="76" t="s">
        <v>99</v>
      </c>
      <c r="F26" s="73">
        <v>0.13423611111111111</v>
      </c>
      <c r="G26" s="76" t="s">
        <v>80</v>
      </c>
      <c r="H26" s="76" t="s">
        <v>95</v>
      </c>
      <c r="I26" s="76" t="s">
        <v>11</v>
      </c>
      <c r="J26" s="76" t="s">
        <v>38</v>
      </c>
      <c r="K26" s="138" t="s">
        <v>85</v>
      </c>
      <c r="L26" s="74"/>
    </row>
    <row r="27" spans="1:12" ht="17">
      <c r="A27" s="135"/>
      <c r="B27" s="137">
        <v>20</v>
      </c>
      <c r="C27" s="76">
        <v>18</v>
      </c>
      <c r="D27" s="76" t="s">
        <v>119</v>
      </c>
      <c r="E27" s="76" t="s">
        <v>120</v>
      </c>
      <c r="F27" s="73">
        <v>0.13445601851851852</v>
      </c>
      <c r="G27" s="76" t="s">
        <v>82</v>
      </c>
      <c r="H27" s="76" t="s">
        <v>95</v>
      </c>
      <c r="I27" s="76" t="s">
        <v>11</v>
      </c>
      <c r="J27" s="76" t="s">
        <v>37</v>
      </c>
      <c r="K27" s="138" t="s">
        <v>85</v>
      </c>
      <c r="L27" s="74"/>
    </row>
    <row r="28" spans="1:12" ht="17">
      <c r="A28" s="135"/>
      <c r="B28" s="137">
        <v>21</v>
      </c>
      <c r="C28" s="76">
        <v>36</v>
      </c>
      <c r="D28" s="76" t="s">
        <v>326</v>
      </c>
      <c r="E28" s="76" t="s">
        <v>202</v>
      </c>
      <c r="F28" s="73">
        <v>0.13476851851851851</v>
      </c>
      <c r="G28" s="76" t="s">
        <v>100</v>
      </c>
      <c r="H28" s="76" t="s">
        <v>95</v>
      </c>
      <c r="I28" s="76" t="s">
        <v>11</v>
      </c>
      <c r="J28" s="76" t="s">
        <v>38</v>
      </c>
      <c r="K28" s="138" t="s">
        <v>85</v>
      </c>
      <c r="L28" s="74"/>
    </row>
    <row r="29" spans="1:12" ht="17">
      <c r="A29" s="135"/>
      <c r="B29" s="137">
        <v>22</v>
      </c>
      <c r="C29" s="76">
        <v>88</v>
      </c>
      <c r="D29" s="76" t="s">
        <v>489</v>
      </c>
      <c r="E29" s="76" t="s">
        <v>490</v>
      </c>
      <c r="F29" s="73">
        <v>0.13550925925925925</v>
      </c>
      <c r="G29" s="76" t="s">
        <v>115</v>
      </c>
      <c r="H29" s="76" t="s">
        <v>95</v>
      </c>
      <c r="I29" s="76" t="s">
        <v>11</v>
      </c>
      <c r="J29" s="76" t="s">
        <v>37</v>
      </c>
      <c r="K29" s="138" t="s">
        <v>85</v>
      </c>
      <c r="L29" s="74"/>
    </row>
    <row r="30" spans="1:12" ht="17">
      <c r="A30" s="135"/>
      <c r="B30" s="137">
        <v>23</v>
      </c>
      <c r="C30" s="76">
        <v>9</v>
      </c>
      <c r="D30" s="76" t="s">
        <v>101</v>
      </c>
      <c r="E30" s="76" t="s">
        <v>102</v>
      </c>
      <c r="F30" s="73">
        <v>0.13760416666666667</v>
      </c>
      <c r="G30" s="76" t="s">
        <v>103</v>
      </c>
      <c r="H30" s="76" t="s">
        <v>95</v>
      </c>
      <c r="I30" s="76" t="s">
        <v>11</v>
      </c>
      <c r="J30" s="76" t="s">
        <v>21</v>
      </c>
      <c r="K30" s="138" t="s">
        <v>85</v>
      </c>
      <c r="L30" s="74"/>
    </row>
    <row r="31" spans="1:12" ht="17">
      <c r="A31" s="135"/>
      <c r="B31" s="137">
        <v>24</v>
      </c>
      <c r="C31" s="76">
        <v>20</v>
      </c>
      <c r="D31" s="76" t="s">
        <v>123</v>
      </c>
      <c r="E31" s="76" t="s">
        <v>124</v>
      </c>
      <c r="F31" s="73">
        <v>0.13841435185185186</v>
      </c>
      <c r="G31" s="76" t="s">
        <v>94</v>
      </c>
      <c r="H31" s="76" t="s">
        <v>95</v>
      </c>
      <c r="I31" s="76" t="s">
        <v>11</v>
      </c>
      <c r="J31" s="76" t="s">
        <v>20</v>
      </c>
      <c r="K31" s="138" t="s">
        <v>85</v>
      </c>
      <c r="L31" s="74"/>
    </row>
    <row r="32" spans="1:12" ht="17">
      <c r="A32" s="135"/>
      <c r="B32" s="137">
        <v>25</v>
      </c>
      <c r="C32" s="76">
        <v>78</v>
      </c>
      <c r="D32" s="76" t="s">
        <v>1097</v>
      </c>
      <c r="E32" s="76" t="s">
        <v>143</v>
      </c>
      <c r="F32" s="73">
        <v>0.13885416666666667</v>
      </c>
      <c r="G32" s="76" t="s">
        <v>15</v>
      </c>
      <c r="H32" s="76" t="s">
        <v>95</v>
      </c>
      <c r="I32" s="76" t="s">
        <v>11</v>
      </c>
      <c r="J32" s="76" t="s">
        <v>37</v>
      </c>
      <c r="K32" s="138" t="s">
        <v>85</v>
      </c>
      <c r="L32" s="74"/>
    </row>
    <row r="33" spans="1:12" ht="17">
      <c r="A33" s="135"/>
      <c r="B33" s="137">
        <v>26</v>
      </c>
      <c r="C33" s="76">
        <v>75</v>
      </c>
      <c r="D33" s="76" t="s">
        <v>475</v>
      </c>
      <c r="E33" s="76" t="s">
        <v>476</v>
      </c>
      <c r="F33" s="73">
        <v>0.13989583333333333</v>
      </c>
      <c r="G33" s="76" t="s">
        <v>115</v>
      </c>
      <c r="H33" s="76" t="s">
        <v>95</v>
      </c>
      <c r="I33" s="76" t="s">
        <v>11</v>
      </c>
      <c r="J33" s="76" t="s">
        <v>41</v>
      </c>
      <c r="K33" s="138" t="s">
        <v>85</v>
      </c>
      <c r="L33" s="74"/>
    </row>
    <row r="34" spans="1:12" ht="17">
      <c r="A34" s="135"/>
      <c r="B34" s="137">
        <v>27</v>
      </c>
      <c r="C34" s="76">
        <v>129</v>
      </c>
      <c r="D34" s="76" t="s">
        <v>913</v>
      </c>
      <c r="E34" s="76" t="s">
        <v>207</v>
      </c>
      <c r="F34" s="73">
        <v>0.13991898148148149</v>
      </c>
      <c r="G34" s="76" t="s">
        <v>912</v>
      </c>
      <c r="H34" s="76" t="s">
        <v>155</v>
      </c>
      <c r="I34" s="76" t="s">
        <v>11</v>
      </c>
      <c r="J34" s="76" t="s">
        <v>20</v>
      </c>
      <c r="K34" s="138" t="s">
        <v>85</v>
      </c>
      <c r="L34" s="74"/>
    </row>
    <row r="35" spans="1:12" ht="17">
      <c r="A35" s="135"/>
      <c r="B35" s="137">
        <v>28</v>
      </c>
      <c r="C35" s="76">
        <v>16</v>
      </c>
      <c r="D35" s="76" t="s">
        <v>116</v>
      </c>
      <c r="E35" s="76" t="s">
        <v>111</v>
      </c>
      <c r="F35" s="73">
        <v>0.140625</v>
      </c>
      <c r="G35" s="76" t="s">
        <v>94</v>
      </c>
      <c r="H35" s="76" t="s">
        <v>95</v>
      </c>
      <c r="I35" s="76" t="s">
        <v>11</v>
      </c>
      <c r="J35" s="76" t="s">
        <v>37</v>
      </c>
      <c r="K35" s="138" t="s">
        <v>85</v>
      </c>
      <c r="L35" s="74"/>
    </row>
    <row r="36" spans="1:12" ht="17">
      <c r="A36" s="135"/>
      <c r="B36" s="137">
        <v>29</v>
      </c>
      <c r="C36" s="76">
        <v>50</v>
      </c>
      <c r="D36" s="76" t="s">
        <v>337</v>
      </c>
      <c r="E36" s="76" t="s">
        <v>227</v>
      </c>
      <c r="F36" s="73">
        <v>0.1411226851851852</v>
      </c>
      <c r="G36" s="76" t="s">
        <v>82</v>
      </c>
      <c r="H36" s="76" t="s">
        <v>95</v>
      </c>
      <c r="I36" s="76" t="s">
        <v>11</v>
      </c>
      <c r="J36" s="76" t="s">
        <v>37</v>
      </c>
      <c r="K36" s="138" t="s">
        <v>85</v>
      </c>
      <c r="L36" s="74"/>
    </row>
    <row r="37" spans="1:12" ht="17">
      <c r="A37" s="135"/>
      <c r="B37" s="137">
        <v>30</v>
      </c>
      <c r="C37" s="76">
        <v>22</v>
      </c>
      <c r="D37" s="76" t="s">
        <v>127</v>
      </c>
      <c r="E37" s="76" t="s">
        <v>114</v>
      </c>
      <c r="F37" s="73">
        <v>0.14208333333333334</v>
      </c>
      <c r="G37" s="76" t="s">
        <v>94</v>
      </c>
      <c r="H37" s="76" t="s">
        <v>95</v>
      </c>
      <c r="I37" s="76" t="s">
        <v>11</v>
      </c>
      <c r="J37" s="76" t="s">
        <v>20</v>
      </c>
      <c r="K37" s="138" t="s">
        <v>85</v>
      </c>
      <c r="L37" s="74"/>
    </row>
    <row r="38" spans="1:12" ht="17">
      <c r="A38" s="135"/>
      <c r="B38" s="137">
        <v>31</v>
      </c>
      <c r="C38" s="76">
        <v>12</v>
      </c>
      <c r="D38" s="76" t="s">
        <v>108</v>
      </c>
      <c r="E38" s="76" t="s">
        <v>109</v>
      </c>
      <c r="F38" s="73">
        <v>0.14267361111111113</v>
      </c>
      <c r="G38" s="76" t="s">
        <v>78</v>
      </c>
      <c r="H38" s="76" t="s">
        <v>95</v>
      </c>
      <c r="I38" s="76" t="s">
        <v>11</v>
      </c>
      <c r="J38" s="76" t="s">
        <v>20</v>
      </c>
      <c r="K38" s="138" t="s">
        <v>85</v>
      </c>
      <c r="L38" s="74"/>
    </row>
    <row r="39" spans="1:12" ht="17">
      <c r="A39" s="135"/>
      <c r="B39" s="137">
        <v>32</v>
      </c>
      <c r="C39" s="76">
        <v>30</v>
      </c>
      <c r="D39" s="76" t="s">
        <v>140</v>
      </c>
      <c r="E39" s="76" t="s">
        <v>141</v>
      </c>
      <c r="F39" s="73">
        <v>0.14393518518518519</v>
      </c>
      <c r="G39" s="76" t="s">
        <v>78</v>
      </c>
      <c r="H39" s="76" t="s">
        <v>95</v>
      </c>
      <c r="I39" s="76" t="s">
        <v>11</v>
      </c>
      <c r="J39" s="76" t="s">
        <v>20</v>
      </c>
      <c r="K39" s="138" t="s">
        <v>85</v>
      </c>
      <c r="L39" s="74"/>
    </row>
    <row r="40" spans="1:12" ht="17">
      <c r="A40" s="135"/>
      <c r="B40" s="137">
        <v>33</v>
      </c>
      <c r="C40" s="76">
        <v>106</v>
      </c>
      <c r="D40" s="76" t="s">
        <v>434</v>
      </c>
      <c r="E40" s="76" t="s">
        <v>435</v>
      </c>
      <c r="F40" s="73">
        <v>0.14406250000000001</v>
      </c>
      <c r="G40" s="76" t="s">
        <v>426</v>
      </c>
      <c r="H40" s="76" t="s">
        <v>155</v>
      </c>
      <c r="I40" s="76" t="s">
        <v>11</v>
      </c>
      <c r="J40" s="76" t="s">
        <v>20</v>
      </c>
      <c r="K40" s="138" t="s">
        <v>85</v>
      </c>
      <c r="L40" s="74"/>
    </row>
    <row r="41" spans="1:12" ht="17">
      <c r="A41" s="135"/>
      <c r="B41" s="137">
        <v>34</v>
      </c>
      <c r="C41" s="76">
        <v>141</v>
      </c>
      <c r="D41" s="76" t="s">
        <v>924</v>
      </c>
      <c r="E41" s="76" t="s">
        <v>925</v>
      </c>
      <c r="F41" s="73">
        <v>0.14429398148148148</v>
      </c>
      <c r="G41" s="76" t="s">
        <v>82</v>
      </c>
      <c r="H41" s="76" t="s">
        <v>95</v>
      </c>
      <c r="I41" s="76" t="s">
        <v>11</v>
      </c>
      <c r="J41" s="76" t="s">
        <v>20</v>
      </c>
      <c r="K41" s="138" t="s">
        <v>85</v>
      </c>
      <c r="L41" s="74"/>
    </row>
    <row r="42" spans="1:12" ht="17">
      <c r="A42" s="135"/>
      <c r="B42" s="137">
        <v>35</v>
      </c>
      <c r="C42" s="76">
        <v>68</v>
      </c>
      <c r="D42" s="76" t="s">
        <v>466</v>
      </c>
      <c r="E42" s="76" t="s">
        <v>467</v>
      </c>
      <c r="F42" s="73">
        <v>0.14467592592592593</v>
      </c>
      <c r="G42" s="76" t="s">
        <v>115</v>
      </c>
      <c r="H42" s="76" t="s">
        <v>95</v>
      </c>
      <c r="I42" s="76" t="s">
        <v>11</v>
      </c>
      <c r="J42" s="76" t="s">
        <v>20</v>
      </c>
      <c r="K42" s="138" t="s">
        <v>85</v>
      </c>
      <c r="L42" s="74"/>
    </row>
    <row r="43" spans="1:12" ht="17">
      <c r="A43" s="135"/>
      <c r="B43" s="137">
        <v>36</v>
      </c>
      <c r="C43" s="76">
        <v>14</v>
      </c>
      <c r="D43" s="76" t="s">
        <v>113</v>
      </c>
      <c r="E43" s="76" t="s">
        <v>114</v>
      </c>
      <c r="F43" s="73">
        <v>0.14539351851851853</v>
      </c>
      <c r="G43" s="76" t="s">
        <v>115</v>
      </c>
      <c r="H43" s="76" t="s">
        <v>95</v>
      </c>
      <c r="I43" s="76" t="s">
        <v>11</v>
      </c>
      <c r="J43" s="76" t="s">
        <v>37</v>
      </c>
      <c r="K43" s="138" t="s">
        <v>85</v>
      </c>
      <c r="L43" s="74"/>
    </row>
    <row r="44" spans="1:12" ht="17">
      <c r="A44" s="135"/>
      <c r="B44" s="137">
        <v>37</v>
      </c>
      <c r="C44" s="76">
        <v>7</v>
      </c>
      <c r="D44" s="76" t="s">
        <v>98</v>
      </c>
      <c r="E44" s="76" t="s">
        <v>99</v>
      </c>
      <c r="F44" s="73">
        <v>0.14586805555555557</v>
      </c>
      <c r="G44" s="76" t="s">
        <v>100</v>
      </c>
      <c r="H44" s="76" t="s">
        <v>95</v>
      </c>
      <c r="I44" s="76" t="s">
        <v>11</v>
      </c>
      <c r="J44" s="76" t="s">
        <v>37</v>
      </c>
      <c r="K44" s="138" t="s">
        <v>85</v>
      </c>
      <c r="L44" s="74"/>
    </row>
    <row r="45" spans="1:12" ht="17">
      <c r="A45" s="135"/>
      <c r="B45" s="137">
        <v>38</v>
      </c>
      <c r="C45" s="76">
        <v>138</v>
      </c>
      <c r="D45" s="76" t="s">
        <v>736</v>
      </c>
      <c r="E45" s="76" t="s">
        <v>737</v>
      </c>
      <c r="F45" s="73">
        <v>0.14674768518518519</v>
      </c>
      <c r="G45" s="76" t="s">
        <v>82</v>
      </c>
      <c r="H45" s="76" t="s">
        <v>95</v>
      </c>
      <c r="I45" s="76" t="s">
        <v>11</v>
      </c>
      <c r="J45" s="76" t="s">
        <v>20</v>
      </c>
      <c r="K45" s="138" t="s">
        <v>85</v>
      </c>
      <c r="L45" s="74"/>
    </row>
    <row r="46" spans="1:12" ht="17">
      <c r="A46" s="135"/>
      <c r="B46" s="137">
        <v>39</v>
      </c>
      <c r="C46" s="76">
        <v>72</v>
      </c>
      <c r="D46" s="76" t="s">
        <v>471</v>
      </c>
      <c r="E46" s="76" t="s">
        <v>472</v>
      </c>
      <c r="F46" s="73">
        <v>0.14699074074074073</v>
      </c>
      <c r="G46" s="76" t="s">
        <v>115</v>
      </c>
      <c r="H46" s="76" t="s">
        <v>95</v>
      </c>
      <c r="I46" s="76" t="s">
        <v>11</v>
      </c>
      <c r="J46" s="76" t="s">
        <v>20</v>
      </c>
      <c r="K46" s="138" t="s">
        <v>85</v>
      </c>
      <c r="L46" s="74"/>
    </row>
    <row r="47" spans="1:12" ht="17">
      <c r="A47" s="135"/>
      <c r="B47" s="137">
        <v>40</v>
      </c>
      <c r="C47" s="76">
        <v>38</v>
      </c>
      <c r="D47" s="76" t="s">
        <v>330</v>
      </c>
      <c r="E47" s="76" t="s">
        <v>173</v>
      </c>
      <c r="F47" s="73">
        <v>0.1481712962962963</v>
      </c>
      <c r="G47" s="76" t="s">
        <v>82</v>
      </c>
      <c r="H47" s="76" t="s">
        <v>95</v>
      </c>
      <c r="I47" s="76" t="s">
        <v>11</v>
      </c>
      <c r="J47" s="76" t="s">
        <v>37</v>
      </c>
      <c r="K47" s="138" t="s">
        <v>85</v>
      </c>
      <c r="L47" s="74"/>
    </row>
    <row r="48" spans="1:12" ht="17">
      <c r="A48" s="135"/>
      <c r="B48" s="137">
        <v>41</v>
      </c>
      <c r="C48" s="76">
        <v>45</v>
      </c>
      <c r="D48" s="76" t="s">
        <v>332</v>
      </c>
      <c r="E48" s="76" t="s">
        <v>333</v>
      </c>
      <c r="F48" s="73">
        <v>0.14905092592592592</v>
      </c>
      <c r="G48" s="76" t="s">
        <v>83</v>
      </c>
      <c r="H48" s="76" t="s">
        <v>95</v>
      </c>
      <c r="I48" s="76" t="s">
        <v>11</v>
      </c>
      <c r="J48" s="76" t="s">
        <v>20</v>
      </c>
      <c r="K48" s="138" t="s">
        <v>85</v>
      </c>
      <c r="L48" s="74"/>
    </row>
    <row r="49" spans="1:12" ht="17">
      <c r="A49" s="135"/>
      <c r="B49" s="137">
        <v>42</v>
      </c>
      <c r="C49" s="76">
        <v>115</v>
      </c>
      <c r="D49" s="76" t="s">
        <v>442</v>
      </c>
      <c r="E49" s="76" t="s">
        <v>443</v>
      </c>
      <c r="F49" s="73">
        <v>0.14949074074074073</v>
      </c>
      <c r="G49" s="76" t="s">
        <v>82</v>
      </c>
      <c r="H49" s="76" t="s">
        <v>155</v>
      </c>
      <c r="I49" s="76" t="s">
        <v>11</v>
      </c>
      <c r="J49" s="76" t="s">
        <v>20</v>
      </c>
      <c r="K49" s="138" t="s">
        <v>85</v>
      </c>
      <c r="L49" s="74"/>
    </row>
    <row r="50" spans="1:12" ht="17">
      <c r="A50" s="135"/>
      <c r="B50" s="137">
        <v>43</v>
      </c>
      <c r="C50" s="76">
        <v>137</v>
      </c>
      <c r="D50" s="76" t="s">
        <v>734</v>
      </c>
      <c r="E50" s="76" t="s">
        <v>735</v>
      </c>
      <c r="F50" s="73">
        <v>0.1501736111111111</v>
      </c>
      <c r="G50" s="76" t="s">
        <v>82</v>
      </c>
      <c r="H50" s="76" t="s">
        <v>95</v>
      </c>
      <c r="I50" s="76" t="s">
        <v>11</v>
      </c>
      <c r="J50" s="76" t="s">
        <v>20</v>
      </c>
      <c r="K50" s="138" t="s">
        <v>85</v>
      </c>
      <c r="L50" s="74"/>
    </row>
    <row r="51" spans="1:12" ht="17">
      <c r="A51" s="135"/>
      <c r="B51" s="137">
        <v>44</v>
      </c>
      <c r="C51" s="76">
        <v>118</v>
      </c>
      <c r="D51" s="76" t="s">
        <v>702</v>
      </c>
      <c r="E51" s="76" t="s">
        <v>703</v>
      </c>
      <c r="F51" s="73">
        <v>0.15018518518518517</v>
      </c>
      <c r="G51" s="76" t="s">
        <v>82</v>
      </c>
      <c r="H51" s="76" t="s">
        <v>704</v>
      </c>
      <c r="I51" s="76" t="s">
        <v>11</v>
      </c>
      <c r="J51" s="76" t="s">
        <v>38</v>
      </c>
      <c r="K51" s="138" t="s">
        <v>85</v>
      </c>
      <c r="L51" s="74"/>
    </row>
    <row r="52" spans="1:12" ht="17">
      <c r="A52" s="135"/>
      <c r="B52" s="137">
        <v>45</v>
      </c>
      <c r="C52" s="76">
        <v>59</v>
      </c>
      <c r="D52" s="76" t="s">
        <v>452</v>
      </c>
      <c r="E52" s="76" t="s">
        <v>453</v>
      </c>
      <c r="F52" s="73">
        <v>0.15019675925925927</v>
      </c>
      <c r="G52" s="76" t="s">
        <v>115</v>
      </c>
      <c r="H52" s="76" t="s">
        <v>95</v>
      </c>
      <c r="I52" s="76" t="s">
        <v>11</v>
      </c>
      <c r="J52" s="76" t="s">
        <v>20</v>
      </c>
      <c r="K52" s="138" t="s">
        <v>85</v>
      </c>
      <c r="L52" s="74"/>
    </row>
    <row r="53" spans="1:12" ht="17">
      <c r="A53" s="135"/>
      <c r="B53" s="137">
        <v>46</v>
      </c>
      <c r="C53" s="76">
        <v>31</v>
      </c>
      <c r="D53" s="76" t="s">
        <v>319</v>
      </c>
      <c r="E53" s="76" t="s">
        <v>320</v>
      </c>
      <c r="F53" s="73">
        <v>0.15076388888888889</v>
      </c>
      <c r="G53" s="76" t="s">
        <v>82</v>
      </c>
      <c r="H53" s="76" t="s">
        <v>95</v>
      </c>
      <c r="I53" s="76" t="s">
        <v>11</v>
      </c>
      <c r="J53" s="76" t="s">
        <v>20</v>
      </c>
      <c r="K53" s="138" t="s">
        <v>85</v>
      </c>
      <c r="L53" s="74"/>
    </row>
    <row r="54" spans="1:12" ht="17">
      <c r="A54" s="135"/>
      <c r="B54" s="137">
        <v>47</v>
      </c>
      <c r="C54" s="76">
        <v>34</v>
      </c>
      <c r="D54" s="76" t="s">
        <v>323</v>
      </c>
      <c r="E54" s="76" t="s">
        <v>111</v>
      </c>
      <c r="F54" s="73">
        <v>0.15158564814814815</v>
      </c>
      <c r="G54" s="76" t="s">
        <v>82</v>
      </c>
      <c r="H54" s="76" t="s">
        <v>95</v>
      </c>
      <c r="I54" s="76" t="s">
        <v>11</v>
      </c>
      <c r="J54" s="76" t="s">
        <v>20</v>
      </c>
      <c r="K54" s="138" t="s">
        <v>85</v>
      </c>
      <c r="L54" s="74"/>
    </row>
    <row r="55" spans="1:12" ht="17">
      <c r="A55" s="135"/>
      <c r="B55" s="137">
        <v>48</v>
      </c>
      <c r="C55" s="76">
        <v>109</v>
      </c>
      <c r="D55" s="76" t="s">
        <v>444</v>
      </c>
      <c r="E55" s="76" t="s">
        <v>445</v>
      </c>
      <c r="F55" s="73">
        <v>0.15187500000000001</v>
      </c>
      <c r="G55" s="76" t="s">
        <v>1044</v>
      </c>
      <c r="H55" s="76" t="s">
        <v>95</v>
      </c>
      <c r="I55" s="76" t="s">
        <v>11</v>
      </c>
      <c r="J55" s="76" t="s">
        <v>20</v>
      </c>
      <c r="K55" s="138" t="s">
        <v>85</v>
      </c>
      <c r="L55" s="74"/>
    </row>
    <row r="56" spans="1:12" ht="17">
      <c r="A56" s="135"/>
      <c r="B56" s="137">
        <v>49</v>
      </c>
      <c r="C56" s="76">
        <v>122</v>
      </c>
      <c r="D56" s="76" t="s">
        <v>841</v>
      </c>
      <c r="E56" s="76" t="s">
        <v>842</v>
      </c>
      <c r="F56" s="73">
        <v>0.15234953703703705</v>
      </c>
      <c r="G56" s="76" t="s">
        <v>81</v>
      </c>
      <c r="H56" s="76" t="s">
        <v>155</v>
      </c>
      <c r="I56" s="76" t="s">
        <v>11</v>
      </c>
      <c r="J56" s="76" t="s">
        <v>20</v>
      </c>
      <c r="K56" s="138" t="s">
        <v>85</v>
      </c>
      <c r="L56" s="74"/>
    </row>
    <row r="57" spans="1:12" ht="17">
      <c r="A57" s="135"/>
      <c r="B57" s="137">
        <v>50</v>
      </c>
      <c r="C57" s="76">
        <v>23</v>
      </c>
      <c r="D57" s="76" t="s">
        <v>128</v>
      </c>
      <c r="E57" s="76" t="s">
        <v>129</v>
      </c>
      <c r="F57" s="73">
        <v>0.15248842592592593</v>
      </c>
      <c r="G57" s="76" t="s">
        <v>94</v>
      </c>
      <c r="H57" s="76" t="s">
        <v>95</v>
      </c>
      <c r="I57" s="76" t="s">
        <v>11</v>
      </c>
      <c r="J57" s="76" t="s">
        <v>21</v>
      </c>
      <c r="K57" s="138" t="s">
        <v>85</v>
      </c>
      <c r="L57" s="74"/>
    </row>
    <row r="58" spans="1:12" ht="17">
      <c r="A58" s="135"/>
      <c r="B58" s="137">
        <v>51</v>
      </c>
      <c r="C58" s="76">
        <v>21</v>
      </c>
      <c r="D58" s="76" t="s">
        <v>125</v>
      </c>
      <c r="E58" s="76" t="s">
        <v>126</v>
      </c>
      <c r="F58" s="73">
        <v>0.15251157407407409</v>
      </c>
      <c r="G58" s="76" t="s">
        <v>94</v>
      </c>
      <c r="H58" s="76" t="s">
        <v>95</v>
      </c>
      <c r="I58" s="76" t="s">
        <v>11</v>
      </c>
      <c r="J58" s="76" t="s">
        <v>40</v>
      </c>
      <c r="K58" s="138" t="s">
        <v>85</v>
      </c>
      <c r="L58" s="74"/>
    </row>
    <row r="59" spans="1:12" ht="17">
      <c r="A59" s="135"/>
      <c r="B59" s="137">
        <v>52</v>
      </c>
      <c r="C59" s="76">
        <v>32</v>
      </c>
      <c r="D59" s="76" t="s">
        <v>321</v>
      </c>
      <c r="E59" s="76" t="s">
        <v>274</v>
      </c>
      <c r="F59" s="73">
        <v>0.15312499999999998</v>
      </c>
      <c r="G59" s="76" t="s">
        <v>82</v>
      </c>
      <c r="H59" s="76" t="s">
        <v>95</v>
      </c>
      <c r="I59" s="76" t="s">
        <v>11</v>
      </c>
      <c r="J59" s="76" t="s">
        <v>20</v>
      </c>
      <c r="K59" s="138" t="s">
        <v>85</v>
      </c>
      <c r="L59" s="74"/>
    </row>
    <row r="60" spans="1:12" ht="17">
      <c r="A60" s="135"/>
      <c r="B60" s="137">
        <v>53</v>
      </c>
      <c r="C60" s="76">
        <v>127</v>
      </c>
      <c r="D60" s="76" t="s">
        <v>899</v>
      </c>
      <c r="E60" s="76" t="s">
        <v>122</v>
      </c>
      <c r="F60" s="73">
        <v>0.15313657407407408</v>
      </c>
      <c r="G60" s="76" t="s">
        <v>901</v>
      </c>
      <c r="H60" s="76" t="s">
        <v>900</v>
      </c>
      <c r="I60" s="76" t="s">
        <v>11</v>
      </c>
      <c r="J60" s="76" t="s">
        <v>20</v>
      </c>
      <c r="K60" s="138" t="s">
        <v>85</v>
      </c>
      <c r="L60" s="74"/>
    </row>
    <row r="61" spans="1:12" ht="17">
      <c r="A61" s="135"/>
      <c r="B61" s="137">
        <v>54</v>
      </c>
      <c r="C61" s="76">
        <v>11</v>
      </c>
      <c r="D61" s="76" t="s">
        <v>106</v>
      </c>
      <c r="E61" s="76" t="s">
        <v>107</v>
      </c>
      <c r="F61" s="73">
        <v>0.15319444444444444</v>
      </c>
      <c r="G61" s="76" t="s">
        <v>82</v>
      </c>
      <c r="H61" s="76" t="s">
        <v>95</v>
      </c>
      <c r="I61" s="76" t="s">
        <v>11</v>
      </c>
      <c r="J61" s="76" t="s">
        <v>38</v>
      </c>
      <c r="K61" s="138" t="s">
        <v>85</v>
      </c>
      <c r="L61" s="74"/>
    </row>
    <row r="62" spans="1:12" ht="17">
      <c r="A62" s="135"/>
      <c r="B62" s="137">
        <v>55</v>
      </c>
      <c r="C62" s="76">
        <v>25</v>
      </c>
      <c r="D62" s="76" t="s">
        <v>132</v>
      </c>
      <c r="E62" s="76" t="s">
        <v>133</v>
      </c>
      <c r="F62" s="73">
        <v>0.15346064814814817</v>
      </c>
      <c r="G62" s="76" t="s">
        <v>82</v>
      </c>
      <c r="H62" s="76" t="s">
        <v>95</v>
      </c>
      <c r="I62" s="76" t="s">
        <v>11</v>
      </c>
      <c r="J62" s="76" t="s">
        <v>37</v>
      </c>
      <c r="K62" s="138" t="s">
        <v>85</v>
      </c>
      <c r="L62" s="74"/>
    </row>
    <row r="63" spans="1:12" ht="17">
      <c r="A63" s="135"/>
      <c r="B63" s="137">
        <v>56</v>
      </c>
      <c r="C63" s="76">
        <v>142</v>
      </c>
      <c r="D63" s="76" t="s">
        <v>931</v>
      </c>
      <c r="E63" s="76" t="s">
        <v>932</v>
      </c>
      <c r="F63" s="73">
        <v>0.15406249999999999</v>
      </c>
      <c r="G63" s="76" t="s">
        <v>82</v>
      </c>
      <c r="H63" s="76" t="s">
        <v>95</v>
      </c>
      <c r="I63" s="76" t="s">
        <v>11</v>
      </c>
      <c r="J63" s="76" t="s">
        <v>20</v>
      </c>
      <c r="K63" s="138" t="s">
        <v>85</v>
      </c>
      <c r="L63" s="74"/>
    </row>
    <row r="64" spans="1:12" ht="17">
      <c r="A64" s="135"/>
      <c r="B64" s="137">
        <v>56</v>
      </c>
      <c r="C64" s="76">
        <v>42</v>
      </c>
      <c r="D64" s="76" t="s">
        <v>147</v>
      </c>
      <c r="E64" s="76" t="s">
        <v>105</v>
      </c>
      <c r="F64" s="73">
        <v>0.15406249999999999</v>
      </c>
      <c r="G64" s="76" t="s">
        <v>115</v>
      </c>
      <c r="H64" s="76" t="s">
        <v>95</v>
      </c>
      <c r="I64" s="76" t="s">
        <v>11</v>
      </c>
      <c r="J64" s="76" t="s">
        <v>37</v>
      </c>
      <c r="K64" s="138" t="s">
        <v>1136</v>
      </c>
      <c r="L64" s="74"/>
    </row>
    <row r="65" spans="1:12" ht="17">
      <c r="A65" s="135"/>
      <c r="B65" s="137">
        <v>58</v>
      </c>
      <c r="C65" s="76">
        <v>123</v>
      </c>
      <c r="D65" s="76" t="s">
        <v>839</v>
      </c>
      <c r="E65" s="76" t="s">
        <v>214</v>
      </c>
      <c r="F65" s="73">
        <v>0.15437500000000001</v>
      </c>
      <c r="G65" s="76" t="s">
        <v>81</v>
      </c>
      <c r="H65" s="76" t="s">
        <v>155</v>
      </c>
      <c r="I65" s="76" t="s">
        <v>11</v>
      </c>
      <c r="J65" s="76" t="s">
        <v>20</v>
      </c>
      <c r="K65" s="138" t="s">
        <v>85</v>
      </c>
      <c r="L65" s="74"/>
    </row>
    <row r="66" spans="1:12" ht="17">
      <c r="A66" s="135"/>
      <c r="B66" s="137">
        <v>58</v>
      </c>
      <c r="C66" s="76">
        <v>136</v>
      </c>
      <c r="D66" s="76" t="s">
        <v>733</v>
      </c>
      <c r="E66" s="76" t="s">
        <v>361</v>
      </c>
      <c r="F66" s="73">
        <v>0.15437500000000001</v>
      </c>
      <c r="G66" s="76" t="s">
        <v>82</v>
      </c>
      <c r="H66" s="76" t="s">
        <v>95</v>
      </c>
      <c r="I66" s="76" t="s">
        <v>11</v>
      </c>
      <c r="J66" s="76" t="s">
        <v>37</v>
      </c>
      <c r="K66" s="138" t="s">
        <v>1136</v>
      </c>
      <c r="L66" s="74"/>
    </row>
    <row r="67" spans="1:12" ht="17">
      <c r="A67" s="135"/>
      <c r="B67" s="137">
        <v>60</v>
      </c>
      <c r="C67" s="76">
        <v>151</v>
      </c>
      <c r="D67" s="76" t="s">
        <v>939</v>
      </c>
      <c r="E67" s="76" t="s">
        <v>940</v>
      </c>
      <c r="F67" s="73">
        <v>0.15478009259259259</v>
      </c>
      <c r="G67" s="76" t="s">
        <v>82</v>
      </c>
      <c r="H67" s="76" t="s">
        <v>95</v>
      </c>
      <c r="I67" s="76" t="s">
        <v>11</v>
      </c>
      <c r="J67" s="76" t="s">
        <v>40</v>
      </c>
      <c r="K67" s="138" t="s">
        <v>85</v>
      </c>
      <c r="L67" s="74"/>
    </row>
    <row r="68" spans="1:12" ht="17">
      <c r="A68" s="135"/>
      <c r="B68" s="137">
        <v>61</v>
      </c>
      <c r="C68" s="76">
        <v>92</v>
      </c>
      <c r="D68" s="76" t="s">
        <v>495</v>
      </c>
      <c r="E68" s="76" t="s">
        <v>496</v>
      </c>
      <c r="F68" s="73">
        <v>0.15587962962962962</v>
      </c>
      <c r="G68" s="76" t="s">
        <v>494</v>
      </c>
      <c r="H68" s="76" t="s">
        <v>95</v>
      </c>
      <c r="I68" s="76" t="s">
        <v>11</v>
      </c>
      <c r="J68" s="76" t="s">
        <v>20</v>
      </c>
      <c r="K68" s="138" t="s">
        <v>85</v>
      </c>
      <c r="L68" s="74"/>
    </row>
    <row r="69" spans="1:12" ht="17">
      <c r="A69" s="135"/>
      <c r="B69" s="137">
        <v>62</v>
      </c>
      <c r="C69" s="76">
        <v>93</v>
      </c>
      <c r="D69" s="76" t="s">
        <v>724</v>
      </c>
      <c r="E69" s="76" t="s">
        <v>725</v>
      </c>
      <c r="F69" s="73">
        <v>0.15737268518518518</v>
      </c>
      <c r="G69" s="76" t="s">
        <v>726</v>
      </c>
      <c r="H69" s="76" t="s">
        <v>95</v>
      </c>
      <c r="I69" s="76" t="s">
        <v>11</v>
      </c>
      <c r="J69" s="76" t="s">
        <v>20</v>
      </c>
      <c r="K69" s="138" t="s">
        <v>85</v>
      </c>
      <c r="L69" s="74"/>
    </row>
    <row r="70" spans="1:12" ht="17">
      <c r="A70" s="135"/>
      <c r="B70" s="137">
        <v>63</v>
      </c>
      <c r="C70" s="76">
        <v>76</v>
      </c>
      <c r="D70" s="76" t="s">
        <v>529</v>
      </c>
      <c r="E70" s="76" t="s">
        <v>425</v>
      </c>
      <c r="F70" s="73">
        <v>0.15777777777777777</v>
      </c>
      <c r="G70" s="76" t="s">
        <v>15</v>
      </c>
      <c r="H70" s="76" t="s">
        <v>95</v>
      </c>
      <c r="I70" s="76" t="s">
        <v>11</v>
      </c>
      <c r="J70" s="76" t="s">
        <v>20</v>
      </c>
      <c r="K70" s="138" t="s">
        <v>85</v>
      </c>
      <c r="L70" s="74"/>
    </row>
    <row r="71" spans="1:12" ht="17">
      <c r="A71" s="135"/>
      <c r="B71" s="137">
        <v>64</v>
      </c>
      <c r="C71" s="76">
        <v>46</v>
      </c>
      <c r="D71" s="76" t="s">
        <v>334</v>
      </c>
      <c r="E71" s="76" t="s">
        <v>289</v>
      </c>
      <c r="F71" s="73">
        <v>0.15807870370370369</v>
      </c>
      <c r="G71" s="76" t="s">
        <v>115</v>
      </c>
      <c r="H71" s="76" t="s">
        <v>95</v>
      </c>
      <c r="I71" s="76" t="s">
        <v>11</v>
      </c>
      <c r="J71" s="76" t="s">
        <v>37</v>
      </c>
      <c r="K71" s="138" t="s">
        <v>85</v>
      </c>
      <c r="L71" s="74"/>
    </row>
    <row r="72" spans="1:12" ht="17">
      <c r="A72" s="135"/>
      <c r="B72" s="137">
        <v>65</v>
      </c>
      <c r="C72" s="76">
        <v>102</v>
      </c>
      <c r="D72" s="76" t="s">
        <v>152</v>
      </c>
      <c r="E72" s="76" t="s">
        <v>153</v>
      </c>
      <c r="F72" s="73">
        <v>0.16130787037037037</v>
      </c>
      <c r="G72" s="76" t="s">
        <v>154</v>
      </c>
      <c r="H72" s="76" t="s">
        <v>155</v>
      </c>
      <c r="I72" s="76" t="s">
        <v>11</v>
      </c>
      <c r="J72" s="76" t="s">
        <v>20</v>
      </c>
      <c r="K72" s="138" t="s">
        <v>85</v>
      </c>
      <c r="L72" s="74"/>
    </row>
    <row r="73" spans="1:12" ht="17">
      <c r="A73" s="135"/>
      <c r="B73" s="137">
        <v>66</v>
      </c>
      <c r="C73" s="76">
        <v>37</v>
      </c>
      <c r="D73" s="76" t="s">
        <v>327</v>
      </c>
      <c r="E73" s="76" t="s">
        <v>328</v>
      </c>
      <c r="F73" s="73">
        <v>0.1615625</v>
      </c>
      <c r="G73" s="76" t="s">
        <v>329</v>
      </c>
      <c r="H73" s="76" t="s">
        <v>95</v>
      </c>
      <c r="I73" s="76" t="s">
        <v>11</v>
      </c>
      <c r="J73" s="76" t="s">
        <v>21</v>
      </c>
      <c r="K73" s="138" t="s">
        <v>85</v>
      </c>
      <c r="L73" s="74"/>
    </row>
    <row r="74" spans="1:12" ht="17">
      <c r="A74" s="135"/>
      <c r="B74" s="137">
        <v>66</v>
      </c>
      <c r="C74" s="76">
        <v>81</v>
      </c>
      <c r="D74" s="76" t="s">
        <v>482</v>
      </c>
      <c r="E74" s="76" t="s">
        <v>267</v>
      </c>
      <c r="F74" s="73">
        <v>0.1615625</v>
      </c>
      <c r="G74" s="76" t="s">
        <v>82</v>
      </c>
      <c r="H74" s="76" t="s">
        <v>95</v>
      </c>
      <c r="I74" s="76" t="s">
        <v>11</v>
      </c>
      <c r="J74" s="76" t="s">
        <v>21</v>
      </c>
      <c r="K74" s="138" t="s">
        <v>1136</v>
      </c>
      <c r="L74" s="74"/>
    </row>
    <row r="75" spans="1:12" ht="17">
      <c r="A75" s="135"/>
      <c r="B75" s="137">
        <v>68</v>
      </c>
      <c r="C75" s="76">
        <v>135</v>
      </c>
      <c r="D75" s="76" t="s">
        <v>729</v>
      </c>
      <c r="E75" s="76" t="s">
        <v>559</v>
      </c>
      <c r="F75" s="73">
        <v>0.16203703703703703</v>
      </c>
      <c r="G75" s="76" t="s">
        <v>82</v>
      </c>
      <c r="H75" s="76" t="s">
        <v>95</v>
      </c>
      <c r="I75" s="76" t="s">
        <v>11</v>
      </c>
      <c r="J75" s="76" t="s">
        <v>20</v>
      </c>
      <c r="K75" s="138" t="s">
        <v>85</v>
      </c>
      <c r="L75" s="74"/>
    </row>
    <row r="76" spans="1:12" ht="17">
      <c r="A76" s="135"/>
      <c r="B76" s="137">
        <v>69</v>
      </c>
      <c r="C76" s="76">
        <v>53</v>
      </c>
      <c r="D76" s="76" t="s">
        <v>340</v>
      </c>
      <c r="E76" s="76" t="s">
        <v>341</v>
      </c>
      <c r="F76" s="73">
        <v>0.16236111111111109</v>
      </c>
      <c r="G76" s="76" t="s">
        <v>115</v>
      </c>
      <c r="H76" s="76" t="s">
        <v>95</v>
      </c>
      <c r="I76" s="76" t="s">
        <v>11</v>
      </c>
      <c r="J76" s="76" t="s">
        <v>20</v>
      </c>
      <c r="K76" s="138" t="s">
        <v>85</v>
      </c>
      <c r="L76" s="74"/>
    </row>
    <row r="77" spans="1:12" ht="17">
      <c r="A77" s="135"/>
      <c r="B77" s="137">
        <v>70</v>
      </c>
      <c r="C77" s="76">
        <v>91</v>
      </c>
      <c r="D77" s="76" t="s">
        <v>492</v>
      </c>
      <c r="E77" s="76" t="s">
        <v>493</v>
      </c>
      <c r="F77" s="73">
        <v>0.16337962962962962</v>
      </c>
      <c r="G77" s="76" t="s">
        <v>494</v>
      </c>
      <c r="H77" s="76" t="s">
        <v>95</v>
      </c>
      <c r="I77" s="76" t="s">
        <v>11</v>
      </c>
      <c r="J77" s="76" t="s">
        <v>20</v>
      </c>
      <c r="K77" s="138" t="s">
        <v>85</v>
      </c>
      <c r="L77" s="74"/>
    </row>
    <row r="78" spans="1:12" ht="17">
      <c r="A78" s="135"/>
      <c r="B78" s="137">
        <v>71</v>
      </c>
      <c r="C78" s="76">
        <v>119</v>
      </c>
      <c r="D78" s="76" t="s">
        <v>715</v>
      </c>
      <c r="E78" s="76" t="s">
        <v>716</v>
      </c>
      <c r="F78" s="73">
        <v>0.16354166666666667</v>
      </c>
      <c r="G78" s="76" t="s">
        <v>82</v>
      </c>
      <c r="H78" s="76" t="s">
        <v>155</v>
      </c>
      <c r="I78" s="76" t="s">
        <v>11</v>
      </c>
      <c r="J78" s="76" t="s">
        <v>20</v>
      </c>
      <c r="K78" s="138" t="s">
        <v>85</v>
      </c>
      <c r="L78" s="74"/>
    </row>
    <row r="79" spans="1:12" ht="17">
      <c r="A79" s="135"/>
      <c r="B79" s="137">
        <v>72</v>
      </c>
      <c r="C79" s="76">
        <v>77</v>
      </c>
      <c r="D79" s="76" t="s">
        <v>1098</v>
      </c>
      <c r="E79" s="76" t="s">
        <v>1099</v>
      </c>
      <c r="F79" s="73">
        <v>0.16427083333333334</v>
      </c>
      <c r="G79" s="76" t="s">
        <v>15</v>
      </c>
      <c r="H79" s="76" t="s">
        <v>95</v>
      </c>
      <c r="I79" s="76" t="s">
        <v>11</v>
      </c>
      <c r="J79" s="76" t="s">
        <v>37</v>
      </c>
      <c r="K79" s="138" t="s">
        <v>85</v>
      </c>
      <c r="L79" s="74"/>
    </row>
    <row r="80" spans="1:12" ht="17">
      <c r="A80" s="135"/>
      <c r="B80" s="137">
        <v>73</v>
      </c>
      <c r="C80" s="76">
        <v>6</v>
      </c>
      <c r="D80" s="76" t="s">
        <v>96</v>
      </c>
      <c r="E80" s="76" t="s">
        <v>97</v>
      </c>
      <c r="F80" s="73">
        <v>0.16513888888888889</v>
      </c>
      <c r="G80" s="76" t="s">
        <v>426</v>
      </c>
      <c r="H80" s="76" t="s">
        <v>95</v>
      </c>
      <c r="I80" s="76" t="s">
        <v>11</v>
      </c>
      <c r="J80" s="76" t="s">
        <v>37</v>
      </c>
      <c r="K80" s="138" t="s">
        <v>85</v>
      </c>
      <c r="L80" s="74"/>
    </row>
    <row r="81" spans="1:12" ht="17">
      <c r="A81" s="135"/>
      <c r="B81" s="137">
        <v>74</v>
      </c>
      <c r="C81" s="76">
        <v>44</v>
      </c>
      <c r="D81" s="76" t="s">
        <v>331</v>
      </c>
      <c r="E81" s="76" t="s">
        <v>99</v>
      </c>
      <c r="F81" s="73">
        <v>0.16515046296296296</v>
      </c>
      <c r="G81" s="76" t="s">
        <v>82</v>
      </c>
      <c r="H81" s="76" t="s">
        <v>95</v>
      </c>
      <c r="I81" s="76" t="s">
        <v>11</v>
      </c>
      <c r="J81" s="76" t="s">
        <v>38</v>
      </c>
      <c r="K81" s="138" t="s">
        <v>85</v>
      </c>
      <c r="L81" s="74"/>
    </row>
    <row r="82" spans="1:12" ht="17">
      <c r="A82" s="135"/>
      <c r="B82" s="137">
        <v>75</v>
      </c>
      <c r="C82" s="76">
        <v>82</v>
      </c>
      <c r="D82" s="76" t="s">
        <v>1100</v>
      </c>
      <c r="E82" s="76" t="s">
        <v>1101</v>
      </c>
      <c r="F82" s="73">
        <v>0.16649305555555557</v>
      </c>
      <c r="G82" s="76" t="s">
        <v>82</v>
      </c>
      <c r="H82" s="76" t="s">
        <v>95</v>
      </c>
      <c r="I82" s="76" t="s">
        <v>11</v>
      </c>
      <c r="J82" s="76" t="s">
        <v>20</v>
      </c>
      <c r="K82" s="138" t="s">
        <v>85</v>
      </c>
      <c r="L82" s="74"/>
    </row>
    <row r="83" spans="1:12" ht="17">
      <c r="A83" s="135"/>
      <c r="B83" s="137">
        <v>76</v>
      </c>
      <c r="C83" s="76">
        <v>96</v>
      </c>
      <c r="D83" s="76" t="s">
        <v>497</v>
      </c>
      <c r="E83" s="76" t="s">
        <v>498</v>
      </c>
      <c r="F83" s="73">
        <v>0.16667824074074075</v>
      </c>
      <c r="G83" s="76" t="s">
        <v>426</v>
      </c>
      <c r="H83" s="76" t="s">
        <v>95</v>
      </c>
      <c r="I83" s="76" t="s">
        <v>11</v>
      </c>
      <c r="J83" s="76" t="s">
        <v>37</v>
      </c>
      <c r="K83" s="138" t="s">
        <v>85</v>
      </c>
      <c r="L83" s="74"/>
    </row>
    <row r="84" spans="1:12" ht="17">
      <c r="A84" s="135"/>
      <c r="B84" s="137">
        <v>77</v>
      </c>
      <c r="C84" s="76">
        <v>13</v>
      </c>
      <c r="D84" s="76" t="s">
        <v>110</v>
      </c>
      <c r="E84" s="76" t="s">
        <v>111</v>
      </c>
      <c r="F84" s="73">
        <v>0.16674768518518521</v>
      </c>
      <c r="G84" s="76" t="s">
        <v>112</v>
      </c>
      <c r="H84" s="76" t="s">
        <v>95</v>
      </c>
      <c r="I84" s="76" t="s">
        <v>11</v>
      </c>
      <c r="J84" s="76" t="s">
        <v>37</v>
      </c>
      <c r="K84" s="138" t="s">
        <v>85</v>
      </c>
      <c r="L84" s="74"/>
    </row>
    <row r="85" spans="1:12" ht="17">
      <c r="A85" s="135"/>
      <c r="B85" s="137">
        <v>78</v>
      </c>
      <c r="C85" s="76">
        <v>98</v>
      </c>
      <c r="D85" s="76" t="s">
        <v>729</v>
      </c>
      <c r="E85" s="76" t="s">
        <v>730</v>
      </c>
      <c r="F85" s="73">
        <v>0.16675925925925927</v>
      </c>
      <c r="G85" s="76" t="s">
        <v>79</v>
      </c>
      <c r="H85" s="76" t="s">
        <v>95</v>
      </c>
      <c r="I85" s="76" t="s">
        <v>11</v>
      </c>
      <c r="J85" s="76" t="s">
        <v>20</v>
      </c>
      <c r="K85" s="138" t="s">
        <v>85</v>
      </c>
      <c r="L85" s="74"/>
    </row>
    <row r="86" spans="1:12" ht="17">
      <c r="A86" s="135"/>
      <c r="B86" s="137">
        <v>79</v>
      </c>
      <c r="C86" s="76">
        <v>66</v>
      </c>
      <c r="D86" s="76" t="s">
        <v>462</v>
      </c>
      <c r="E86" s="76" t="s">
        <v>463</v>
      </c>
      <c r="F86" s="73">
        <v>0.16693287037037038</v>
      </c>
      <c r="G86" s="76" t="s">
        <v>112</v>
      </c>
      <c r="H86" s="76" t="s">
        <v>95</v>
      </c>
      <c r="I86" s="76" t="s">
        <v>11</v>
      </c>
      <c r="J86" s="76" t="s">
        <v>38</v>
      </c>
      <c r="K86" s="138" t="s">
        <v>85</v>
      </c>
      <c r="L86" s="74"/>
    </row>
    <row r="87" spans="1:12" ht="17">
      <c r="A87" s="135"/>
      <c r="B87" s="137">
        <v>80</v>
      </c>
      <c r="C87" s="76">
        <v>63</v>
      </c>
      <c r="D87" s="76" t="s">
        <v>458</v>
      </c>
      <c r="E87" s="76" t="s">
        <v>102</v>
      </c>
      <c r="F87" s="73">
        <v>0.16707175925925924</v>
      </c>
      <c r="G87" s="76" t="s">
        <v>459</v>
      </c>
      <c r="H87" s="76" t="s">
        <v>95</v>
      </c>
      <c r="I87" s="76" t="s">
        <v>11</v>
      </c>
      <c r="J87" s="76" t="s">
        <v>20</v>
      </c>
      <c r="K87" s="138" t="s">
        <v>85</v>
      </c>
      <c r="L87" s="74"/>
    </row>
    <row r="88" spans="1:12" ht="17">
      <c r="A88" s="135"/>
      <c r="B88" s="137">
        <v>81</v>
      </c>
      <c r="C88" s="76">
        <v>64</v>
      </c>
      <c r="D88" s="76" t="s">
        <v>460</v>
      </c>
      <c r="E88" s="76" t="s">
        <v>461</v>
      </c>
      <c r="F88" s="73">
        <v>0.16708333333333333</v>
      </c>
      <c r="G88" s="76" t="s">
        <v>100</v>
      </c>
      <c r="H88" s="76" t="s">
        <v>95</v>
      </c>
      <c r="I88" s="76" t="s">
        <v>11</v>
      </c>
      <c r="J88" s="76" t="s">
        <v>38</v>
      </c>
      <c r="K88" s="138" t="s">
        <v>85</v>
      </c>
      <c r="L88" s="74"/>
    </row>
    <row r="89" spans="1:12" ht="17">
      <c r="A89" s="135"/>
      <c r="B89" s="137">
        <v>82</v>
      </c>
      <c r="C89" s="76">
        <v>90</v>
      </c>
      <c r="D89" s="76" t="s">
        <v>491</v>
      </c>
      <c r="E89" s="76" t="s">
        <v>202</v>
      </c>
      <c r="F89" s="73">
        <v>0.16826388888888888</v>
      </c>
      <c r="G89" s="76" t="s">
        <v>82</v>
      </c>
      <c r="H89" s="76" t="s">
        <v>95</v>
      </c>
      <c r="I89" s="76" t="s">
        <v>11</v>
      </c>
      <c r="J89" s="76" t="s">
        <v>37</v>
      </c>
      <c r="K89" s="138" t="s">
        <v>85</v>
      </c>
      <c r="L89" s="74"/>
    </row>
    <row r="90" spans="1:12" ht="17">
      <c r="A90" s="135"/>
      <c r="B90" s="137">
        <v>83</v>
      </c>
      <c r="C90" s="76">
        <v>41</v>
      </c>
      <c r="D90" s="76" t="s">
        <v>147</v>
      </c>
      <c r="E90" s="76" t="s">
        <v>148</v>
      </c>
      <c r="F90" s="73">
        <v>0.16908564814814817</v>
      </c>
      <c r="G90" s="76" t="s">
        <v>115</v>
      </c>
      <c r="H90" s="76" t="s">
        <v>95</v>
      </c>
      <c r="I90" s="76" t="s">
        <v>11</v>
      </c>
      <c r="J90" s="76" t="s">
        <v>40</v>
      </c>
      <c r="K90" s="138" t="s">
        <v>85</v>
      </c>
      <c r="L90" s="74"/>
    </row>
    <row r="91" spans="1:12" ht="17">
      <c r="A91" s="135"/>
      <c r="B91" s="137">
        <v>84</v>
      </c>
      <c r="C91" s="76">
        <v>104</v>
      </c>
      <c r="D91" s="76" t="s">
        <v>346</v>
      </c>
      <c r="E91" s="76" t="s">
        <v>347</v>
      </c>
      <c r="F91" s="73">
        <v>0.1696412037037037</v>
      </c>
      <c r="G91" s="76" t="s">
        <v>82</v>
      </c>
      <c r="H91" s="76" t="s">
        <v>155</v>
      </c>
      <c r="I91" s="76" t="s">
        <v>11</v>
      </c>
      <c r="J91" s="76" t="s">
        <v>41</v>
      </c>
      <c r="K91" s="138" t="s">
        <v>85</v>
      </c>
      <c r="L91" s="74"/>
    </row>
    <row r="92" spans="1:12" ht="17">
      <c r="A92" s="135"/>
      <c r="B92" s="137">
        <v>85</v>
      </c>
      <c r="C92" s="76">
        <v>117</v>
      </c>
      <c r="D92" s="76" t="s">
        <v>732</v>
      </c>
      <c r="E92" s="76" t="s">
        <v>218</v>
      </c>
      <c r="F92" s="73">
        <v>0.17003472222222224</v>
      </c>
      <c r="G92" s="76" t="s">
        <v>82</v>
      </c>
      <c r="H92" s="76" t="s">
        <v>850</v>
      </c>
      <c r="I92" s="76" t="s">
        <v>11</v>
      </c>
      <c r="J92" s="76" t="s">
        <v>39</v>
      </c>
      <c r="K92" s="138" t="s">
        <v>85</v>
      </c>
      <c r="L92" s="74"/>
    </row>
    <row r="93" spans="1:12" ht="17">
      <c r="A93" s="135"/>
      <c r="B93" s="137">
        <v>86</v>
      </c>
      <c r="C93" s="76">
        <v>94</v>
      </c>
      <c r="D93" s="76" t="s">
        <v>722</v>
      </c>
      <c r="E93" s="76" t="s">
        <v>480</v>
      </c>
      <c r="F93" s="73">
        <v>0.1721412037037037</v>
      </c>
      <c r="G93" s="76" t="s">
        <v>82</v>
      </c>
      <c r="H93" s="76" t="s">
        <v>95</v>
      </c>
      <c r="I93" s="76" t="s">
        <v>11</v>
      </c>
      <c r="J93" s="76" t="s">
        <v>20</v>
      </c>
      <c r="K93" s="138" t="s">
        <v>85</v>
      </c>
      <c r="L93" s="74"/>
    </row>
    <row r="94" spans="1:12" ht="17">
      <c r="A94" s="135"/>
      <c r="B94" s="137">
        <v>87</v>
      </c>
      <c r="C94" s="76">
        <v>47</v>
      </c>
      <c r="D94" s="76" t="s">
        <v>334</v>
      </c>
      <c r="E94" s="76" t="s">
        <v>335</v>
      </c>
      <c r="F94" s="73">
        <v>0.17304398148148148</v>
      </c>
      <c r="G94" s="76" t="s">
        <v>426</v>
      </c>
      <c r="H94" s="76" t="s">
        <v>95</v>
      </c>
      <c r="I94" s="76" t="s">
        <v>11</v>
      </c>
      <c r="J94" s="76" t="s">
        <v>40</v>
      </c>
      <c r="K94" s="138" t="s">
        <v>85</v>
      </c>
      <c r="L94" s="74"/>
    </row>
    <row r="95" spans="1:12" ht="17">
      <c r="A95" s="135"/>
      <c r="B95" s="137">
        <v>88</v>
      </c>
      <c r="C95" s="76">
        <v>71</v>
      </c>
      <c r="D95" s="76" t="s">
        <v>470</v>
      </c>
      <c r="E95" s="76" t="s">
        <v>109</v>
      </c>
      <c r="F95" s="73">
        <v>0.17530092592592594</v>
      </c>
      <c r="G95" s="76" t="s">
        <v>82</v>
      </c>
      <c r="H95" s="76" t="s">
        <v>95</v>
      </c>
      <c r="I95" s="76" t="s">
        <v>11</v>
      </c>
      <c r="J95" s="76" t="s">
        <v>20</v>
      </c>
      <c r="K95" s="138" t="s">
        <v>85</v>
      </c>
      <c r="L95" s="74"/>
    </row>
    <row r="96" spans="1:12" ht="17">
      <c r="A96" s="135"/>
      <c r="B96" s="137">
        <v>89</v>
      </c>
      <c r="C96" s="76">
        <v>124</v>
      </c>
      <c r="D96" s="76" t="s">
        <v>636</v>
      </c>
      <c r="E96" s="76" t="s">
        <v>834</v>
      </c>
      <c r="F96" s="73">
        <v>0.17538194444444444</v>
      </c>
      <c r="G96" s="76" t="s">
        <v>81</v>
      </c>
      <c r="H96" s="76" t="s">
        <v>155</v>
      </c>
      <c r="I96" s="76" t="s">
        <v>11</v>
      </c>
      <c r="J96" s="76" t="s">
        <v>38</v>
      </c>
      <c r="K96" s="138" t="s">
        <v>85</v>
      </c>
      <c r="L96" s="74"/>
    </row>
    <row r="97" spans="1:12" ht="17">
      <c r="A97" s="135"/>
      <c r="B97" s="137">
        <v>90</v>
      </c>
      <c r="C97" s="76">
        <v>69</v>
      </c>
      <c r="D97" s="76" t="s">
        <v>468</v>
      </c>
      <c r="E97" s="76" t="s">
        <v>469</v>
      </c>
      <c r="F97" s="73">
        <v>0.17606481481481481</v>
      </c>
      <c r="G97" s="76" t="s">
        <v>100</v>
      </c>
      <c r="H97" s="76" t="s">
        <v>95</v>
      </c>
      <c r="I97" s="76" t="s">
        <v>11</v>
      </c>
      <c r="J97" s="76" t="s">
        <v>38</v>
      </c>
      <c r="K97" s="138" t="s">
        <v>85</v>
      </c>
      <c r="L97" s="74"/>
    </row>
    <row r="98" spans="1:12" ht="17">
      <c r="A98" s="135"/>
      <c r="B98" s="137">
        <v>91</v>
      </c>
      <c r="C98" s="76">
        <v>35</v>
      </c>
      <c r="D98" s="76" t="s">
        <v>324</v>
      </c>
      <c r="E98" s="76" t="s">
        <v>325</v>
      </c>
      <c r="F98" s="73">
        <v>0.17781250000000001</v>
      </c>
      <c r="G98" s="76" t="s">
        <v>82</v>
      </c>
      <c r="H98" s="76" t="s">
        <v>95</v>
      </c>
      <c r="I98" s="76" t="s">
        <v>11</v>
      </c>
      <c r="J98" s="76" t="s">
        <v>20</v>
      </c>
      <c r="K98" s="138" t="s">
        <v>85</v>
      </c>
      <c r="L98" s="74"/>
    </row>
    <row r="99" spans="1:12" ht="17">
      <c r="A99" s="135"/>
      <c r="B99" s="137">
        <v>92</v>
      </c>
      <c r="C99" s="76">
        <v>57</v>
      </c>
      <c r="D99" s="76" t="s">
        <v>449</v>
      </c>
      <c r="E99" s="76" t="s">
        <v>450</v>
      </c>
      <c r="F99" s="73">
        <v>0.17868055555555554</v>
      </c>
      <c r="G99" s="76" t="s">
        <v>82</v>
      </c>
      <c r="H99" s="76" t="s">
        <v>95</v>
      </c>
      <c r="I99" s="76" t="s">
        <v>11</v>
      </c>
      <c r="J99" s="76" t="s">
        <v>39</v>
      </c>
      <c r="K99" s="138" t="s">
        <v>85</v>
      </c>
      <c r="L99" s="74"/>
    </row>
    <row r="100" spans="1:12" ht="17">
      <c r="A100" s="135"/>
      <c r="B100" s="137">
        <v>93</v>
      </c>
      <c r="C100" s="76">
        <v>8</v>
      </c>
      <c r="D100" s="76" t="s">
        <v>446</v>
      </c>
      <c r="E100" s="76" t="s">
        <v>447</v>
      </c>
      <c r="F100" s="73">
        <v>0.17877314814814815</v>
      </c>
      <c r="G100" s="76" t="s">
        <v>79</v>
      </c>
      <c r="H100" s="76" t="s">
        <v>95</v>
      </c>
      <c r="I100" s="76" t="s">
        <v>11</v>
      </c>
      <c r="J100" s="76" t="s">
        <v>40</v>
      </c>
      <c r="K100" s="138" t="s">
        <v>85</v>
      </c>
      <c r="L100" s="74"/>
    </row>
    <row r="101" spans="1:12" ht="17">
      <c r="A101" s="135"/>
      <c r="B101" s="137">
        <v>94</v>
      </c>
      <c r="C101" s="76">
        <v>60</v>
      </c>
      <c r="D101" s="76" t="s">
        <v>454</v>
      </c>
      <c r="E101" s="76" t="s">
        <v>173</v>
      </c>
      <c r="F101" s="73">
        <v>0.17983796296296295</v>
      </c>
      <c r="G101" s="76" t="s">
        <v>115</v>
      </c>
      <c r="H101" s="76" t="s">
        <v>95</v>
      </c>
      <c r="I101" s="76" t="s">
        <v>11</v>
      </c>
      <c r="J101" s="76" t="s">
        <v>38</v>
      </c>
      <c r="K101" s="138" t="s">
        <v>85</v>
      </c>
      <c r="L101" s="74"/>
    </row>
    <row r="102" spans="1:12" ht="17">
      <c r="A102" s="135"/>
      <c r="B102" s="137">
        <v>95</v>
      </c>
      <c r="C102" s="76">
        <v>58</v>
      </c>
      <c r="D102" s="76" t="s">
        <v>451</v>
      </c>
      <c r="E102" s="76" t="s">
        <v>150</v>
      </c>
      <c r="F102" s="73">
        <v>0.18037037037037038</v>
      </c>
      <c r="G102" s="76" t="s">
        <v>115</v>
      </c>
      <c r="H102" s="76" t="s">
        <v>95</v>
      </c>
      <c r="I102" s="76" t="s">
        <v>11</v>
      </c>
      <c r="J102" s="76" t="s">
        <v>38</v>
      </c>
      <c r="K102" s="138" t="s">
        <v>85</v>
      </c>
      <c r="L102" s="74"/>
    </row>
    <row r="103" spans="1:12" ht="17">
      <c r="A103" s="135"/>
      <c r="B103" s="137">
        <v>96</v>
      </c>
      <c r="C103" s="76">
        <v>62</v>
      </c>
      <c r="D103" s="76" t="s">
        <v>456</v>
      </c>
      <c r="E103" s="76" t="s">
        <v>457</v>
      </c>
      <c r="F103" s="73">
        <v>0.18135416666666668</v>
      </c>
      <c r="G103" s="76" t="s">
        <v>79</v>
      </c>
      <c r="H103" s="76" t="s">
        <v>95</v>
      </c>
      <c r="I103" s="76" t="s">
        <v>11</v>
      </c>
      <c r="J103" s="76" t="s">
        <v>38</v>
      </c>
      <c r="K103" s="138" t="s">
        <v>85</v>
      </c>
      <c r="L103" s="74"/>
    </row>
    <row r="104" spans="1:12" ht="17">
      <c r="A104" s="135"/>
      <c r="B104" s="137">
        <v>97</v>
      </c>
      <c r="C104" s="76">
        <v>139</v>
      </c>
      <c r="D104" s="76" t="s">
        <v>410</v>
      </c>
      <c r="E104" s="76" t="s">
        <v>785</v>
      </c>
      <c r="F104" s="73">
        <v>0.18186342592592594</v>
      </c>
      <c r="G104" s="76" t="s">
        <v>115</v>
      </c>
      <c r="H104" s="76" t="s">
        <v>95</v>
      </c>
      <c r="I104" s="76" t="s">
        <v>11</v>
      </c>
      <c r="J104" s="76" t="s">
        <v>42</v>
      </c>
      <c r="K104" s="138" t="s">
        <v>85</v>
      </c>
      <c r="L104" s="74"/>
    </row>
    <row r="105" spans="1:12" ht="17">
      <c r="A105" s="135"/>
      <c r="B105" s="137">
        <v>98</v>
      </c>
      <c r="C105" s="76">
        <v>17</v>
      </c>
      <c r="D105" s="76" t="s">
        <v>117</v>
      </c>
      <c r="E105" s="76" t="s">
        <v>118</v>
      </c>
      <c r="F105" s="73">
        <v>0.18187500000000001</v>
      </c>
      <c r="G105" s="76" t="s">
        <v>94</v>
      </c>
      <c r="H105" s="76" t="s">
        <v>95</v>
      </c>
      <c r="I105" s="76" t="s">
        <v>11</v>
      </c>
      <c r="J105" s="76" t="s">
        <v>37</v>
      </c>
      <c r="K105" s="138" t="s">
        <v>85</v>
      </c>
      <c r="L105" s="74"/>
    </row>
    <row r="106" spans="1:12" ht="17">
      <c r="A106" s="135"/>
      <c r="B106" s="137">
        <v>99</v>
      </c>
      <c r="C106" s="76">
        <v>61</v>
      </c>
      <c r="D106" s="76" t="s">
        <v>455</v>
      </c>
      <c r="E106" s="76" t="s">
        <v>99</v>
      </c>
      <c r="F106" s="73">
        <v>0.18277777777777779</v>
      </c>
      <c r="G106" s="76" t="s">
        <v>115</v>
      </c>
      <c r="H106" s="76" t="s">
        <v>95</v>
      </c>
      <c r="I106" s="76" t="s">
        <v>11</v>
      </c>
      <c r="J106" s="76" t="s">
        <v>37</v>
      </c>
      <c r="K106" s="138" t="s">
        <v>85</v>
      </c>
      <c r="L106" s="74"/>
    </row>
    <row r="107" spans="1:12" ht="17">
      <c r="A107" s="135"/>
      <c r="B107" s="137">
        <v>100</v>
      </c>
      <c r="C107" s="76">
        <v>143</v>
      </c>
      <c r="D107" s="76" t="s">
        <v>938</v>
      </c>
      <c r="E107" s="76" t="s">
        <v>585</v>
      </c>
      <c r="F107" s="73">
        <v>0.18292824074074074</v>
      </c>
      <c r="G107" s="76" t="s">
        <v>82</v>
      </c>
      <c r="H107" s="76" t="s">
        <v>704</v>
      </c>
      <c r="I107" s="76" t="s">
        <v>11</v>
      </c>
      <c r="J107" s="76" t="s">
        <v>38</v>
      </c>
      <c r="K107" s="138" t="s">
        <v>85</v>
      </c>
      <c r="L107" s="74"/>
    </row>
    <row r="108" spans="1:12" ht="17">
      <c r="A108" s="135"/>
      <c r="B108" s="137">
        <v>101</v>
      </c>
      <c r="C108" s="76">
        <v>39</v>
      </c>
      <c r="D108" s="76" t="s">
        <v>142</v>
      </c>
      <c r="E108" s="76" t="s">
        <v>143</v>
      </c>
      <c r="F108" s="73">
        <v>0.18302083333333333</v>
      </c>
      <c r="G108" s="76" t="s">
        <v>82</v>
      </c>
      <c r="H108" s="76" t="s">
        <v>95</v>
      </c>
      <c r="I108" s="76" t="s">
        <v>11</v>
      </c>
      <c r="J108" s="76" t="s">
        <v>20</v>
      </c>
      <c r="K108" s="138" t="s">
        <v>85</v>
      </c>
      <c r="L108" s="74"/>
    </row>
    <row r="109" spans="1:12" ht="17">
      <c r="A109" s="135"/>
      <c r="B109" s="137">
        <v>102</v>
      </c>
      <c r="C109" s="76">
        <v>10</v>
      </c>
      <c r="D109" s="76" t="s">
        <v>104</v>
      </c>
      <c r="E109" s="76" t="s">
        <v>105</v>
      </c>
      <c r="F109" s="73">
        <v>0.18541666666666667</v>
      </c>
      <c r="G109" s="76" t="s">
        <v>82</v>
      </c>
      <c r="H109" s="76" t="s">
        <v>95</v>
      </c>
      <c r="I109" s="76" t="s">
        <v>11</v>
      </c>
      <c r="J109" s="76" t="s">
        <v>37</v>
      </c>
      <c r="K109" s="138" t="s">
        <v>85</v>
      </c>
      <c r="L109" s="74"/>
    </row>
    <row r="110" spans="1:12" ht="17">
      <c r="A110" s="135"/>
      <c r="B110" s="137">
        <v>103</v>
      </c>
      <c r="C110" s="76">
        <v>125</v>
      </c>
      <c r="D110" s="76" t="s">
        <v>880</v>
      </c>
      <c r="E110" s="76" t="s">
        <v>883</v>
      </c>
      <c r="F110" s="73">
        <v>0.18643518518518518</v>
      </c>
      <c r="G110" s="76" t="s">
        <v>82</v>
      </c>
      <c r="H110" s="76" t="s">
        <v>155</v>
      </c>
      <c r="I110" s="76" t="s">
        <v>11</v>
      </c>
      <c r="J110" s="76" t="s">
        <v>20</v>
      </c>
      <c r="K110" s="138" t="s">
        <v>85</v>
      </c>
      <c r="L110" s="74"/>
    </row>
    <row r="111" spans="1:12" ht="17">
      <c r="A111" s="135"/>
      <c r="B111" s="137">
        <v>104</v>
      </c>
      <c r="C111" s="76">
        <v>73</v>
      </c>
      <c r="D111" s="76" t="s">
        <v>248</v>
      </c>
      <c r="E111" s="76" t="s">
        <v>182</v>
      </c>
      <c r="F111" s="73">
        <v>0.18672453703703704</v>
      </c>
      <c r="G111" s="76" t="s">
        <v>82</v>
      </c>
      <c r="H111" s="76" t="s">
        <v>95</v>
      </c>
      <c r="I111" s="76" t="s">
        <v>11</v>
      </c>
      <c r="J111" s="76" t="s">
        <v>37</v>
      </c>
      <c r="K111" s="138" t="s">
        <v>85</v>
      </c>
      <c r="L111" s="74"/>
    </row>
    <row r="112" spans="1:12" ht="17">
      <c r="A112" s="135"/>
      <c r="B112" s="137">
        <v>105</v>
      </c>
      <c r="C112" s="76">
        <v>95</v>
      </c>
      <c r="D112" s="76" t="s">
        <v>477</v>
      </c>
      <c r="E112" s="76" t="s">
        <v>723</v>
      </c>
      <c r="F112" s="73">
        <v>0.18710648148148148</v>
      </c>
      <c r="G112" s="76" t="s">
        <v>100</v>
      </c>
      <c r="H112" s="76" t="s">
        <v>95</v>
      </c>
      <c r="I112" s="76" t="s">
        <v>11</v>
      </c>
      <c r="J112" s="76" t="s">
        <v>38</v>
      </c>
      <c r="K112" s="138" t="s">
        <v>85</v>
      </c>
      <c r="L112" s="74"/>
    </row>
    <row r="113" spans="1:12" ht="17">
      <c r="A113" s="135"/>
      <c r="B113" s="137">
        <v>106</v>
      </c>
      <c r="C113" s="76">
        <v>67</v>
      </c>
      <c r="D113" s="76" t="s">
        <v>464</v>
      </c>
      <c r="E113" s="76" t="s">
        <v>465</v>
      </c>
      <c r="F113" s="73">
        <v>0.18855324074074073</v>
      </c>
      <c r="G113" s="76" t="s">
        <v>115</v>
      </c>
      <c r="H113" s="76" t="s">
        <v>95</v>
      </c>
      <c r="I113" s="76" t="s">
        <v>11</v>
      </c>
      <c r="J113" s="76" t="s">
        <v>20</v>
      </c>
      <c r="K113" s="138" t="s">
        <v>85</v>
      </c>
      <c r="L113" s="74"/>
    </row>
    <row r="114" spans="1:12" ht="17">
      <c r="A114" s="135"/>
      <c r="B114" s="137">
        <v>107</v>
      </c>
      <c r="C114" s="76">
        <v>100</v>
      </c>
      <c r="D114" s="76" t="s">
        <v>729</v>
      </c>
      <c r="E114" s="76" t="s">
        <v>146</v>
      </c>
      <c r="F114" s="73">
        <v>0.18905092592592596</v>
      </c>
      <c r="G114" s="76" t="s">
        <v>79</v>
      </c>
      <c r="H114" s="76" t="s">
        <v>95</v>
      </c>
      <c r="I114" s="76" t="s">
        <v>11</v>
      </c>
      <c r="J114" s="76" t="s">
        <v>20</v>
      </c>
      <c r="K114" s="138" t="s">
        <v>85</v>
      </c>
      <c r="L114" s="74"/>
    </row>
    <row r="115" spans="1:12" ht="17">
      <c r="A115" s="135"/>
      <c r="B115" s="137">
        <v>108</v>
      </c>
      <c r="C115" s="76">
        <v>128</v>
      </c>
      <c r="D115" s="76" t="s">
        <v>783</v>
      </c>
      <c r="E115" s="76" t="s">
        <v>164</v>
      </c>
      <c r="F115" s="73">
        <v>0.18957175925925926</v>
      </c>
      <c r="G115" s="76" t="s">
        <v>912</v>
      </c>
      <c r="H115" s="76" t="s">
        <v>155</v>
      </c>
      <c r="I115" s="76" t="s">
        <v>11</v>
      </c>
      <c r="J115" s="76" t="s">
        <v>37</v>
      </c>
      <c r="K115" s="138" t="s">
        <v>85</v>
      </c>
      <c r="L115" s="74"/>
    </row>
    <row r="116" spans="1:12" ht="17">
      <c r="A116" s="135"/>
      <c r="B116" s="137">
        <v>109</v>
      </c>
      <c r="C116" s="76">
        <v>74</v>
      </c>
      <c r="D116" s="76" t="s">
        <v>473</v>
      </c>
      <c r="E116" s="76" t="s">
        <v>474</v>
      </c>
      <c r="F116" s="73">
        <v>0.19006944444444443</v>
      </c>
      <c r="G116" s="76" t="s">
        <v>100</v>
      </c>
      <c r="H116" s="76" t="s">
        <v>95</v>
      </c>
      <c r="I116" s="76" t="s">
        <v>11</v>
      </c>
      <c r="J116" s="76" t="s">
        <v>38</v>
      </c>
      <c r="K116" s="138" t="s">
        <v>85</v>
      </c>
      <c r="L116" s="74"/>
    </row>
    <row r="117" spans="1:12" ht="17">
      <c r="A117" s="135"/>
      <c r="B117" s="137">
        <v>110</v>
      </c>
      <c r="C117" s="76">
        <v>99</v>
      </c>
      <c r="D117" s="76" t="s">
        <v>729</v>
      </c>
      <c r="E117" s="76" t="s">
        <v>731</v>
      </c>
      <c r="F117" s="73">
        <v>0.19016203703703705</v>
      </c>
      <c r="G117" s="76" t="s">
        <v>79</v>
      </c>
      <c r="H117" s="76" t="s">
        <v>95</v>
      </c>
      <c r="I117" s="76" t="s">
        <v>11</v>
      </c>
      <c r="J117" s="76" t="s">
        <v>20</v>
      </c>
      <c r="K117" s="138" t="s">
        <v>85</v>
      </c>
      <c r="L117" s="74"/>
    </row>
    <row r="118" spans="1:12" ht="17">
      <c r="A118" s="135"/>
      <c r="B118" s="137">
        <v>111</v>
      </c>
      <c r="C118" s="76">
        <v>121</v>
      </c>
      <c r="D118" s="76" t="s">
        <v>839</v>
      </c>
      <c r="E118" s="76" t="s">
        <v>840</v>
      </c>
      <c r="F118" s="73">
        <v>0.1930787037037037</v>
      </c>
      <c r="G118" s="76" t="s">
        <v>81</v>
      </c>
      <c r="H118" s="76" t="s">
        <v>155</v>
      </c>
      <c r="I118" s="76" t="s">
        <v>11</v>
      </c>
      <c r="J118" s="76" t="s">
        <v>20</v>
      </c>
      <c r="K118" s="138" t="s">
        <v>85</v>
      </c>
      <c r="L118" s="74"/>
    </row>
    <row r="119" spans="1:12" ht="17">
      <c r="A119" s="135"/>
      <c r="B119" s="137">
        <v>112</v>
      </c>
      <c r="C119" s="76">
        <v>51</v>
      </c>
      <c r="D119" s="76" t="s">
        <v>338</v>
      </c>
      <c r="E119" s="76" t="s">
        <v>173</v>
      </c>
      <c r="F119" s="73">
        <v>0.19361111111111109</v>
      </c>
      <c r="G119" s="76" t="s">
        <v>82</v>
      </c>
      <c r="H119" s="76" t="s">
        <v>95</v>
      </c>
      <c r="I119" s="76" t="s">
        <v>11</v>
      </c>
      <c r="J119" s="76" t="s">
        <v>37</v>
      </c>
      <c r="K119" s="138" t="s">
        <v>85</v>
      </c>
      <c r="L119" s="74"/>
    </row>
    <row r="120" spans="1:12" ht="17">
      <c r="A120" s="135"/>
      <c r="B120" s="137">
        <v>113</v>
      </c>
      <c r="C120" s="76">
        <v>80</v>
      </c>
      <c r="D120" s="76" t="s">
        <v>479</v>
      </c>
      <c r="E120" s="76" t="s">
        <v>480</v>
      </c>
      <c r="F120" s="73">
        <v>0.19369212962962964</v>
      </c>
      <c r="G120" s="76" t="s">
        <v>481</v>
      </c>
      <c r="H120" s="76" t="s">
        <v>95</v>
      </c>
      <c r="I120" s="76" t="s">
        <v>11</v>
      </c>
      <c r="J120" s="76" t="s">
        <v>37</v>
      </c>
      <c r="K120" s="138" t="s">
        <v>85</v>
      </c>
      <c r="L120" s="74"/>
    </row>
    <row r="121" spans="1:12" ht="17">
      <c r="A121" s="135"/>
      <c r="B121" s="137">
        <v>114</v>
      </c>
      <c r="C121" s="76">
        <v>134</v>
      </c>
      <c r="D121" s="76" t="s">
        <v>922</v>
      </c>
      <c r="E121" s="76" t="s">
        <v>923</v>
      </c>
      <c r="F121" s="73">
        <v>0.19478009259259257</v>
      </c>
      <c r="G121" s="76" t="s">
        <v>82</v>
      </c>
      <c r="H121" s="76" t="s">
        <v>889</v>
      </c>
      <c r="I121" s="76" t="s">
        <v>11</v>
      </c>
      <c r="J121" s="76" t="s">
        <v>38</v>
      </c>
      <c r="K121" s="138" t="s">
        <v>85</v>
      </c>
      <c r="L121" s="74"/>
    </row>
    <row r="122" spans="1:12" ht="17">
      <c r="A122" s="135"/>
      <c r="B122" s="137">
        <v>115</v>
      </c>
      <c r="C122" s="76">
        <v>79</v>
      </c>
      <c r="D122" s="76" t="s">
        <v>477</v>
      </c>
      <c r="E122" s="76" t="s">
        <v>168</v>
      </c>
      <c r="F122" s="73">
        <v>0.19659722222222223</v>
      </c>
      <c r="G122" s="76" t="s">
        <v>426</v>
      </c>
      <c r="H122" s="76" t="s">
        <v>95</v>
      </c>
      <c r="I122" s="76" t="s">
        <v>11</v>
      </c>
      <c r="J122" s="76" t="s">
        <v>38</v>
      </c>
      <c r="K122" s="138" t="s">
        <v>85</v>
      </c>
      <c r="L122" s="74"/>
    </row>
    <row r="123" spans="1:12" ht="17">
      <c r="A123" s="135"/>
      <c r="B123" s="137">
        <v>116</v>
      </c>
      <c r="C123" s="76">
        <v>120</v>
      </c>
      <c r="D123" s="76" t="s">
        <v>837</v>
      </c>
      <c r="E123" s="76" t="s">
        <v>838</v>
      </c>
      <c r="F123" s="73">
        <v>0.19746527777777778</v>
      </c>
      <c r="G123" s="76" t="s">
        <v>81</v>
      </c>
      <c r="H123" s="76" t="s">
        <v>155</v>
      </c>
      <c r="I123" s="76" t="s">
        <v>11</v>
      </c>
      <c r="J123" s="76" t="s">
        <v>37</v>
      </c>
      <c r="K123" s="138" t="s">
        <v>85</v>
      </c>
      <c r="L123" s="74"/>
    </row>
    <row r="124" spans="1:12" ht="17">
      <c r="A124" s="135"/>
      <c r="B124" s="137">
        <v>117</v>
      </c>
      <c r="C124" s="76">
        <v>24</v>
      </c>
      <c r="D124" s="76" t="s">
        <v>130</v>
      </c>
      <c r="E124" s="76" t="s">
        <v>131</v>
      </c>
      <c r="F124" s="73">
        <v>0.19795138888888889</v>
      </c>
      <c r="G124" s="76" t="s">
        <v>115</v>
      </c>
      <c r="H124" s="76" t="s">
        <v>95</v>
      </c>
      <c r="I124" s="76" t="s">
        <v>11</v>
      </c>
      <c r="J124" s="76" t="s">
        <v>41</v>
      </c>
      <c r="K124" s="138" t="s">
        <v>85</v>
      </c>
      <c r="L124" s="74"/>
    </row>
    <row r="125" spans="1:12" ht="17">
      <c r="A125" s="135"/>
      <c r="B125" s="137">
        <v>118</v>
      </c>
      <c r="C125" s="76">
        <v>111</v>
      </c>
      <c r="D125" s="76" t="s">
        <v>1046</v>
      </c>
      <c r="E125" s="76" t="s">
        <v>1047</v>
      </c>
      <c r="F125" s="73">
        <v>0.20043981481481479</v>
      </c>
      <c r="G125" s="76" t="s">
        <v>82</v>
      </c>
      <c r="H125" s="76" t="s">
        <v>95</v>
      </c>
      <c r="I125" s="76" t="s">
        <v>11</v>
      </c>
      <c r="J125" s="76" t="s">
        <v>37</v>
      </c>
      <c r="K125" s="138" t="s">
        <v>85</v>
      </c>
      <c r="L125" s="74"/>
    </row>
    <row r="126" spans="1:12" ht="17">
      <c r="A126" s="135"/>
      <c r="B126" s="137">
        <v>119</v>
      </c>
      <c r="C126" s="76">
        <v>27</v>
      </c>
      <c r="D126" s="76" t="s">
        <v>317</v>
      </c>
      <c r="E126" s="76" t="s">
        <v>318</v>
      </c>
      <c r="F126" s="73">
        <v>0.20114583333333333</v>
      </c>
      <c r="G126" s="76" t="s">
        <v>115</v>
      </c>
      <c r="H126" s="76" t="s">
        <v>95</v>
      </c>
      <c r="I126" s="76" t="s">
        <v>11</v>
      </c>
      <c r="J126" s="76" t="s">
        <v>39</v>
      </c>
      <c r="K126" s="138" t="s">
        <v>85</v>
      </c>
      <c r="L126" s="74"/>
    </row>
    <row r="127" spans="1:12" ht="17">
      <c r="A127" s="135"/>
      <c r="B127" s="137">
        <v>120</v>
      </c>
      <c r="C127" s="76">
        <v>131</v>
      </c>
      <c r="D127" s="76" t="s">
        <v>916</v>
      </c>
      <c r="E127" s="76" t="s">
        <v>917</v>
      </c>
      <c r="F127" s="73">
        <v>0.20326388888888891</v>
      </c>
      <c r="G127" s="76" t="s">
        <v>82</v>
      </c>
      <c r="H127" s="76" t="s">
        <v>889</v>
      </c>
      <c r="I127" s="76" t="s">
        <v>11</v>
      </c>
      <c r="J127" s="76" t="s">
        <v>40</v>
      </c>
      <c r="K127" s="138" t="s">
        <v>85</v>
      </c>
      <c r="L127" s="74"/>
    </row>
    <row r="128" spans="1:12" ht="17">
      <c r="A128" s="135"/>
      <c r="B128" s="137">
        <v>121</v>
      </c>
      <c r="C128" s="76">
        <v>132</v>
      </c>
      <c r="D128" s="76" t="s">
        <v>918</v>
      </c>
      <c r="E128" s="76" t="s">
        <v>919</v>
      </c>
      <c r="F128" s="73">
        <v>0.20332175925925924</v>
      </c>
      <c r="G128" s="76" t="s">
        <v>82</v>
      </c>
      <c r="H128" s="76" t="s">
        <v>889</v>
      </c>
      <c r="I128" s="76" t="s">
        <v>11</v>
      </c>
      <c r="J128" s="76" t="s">
        <v>21</v>
      </c>
      <c r="K128" s="138" t="s">
        <v>85</v>
      </c>
      <c r="L128" s="74"/>
    </row>
    <row r="129" spans="1:12" ht="17">
      <c r="A129" s="135"/>
      <c r="B129" s="137">
        <v>122</v>
      </c>
      <c r="C129" s="76">
        <v>84</v>
      </c>
      <c r="D129" s="76" t="s">
        <v>478</v>
      </c>
      <c r="E129" s="76" t="s">
        <v>168</v>
      </c>
      <c r="F129" s="73">
        <v>0.20981481481481482</v>
      </c>
      <c r="G129" s="76" t="s">
        <v>79</v>
      </c>
      <c r="H129" s="76" t="s">
        <v>95</v>
      </c>
      <c r="I129" s="76" t="s">
        <v>11</v>
      </c>
      <c r="J129" s="76" t="s">
        <v>38</v>
      </c>
      <c r="K129" s="138" t="s">
        <v>85</v>
      </c>
      <c r="L129" s="74"/>
    </row>
    <row r="130" spans="1:12" ht="17">
      <c r="A130" s="135"/>
      <c r="B130" s="137">
        <v>123</v>
      </c>
      <c r="C130" s="76">
        <v>140</v>
      </c>
      <c r="D130" s="76" t="s">
        <v>860</v>
      </c>
      <c r="E130" s="76" t="s">
        <v>859</v>
      </c>
      <c r="F130" s="73">
        <v>0.20991898148148147</v>
      </c>
      <c r="G130" s="76" t="s">
        <v>861</v>
      </c>
      <c r="H130" s="76" t="s">
        <v>95</v>
      </c>
      <c r="I130" s="76" t="s">
        <v>11</v>
      </c>
      <c r="J130" s="76" t="s">
        <v>38</v>
      </c>
      <c r="K130" s="138" t="s">
        <v>85</v>
      </c>
      <c r="L130" s="74"/>
    </row>
    <row r="131" spans="1:12" ht="17">
      <c r="A131" s="135"/>
      <c r="B131" s="137">
        <v>124</v>
      </c>
      <c r="C131" s="76">
        <v>130</v>
      </c>
      <c r="D131" s="76" t="s">
        <v>914</v>
      </c>
      <c r="E131" s="76" t="s">
        <v>915</v>
      </c>
      <c r="F131" s="73">
        <v>0.22206018518518519</v>
      </c>
      <c r="G131" s="76" t="s">
        <v>82</v>
      </c>
      <c r="H131" s="76" t="s">
        <v>889</v>
      </c>
      <c r="I131" s="76" t="s">
        <v>11</v>
      </c>
      <c r="J131" s="76" t="s">
        <v>39</v>
      </c>
      <c r="K131" s="138" t="s">
        <v>85</v>
      </c>
      <c r="L131" s="74"/>
    </row>
    <row r="132" spans="1:12" ht="17">
      <c r="A132" s="135"/>
      <c r="B132" s="137">
        <v>125</v>
      </c>
      <c r="C132" s="76">
        <v>83</v>
      </c>
      <c r="D132" s="76" t="s">
        <v>483</v>
      </c>
      <c r="E132" s="76" t="s">
        <v>170</v>
      </c>
      <c r="F132" s="73">
        <v>0.22518518518518518</v>
      </c>
      <c r="G132" s="76" t="s">
        <v>82</v>
      </c>
      <c r="H132" s="76" t="s">
        <v>95</v>
      </c>
      <c r="I132" s="76" t="s">
        <v>11</v>
      </c>
      <c r="J132" s="76" t="s">
        <v>20</v>
      </c>
      <c r="K132" s="138" t="s">
        <v>85</v>
      </c>
      <c r="L132" s="74"/>
    </row>
    <row r="133" spans="1:12" ht="17">
      <c r="A133" s="135"/>
      <c r="B133" s="137">
        <v>125</v>
      </c>
      <c r="C133" s="76">
        <v>26</v>
      </c>
      <c r="D133" s="76" t="s">
        <v>134</v>
      </c>
      <c r="E133" s="76" t="s">
        <v>135</v>
      </c>
      <c r="F133" s="73">
        <v>0.22518518518518518</v>
      </c>
      <c r="G133" s="76" t="s">
        <v>100</v>
      </c>
      <c r="H133" s="76" t="s">
        <v>95</v>
      </c>
      <c r="I133" s="76" t="s">
        <v>11</v>
      </c>
      <c r="J133" s="76" t="s">
        <v>38</v>
      </c>
      <c r="K133" s="138" t="s">
        <v>1136</v>
      </c>
      <c r="L133" s="74"/>
    </row>
    <row r="134" spans="1:12" ht="17">
      <c r="A134" s="135"/>
      <c r="B134" s="137">
        <v>127</v>
      </c>
      <c r="C134" s="76">
        <v>112</v>
      </c>
      <c r="D134" s="76" t="s">
        <v>136</v>
      </c>
      <c r="E134" s="76" t="s">
        <v>137</v>
      </c>
      <c r="F134" s="73">
        <v>0.23531250000000001</v>
      </c>
      <c r="G134" s="76" t="s">
        <v>82</v>
      </c>
      <c r="H134" s="76" t="s">
        <v>1045</v>
      </c>
      <c r="I134" s="76" t="s">
        <v>11</v>
      </c>
      <c r="J134" s="76" t="s">
        <v>41</v>
      </c>
      <c r="K134" s="138" t="s">
        <v>85</v>
      </c>
      <c r="L134" s="74"/>
    </row>
    <row r="135" spans="1:12" ht="17">
      <c r="A135" s="135"/>
      <c r="B135" s="137">
        <v>127</v>
      </c>
      <c r="C135" s="76">
        <v>110</v>
      </c>
      <c r="D135" s="76" t="s">
        <v>138</v>
      </c>
      <c r="E135" s="76" t="s">
        <v>139</v>
      </c>
      <c r="F135" s="73">
        <v>0.23531250000000001</v>
      </c>
      <c r="G135" s="76" t="s">
        <v>82</v>
      </c>
      <c r="H135" s="76" t="s">
        <v>1045</v>
      </c>
      <c r="I135" s="76" t="s">
        <v>11</v>
      </c>
      <c r="J135" s="76" t="s">
        <v>38</v>
      </c>
      <c r="K135" s="138" t="s">
        <v>1136</v>
      </c>
      <c r="L135" s="74"/>
    </row>
    <row r="136" spans="1:12" ht="17">
      <c r="A136" s="135"/>
      <c r="B136" s="137">
        <v>129</v>
      </c>
      <c r="C136" s="76">
        <v>4</v>
      </c>
      <c r="D136" s="76" t="s">
        <v>870</v>
      </c>
      <c r="E136" s="76" t="s">
        <v>1062</v>
      </c>
      <c r="F136" s="73">
        <v>0.24465277777777775</v>
      </c>
      <c r="G136" s="76" t="s">
        <v>82</v>
      </c>
      <c r="H136" s="76" t="s">
        <v>1063</v>
      </c>
      <c r="I136" s="76" t="s">
        <v>11</v>
      </c>
      <c r="J136" s="76" t="s">
        <v>40</v>
      </c>
      <c r="K136" s="138" t="s">
        <v>85</v>
      </c>
      <c r="L136" s="74"/>
    </row>
    <row r="137" spans="1:12" ht="17">
      <c r="A137" s="135"/>
      <c r="B137" s="137">
        <v>130</v>
      </c>
      <c r="C137" s="76">
        <v>133</v>
      </c>
      <c r="D137" s="76" t="s">
        <v>920</v>
      </c>
      <c r="E137" s="76" t="s">
        <v>921</v>
      </c>
      <c r="F137" s="73">
        <v>0.24994212962962961</v>
      </c>
      <c r="G137" s="76" t="s">
        <v>82</v>
      </c>
      <c r="H137" s="76" t="s">
        <v>889</v>
      </c>
      <c r="I137" s="76" t="s">
        <v>11</v>
      </c>
      <c r="J137" s="76" t="s">
        <v>40</v>
      </c>
      <c r="K137" s="138" t="s">
        <v>85</v>
      </c>
      <c r="L137" s="74"/>
    </row>
    <row r="138" spans="1:12" ht="17">
      <c r="A138" s="135"/>
      <c r="B138" s="137" t="s">
        <v>85</v>
      </c>
      <c r="C138" s="76" t="s">
        <v>85</v>
      </c>
      <c r="D138" s="76" t="s">
        <v>85</v>
      </c>
      <c r="E138" s="76" t="s">
        <v>85</v>
      </c>
      <c r="F138" s="73" t="s">
        <v>85</v>
      </c>
      <c r="G138" s="76" t="s">
        <v>85</v>
      </c>
      <c r="H138" s="76" t="s">
        <v>85</v>
      </c>
      <c r="I138" s="76" t="s">
        <v>85</v>
      </c>
      <c r="J138" s="76" t="s">
        <v>85</v>
      </c>
      <c r="K138" s="138" t="s">
        <v>85</v>
      </c>
      <c r="L138" s="74"/>
    </row>
    <row r="139" spans="1:12" ht="17">
      <c r="A139" s="135"/>
      <c r="B139" s="137" t="s">
        <v>85</v>
      </c>
      <c r="C139" s="76" t="s">
        <v>85</v>
      </c>
      <c r="D139" s="76" t="s">
        <v>85</v>
      </c>
      <c r="E139" s="76" t="s">
        <v>85</v>
      </c>
      <c r="F139" s="73" t="s">
        <v>85</v>
      </c>
      <c r="G139" s="76" t="s">
        <v>85</v>
      </c>
      <c r="H139" s="76" t="s">
        <v>85</v>
      </c>
      <c r="I139" s="76" t="s">
        <v>85</v>
      </c>
      <c r="J139" s="76" t="s">
        <v>85</v>
      </c>
      <c r="K139" s="138" t="s">
        <v>85</v>
      </c>
      <c r="L139" s="74"/>
    </row>
    <row r="140" spans="1:12" ht="17">
      <c r="A140" s="135"/>
      <c r="B140" s="137" t="s">
        <v>85</v>
      </c>
      <c r="C140" s="76" t="s">
        <v>85</v>
      </c>
      <c r="D140" s="76" t="s">
        <v>85</v>
      </c>
      <c r="E140" s="76" t="s">
        <v>85</v>
      </c>
      <c r="F140" s="73" t="s">
        <v>85</v>
      </c>
      <c r="G140" s="76" t="s">
        <v>85</v>
      </c>
      <c r="H140" s="76" t="s">
        <v>85</v>
      </c>
      <c r="I140" s="76" t="s">
        <v>85</v>
      </c>
      <c r="J140" s="76" t="s">
        <v>85</v>
      </c>
      <c r="K140" s="138" t="s">
        <v>85</v>
      </c>
      <c r="L140" s="74"/>
    </row>
    <row r="141" spans="1:12" ht="17">
      <c r="A141" s="135"/>
      <c r="B141" s="137" t="s">
        <v>85</v>
      </c>
      <c r="C141" s="76" t="s">
        <v>85</v>
      </c>
      <c r="D141" s="76" t="s">
        <v>85</v>
      </c>
      <c r="E141" s="76" t="s">
        <v>85</v>
      </c>
      <c r="F141" s="73" t="s">
        <v>85</v>
      </c>
      <c r="G141" s="76" t="s">
        <v>85</v>
      </c>
      <c r="H141" s="76" t="s">
        <v>85</v>
      </c>
      <c r="I141" s="76" t="s">
        <v>85</v>
      </c>
      <c r="J141" s="76" t="s">
        <v>85</v>
      </c>
      <c r="K141" s="138" t="s">
        <v>85</v>
      </c>
      <c r="L141" s="74"/>
    </row>
    <row r="142" spans="1:12" ht="17">
      <c r="A142" s="135"/>
      <c r="B142" s="137" t="s">
        <v>85</v>
      </c>
      <c r="C142" s="76" t="s">
        <v>85</v>
      </c>
      <c r="D142" s="76" t="s">
        <v>85</v>
      </c>
      <c r="E142" s="76" t="s">
        <v>85</v>
      </c>
      <c r="F142" s="73" t="s">
        <v>85</v>
      </c>
      <c r="G142" s="76" t="s">
        <v>85</v>
      </c>
      <c r="H142" s="76" t="s">
        <v>85</v>
      </c>
      <c r="I142" s="76" t="s">
        <v>85</v>
      </c>
      <c r="J142" s="76" t="s">
        <v>85</v>
      </c>
      <c r="K142" s="138" t="s">
        <v>85</v>
      </c>
      <c r="L142" s="74"/>
    </row>
    <row r="143" spans="1:12" ht="17">
      <c r="A143" s="135"/>
      <c r="B143" s="137" t="s">
        <v>85</v>
      </c>
      <c r="C143" s="76" t="s">
        <v>85</v>
      </c>
      <c r="D143" s="76" t="s">
        <v>85</v>
      </c>
      <c r="E143" s="76" t="s">
        <v>85</v>
      </c>
      <c r="F143" s="73" t="s">
        <v>85</v>
      </c>
      <c r="G143" s="76" t="s">
        <v>85</v>
      </c>
      <c r="H143" s="76" t="s">
        <v>85</v>
      </c>
      <c r="I143" s="76" t="s">
        <v>85</v>
      </c>
      <c r="J143" s="76" t="s">
        <v>85</v>
      </c>
      <c r="K143" s="138" t="s">
        <v>85</v>
      </c>
      <c r="L143" s="74"/>
    </row>
    <row r="144" spans="1:12" ht="17">
      <c r="A144" s="135"/>
      <c r="B144" s="137" t="s">
        <v>85</v>
      </c>
      <c r="C144" s="76" t="s">
        <v>85</v>
      </c>
      <c r="D144" s="76" t="s">
        <v>85</v>
      </c>
      <c r="E144" s="76" t="s">
        <v>85</v>
      </c>
      <c r="F144" s="73" t="s">
        <v>85</v>
      </c>
      <c r="G144" s="76" t="s">
        <v>85</v>
      </c>
      <c r="H144" s="76" t="s">
        <v>85</v>
      </c>
      <c r="I144" s="76" t="s">
        <v>85</v>
      </c>
      <c r="J144" s="76" t="s">
        <v>85</v>
      </c>
      <c r="K144" s="138" t="s">
        <v>85</v>
      </c>
      <c r="L144" s="74"/>
    </row>
    <row r="145" spans="1:12" ht="17">
      <c r="A145" s="135"/>
      <c r="B145" s="137" t="s">
        <v>85</v>
      </c>
      <c r="C145" s="76" t="s">
        <v>85</v>
      </c>
      <c r="D145" s="76" t="s">
        <v>85</v>
      </c>
      <c r="E145" s="76" t="s">
        <v>85</v>
      </c>
      <c r="F145" s="73" t="s">
        <v>85</v>
      </c>
      <c r="G145" s="76" t="s">
        <v>85</v>
      </c>
      <c r="H145" s="76" t="s">
        <v>85</v>
      </c>
      <c r="I145" s="76" t="s">
        <v>85</v>
      </c>
      <c r="J145" s="76" t="s">
        <v>85</v>
      </c>
      <c r="K145" s="138" t="s">
        <v>85</v>
      </c>
      <c r="L145" s="74"/>
    </row>
    <row r="146" spans="1:12" ht="17">
      <c r="A146" s="135"/>
      <c r="B146" s="137" t="s">
        <v>85</v>
      </c>
      <c r="C146" s="76" t="s">
        <v>85</v>
      </c>
      <c r="D146" s="76" t="s">
        <v>85</v>
      </c>
      <c r="E146" s="76" t="s">
        <v>85</v>
      </c>
      <c r="F146" s="73" t="s">
        <v>85</v>
      </c>
      <c r="G146" s="76" t="s">
        <v>85</v>
      </c>
      <c r="H146" s="76" t="s">
        <v>85</v>
      </c>
      <c r="I146" s="76" t="s">
        <v>85</v>
      </c>
      <c r="J146" s="76" t="s">
        <v>85</v>
      </c>
      <c r="K146" s="138" t="s">
        <v>85</v>
      </c>
      <c r="L146" s="74"/>
    </row>
    <row r="147" spans="1:12" ht="17">
      <c r="A147" s="135"/>
      <c r="B147" s="137" t="s">
        <v>85</v>
      </c>
      <c r="C147" s="76" t="s">
        <v>85</v>
      </c>
      <c r="D147" s="76" t="s">
        <v>85</v>
      </c>
      <c r="E147" s="76" t="s">
        <v>85</v>
      </c>
      <c r="F147" s="73" t="s">
        <v>85</v>
      </c>
      <c r="G147" s="76" t="s">
        <v>85</v>
      </c>
      <c r="H147" s="76" t="s">
        <v>85</v>
      </c>
      <c r="I147" s="76" t="s">
        <v>85</v>
      </c>
      <c r="J147" s="76" t="s">
        <v>85</v>
      </c>
      <c r="K147" s="138" t="s">
        <v>85</v>
      </c>
      <c r="L147" s="74"/>
    </row>
    <row r="148" spans="1:12" ht="17">
      <c r="A148" s="135"/>
      <c r="B148" s="137" t="s">
        <v>85</v>
      </c>
      <c r="C148" s="76" t="s">
        <v>85</v>
      </c>
      <c r="D148" s="76" t="s">
        <v>85</v>
      </c>
      <c r="E148" s="76" t="s">
        <v>85</v>
      </c>
      <c r="F148" s="73" t="s">
        <v>85</v>
      </c>
      <c r="G148" s="76" t="s">
        <v>85</v>
      </c>
      <c r="H148" s="76" t="s">
        <v>85</v>
      </c>
      <c r="I148" s="76" t="s">
        <v>85</v>
      </c>
      <c r="J148" s="76" t="s">
        <v>85</v>
      </c>
      <c r="K148" s="138" t="s">
        <v>85</v>
      </c>
      <c r="L148" s="74"/>
    </row>
    <row r="149" spans="1:12" ht="17">
      <c r="A149" s="135"/>
      <c r="B149" s="137" t="s">
        <v>85</v>
      </c>
      <c r="C149" s="76" t="s">
        <v>85</v>
      </c>
      <c r="D149" s="76" t="s">
        <v>85</v>
      </c>
      <c r="E149" s="76" t="s">
        <v>85</v>
      </c>
      <c r="F149" s="73" t="s">
        <v>85</v>
      </c>
      <c r="G149" s="76" t="s">
        <v>85</v>
      </c>
      <c r="H149" s="76" t="s">
        <v>85</v>
      </c>
      <c r="I149" s="76" t="s">
        <v>85</v>
      </c>
      <c r="J149" s="76" t="s">
        <v>85</v>
      </c>
      <c r="K149" s="138" t="s">
        <v>85</v>
      </c>
      <c r="L149" s="74"/>
    </row>
    <row r="150" spans="1:12" ht="17">
      <c r="A150" s="135"/>
      <c r="B150" s="137" t="s">
        <v>85</v>
      </c>
      <c r="C150" s="76" t="s">
        <v>85</v>
      </c>
      <c r="D150" s="76" t="s">
        <v>85</v>
      </c>
      <c r="E150" s="76" t="s">
        <v>85</v>
      </c>
      <c r="F150" s="73" t="s">
        <v>85</v>
      </c>
      <c r="G150" s="76" t="s">
        <v>85</v>
      </c>
      <c r="H150" s="76" t="s">
        <v>85</v>
      </c>
      <c r="I150" s="76" t="s">
        <v>85</v>
      </c>
      <c r="J150" s="76" t="s">
        <v>85</v>
      </c>
      <c r="K150" s="138" t="s">
        <v>85</v>
      </c>
      <c r="L150" s="74"/>
    </row>
    <row r="151" spans="1:12" ht="17">
      <c r="A151" s="135"/>
      <c r="B151" s="137" t="s">
        <v>85</v>
      </c>
      <c r="C151" s="76" t="s">
        <v>85</v>
      </c>
      <c r="D151" s="76" t="s">
        <v>85</v>
      </c>
      <c r="E151" s="76" t="s">
        <v>85</v>
      </c>
      <c r="F151" s="73" t="s">
        <v>85</v>
      </c>
      <c r="G151" s="76" t="s">
        <v>85</v>
      </c>
      <c r="H151" s="76" t="s">
        <v>85</v>
      </c>
      <c r="I151" s="76" t="s">
        <v>85</v>
      </c>
      <c r="J151" s="76" t="s">
        <v>85</v>
      </c>
      <c r="K151" s="138" t="s">
        <v>85</v>
      </c>
      <c r="L151" s="74"/>
    </row>
    <row r="152" spans="1:12" ht="17">
      <c r="A152" s="135"/>
      <c r="B152" s="137" t="s">
        <v>85</v>
      </c>
      <c r="C152" s="76" t="s">
        <v>85</v>
      </c>
      <c r="D152" s="76" t="s">
        <v>85</v>
      </c>
      <c r="E152" s="76" t="s">
        <v>85</v>
      </c>
      <c r="F152" s="73" t="s">
        <v>85</v>
      </c>
      <c r="G152" s="76" t="s">
        <v>85</v>
      </c>
      <c r="H152" s="76" t="s">
        <v>85</v>
      </c>
      <c r="I152" s="76" t="s">
        <v>85</v>
      </c>
      <c r="J152" s="76" t="s">
        <v>85</v>
      </c>
      <c r="K152" s="138" t="s">
        <v>85</v>
      </c>
      <c r="L152" s="74"/>
    </row>
    <row r="153" spans="1:12" ht="17">
      <c r="A153" s="135"/>
      <c r="B153" s="137" t="s">
        <v>85</v>
      </c>
      <c r="C153" s="76" t="s">
        <v>85</v>
      </c>
      <c r="D153" s="76" t="s">
        <v>85</v>
      </c>
      <c r="E153" s="76" t="s">
        <v>85</v>
      </c>
      <c r="F153" s="73" t="s">
        <v>85</v>
      </c>
      <c r="G153" s="76" t="s">
        <v>85</v>
      </c>
      <c r="H153" s="76" t="s">
        <v>85</v>
      </c>
      <c r="I153" s="76" t="s">
        <v>85</v>
      </c>
      <c r="J153" s="76" t="s">
        <v>85</v>
      </c>
      <c r="K153" s="138" t="s">
        <v>85</v>
      </c>
      <c r="L153" s="74"/>
    </row>
    <row r="154" spans="1:12" ht="17">
      <c r="A154" s="135"/>
      <c r="B154" s="137" t="s">
        <v>85</v>
      </c>
      <c r="C154" s="76" t="s">
        <v>85</v>
      </c>
      <c r="D154" s="76" t="s">
        <v>85</v>
      </c>
      <c r="E154" s="76" t="s">
        <v>85</v>
      </c>
      <c r="F154" s="73" t="s">
        <v>85</v>
      </c>
      <c r="G154" s="76" t="s">
        <v>85</v>
      </c>
      <c r="H154" s="76" t="s">
        <v>85</v>
      </c>
      <c r="I154" s="76" t="s">
        <v>85</v>
      </c>
      <c r="J154" s="76" t="s">
        <v>85</v>
      </c>
      <c r="K154" s="138" t="s">
        <v>85</v>
      </c>
      <c r="L154" s="74"/>
    </row>
    <row r="155" spans="1:12" ht="17">
      <c r="A155" s="135"/>
      <c r="B155" s="137" t="s">
        <v>85</v>
      </c>
      <c r="C155" s="76" t="s">
        <v>85</v>
      </c>
      <c r="D155" s="76" t="s">
        <v>85</v>
      </c>
      <c r="E155" s="76" t="s">
        <v>85</v>
      </c>
      <c r="F155" s="73" t="s">
        <v>85</v>
      </c>
      <c r="G155" s="76" t="s">
        <v>85</v>
      </c>
      <c r="H155" s="76" t="s">
        <v>85</v>
      </c>
      <c r="I155" s="76" t="s">
        <v>85</v>
      </c>
      <c r="J155" s="76" t="s">
        <v>85</v>
      </c>
      <c r="K155" s="138" t="s">
        <v>85</v>
      </c>
      <c r="L155" s="74"/>
    </row>
    <row r="156" spans="1:12" ht="17">
      <c r="A156" s="135"/>
      <c r="B156" s="137" t="s">
        <v>85</v>
      </c>
      <c r="C156" s="76" t="s">
        <v>85</v>
      </c>
      <c r="D156" s="76" t="s">
        <v>85</v>
      </c>
      <c r="E156" s="76" t="s">
        <v>85</v>
      </c>
      <c r="F156" s="73" t="s">
        <v>85</v>
      </c>
      <c r="G156" s="76" t="s">
        <v>85</v>
      </c>
      <c r="H156" s="76" t="s">
        <v>85</v>
      </c>
      <c r="I156" s="76" t="s">
        <v>85</v>
      </c>
      <c r="J156" s="76" t="s">
        <v>85</v>
      </c>
      <c r="K156" s="138" t="s">
        <v>85</v>
      </c>
      <c r="L156" s="74"/>
    </row>
    <row r="157" spans="1:12" ht="17">
      <c r="A157" s="135"/>
      <c r="B157" s="137" t="s">
        <v>85</v>
      </c>
      <c r="C157" s="76" t="s">
        <v>85</v>
      </c>
      <c r="D157" s="76" t="s">
        <v>85</v>
      </c>
      <c r="E157" s="76" t="s">
        <v>85</v>
      </c>
      <c r="F157" s="73" t="s">
        <v>85</v>
      </c>
      <c r="G157" s="76" t="s">
        <v>85</v>
      </c>
      <c r="H157" s="76" t="s">
        <v>85</v>
      </c>
      <c r="I157" s="76" t="s">
        <v>85</v>
      </c>
      <c r="J157" s="76" t="s">
        <v>85</v>
      </c>
      <c r="K157" s="138" t="s">
        <v>85</v>
      </c>
      <c r="L157" s="74"/>
    </row>
    <row r="158" spans="1:12" ht="17">
      <c r="A158" s="135"/>
      <c r="B158" s="137" t="s">
        <v>85</v>
      </c>
      <c r="C158" s="76" t="s">
        <v>85</v>
      </c>
      <c r="D158" s="76" t="s">
        <v>85</v>
      </c>
      <c r="E158" s="76" t="s">
        <v>85</v>
      </c>
      <c r="F158" s="73" t="s">
        <v>85</v>
      </c>
      <c r="G158" s="76" t="s">
        <v>85</v>
      </c>
      <c r="H158" s="76" t="s">
        <v>85</v>
      </c>
      <c r="I158" s="76" t="s">
        <v>85</v>
      </c>
      <c r="J158" s="76" t="s">
        <v>85</v>
      </c>
      <c r="K158" s="138" t="s">
        <v>85</v>
      </c>
      <c r="L158" s="74"/>
    </row>
    <row r="159" spans="1:12" ht="17">
      <c r="A159" s="135"/>
      <c r="B159" s="137" t="s">
        <v>85</v>
      </c>
      <c r="C159" s="76" t="s">
        <v>85</v>
      </c>
      <c r="D159" s="76" t="s">
        <v>85</v>
      </c>
      <c r="E159" s="76" t="s">
        <v>85</v>
      </c>
      <c r="F159" s="73" t="s">
        <v>85</v>
      </c>
      <c r="G159" s="76" t="s">
        <v>85</v>
      </c>
      <c r="H159" s="76" t="s">
        <v>85</v>
      </c>
      <c r="I159" s="76" t="s">
        <v>85</v>
      </c>
      <c r="J159" s="76" t="s">
        <v>85</v>
      </c>
      <c r="K159" s="138" t="s">
        <v>85</v>
      </c>
      <c r="L159" s="74"/>
    </row>
    <row r="160" spans="1:12" ht="17">
      <c r="A160" s="135"/>
      <c r="B160" s="137" t="s">
        <v>85</v>
      </c>
      <c r="C160" s="76" t="s">
        <v>85</v>
      </c>
      <c r="D160" s="76" t="s">
        <v>85</v>
      </c>
      <c r="E160" s="76" t="s">
        <v>85</v>
      </c>
      <c r="F160" s="73" t="s">
        <v>85</v>
      </c>
      <c r="G160" s="76" t="s">
        <v>85</v>
      </c>
      <c r="H160" s="76" t="s">
        <v>85</v>
      </c>
      <c r="I160" s="76" t="s">
        <v>85</v>
      </c>
      <c r="J160" s="76" t="s">
        <v>85</v>
      </c>
      <c r="K160" s="138" t="s">
        <v>85</v>
      </c>
      <c r="L160" s="74"/>
    </row>
    <row r="161" spans="1:12" ht="17">
      <c r="A161" s="135"/>
      <c r="B161" s="137" t="s">
        <v>85</v>
      </c>
      <c r="C161" s="76" t="s">
        <v>85</v>
      </c>
      <c r="D161" s="76" t="s">
        <v>85</v>
      </c>
      <c r="E161" s="76" t="s">
        <v>85</v>
      </c>
      <c r="F161" s="73" t="s">
        <v>85</v>
      </c>
      <c r="G161" s="76" t="s">
        <v>85</v>
      </c>
      <c r="H161" s="76" t="s">
        <v>85</v>
      </c>
      <c r="I161" s="76" t="s">
        <v>85</v>
      </c>
      <c r="J161" s="76" t="s">
        <v>85</v>
      </c>
      <c r="K161" s="138" t="s">
        <v>85</v>
      </c>
      <c r="L161" s="74"/>
    </row>
    <row r="162" spans="1:12" ht="17">
      <c r="A162" s="135"/>
      <c r="B162" s="137" t="s">
        <v>85</v>
      </c>
      <c r="C162" s="76" t="s">
        <v>85</v>
      </c>
      <c r="D162" s="76" t="s">
        <v>85</v>
      </c>
      <c r="E162" s="76" t="s">
        <v>85</v>
      </c>
      <c r="F162" s="73" t="s">
        <v>85</v>
      </c>
      <c r="G162" s="76" t="s">
        <v>85</v>
      </c>
      <c r="H162" s="76" t="s">
        <v>85</v>
      </c>
      <c r="I162" s="76" t="s">
        <v>85</v>
      </c>
      <c r="J162" s="76" t="s">
        <v>85</v>
      </c>
      <c r="K162" s="138" t="s">
        <v>85</v>
      </c>
      <c r="L162" s="74"/>
    </row>
    <row r="163" spans="1:12" ht="17">
      <c r="A163" s="135"/>
      <c r="B163" s="137" t="s">
        <v>85</v>
      </c>
      <c r="C163" s="76" t="s">
        <v>85</v>
      </c>
      <c r="D163" s="76" t="s">
        <v>85</v>
      </c>
      <c r="E163" s="76" t="s">
        <v>85</v>
      </c>
      <c r="F163" s="73" t="s">
        <v>85</v>
      </c>
      <c r="G163" s="76" t="s">
        <v>85</v>
      </c>
      <c r="H163" s="76" t="s">
        <v>85</v>
      </c>
      <c r="I163" s="76" t="s">
        <v>85</v>
      </c>
      <c r="J163" s="76" t="s">
        <v>85</v>
      </c>
      <c r="K163" s="138" t="s">
        <v>85</v>
      </c>
      <c r="L163" s="74"/>
    </row>
    <row r="164" spans="1:12" ht="17">
      <c r="A164" s="135"/>
      <c r="B164" s="137" t="s">
        <v>85</v>
      </c>
      <c r="C164" s="76" t="s">
        <v>85</v>
      </c>
      <c r="D164" s="76" t="s">
        <v>85</v>
      </c>
      <c r="E164" s="76" t="s">
        <v>85</v>
      </c>
      <c r="F164" s="73" t="s">
        <v>85</v>
      </c>
      <c r="G164" s="76" t="s">
        <v>85</v>
      </c>
      <c r="H164" s="76" t="s">
        <v>85</v>
      </c>
      <c r="I164" s="76" t="s">
        <v>85</v>
      </c>
      <c r="J164" s="76" t="s">
        <v>85</v>
      </c>
      <c r="K164" s="138" t="s">
        <v>85</v>
      </c>
      <c r="L164" s="74"/>
    </row>
    <row r="165" spans="1:12" ht="17">
      <c r="A165" s="135"/>
      <c r="B165" s="137" t="s">
        <v>85</v>
      </c>
      <c r="C165" s="76" t="s">
        <v>85</v>
      </c>
      <c r="D165" s="76" t="s">
        <v>85</v>
      </c>
      <c r="E165" s="76" t="s">
        <v>85</v>
      </c>
      <c r="F165" s="73" t="s">
        <v>85</v>
      </c>
      <c r="G165" s="76" t="s">
        <v>85</v>
      </c>
      <c r="H165" s="76" t="s">
        <v>85</v>
      </c>
      <c r="I165" s="76" t="s">
        <v>85</v>
      </c>
      <c r="J165" s="76" t="s">
        <v>85</v>
      </c>
      <c r="K165" s="138" t="s">
        <v>85</v>
      </c>
      <c r="L165" s="74"/>
    </row>
    <row r="166" spans="1:12" ht="17">
      <c r="A166" s="135"/>
      <c r="B166" s="137" t="s">
        <v>85</v>
      </c>
      <c r="C166" s="76" t="s">
        <v>85</v>
      </c>
      <c r="D166" s="76" t="s">
        <v>85</v>
      </c>
      <c r="E166" s="76" t="s">
        <v>85</v>
      </c>
      <c r="F166" s="73" t="s">
        <v>85</v>
      </c>
      <c r="G166" s="76" t="s">
        <v>85</v>
      </c>
      <c r="H166" s="76" t="s">
        <v>85</v>
      </c>
      <c r="I166" s="76" t="s">
        <v>85</v>
      </c>
      <c r="J166" s="76" t="s">
        <v>85</v>
      </c>
      <c r="K166" s="138" t="s">
        <v>85</v>
      </c>
      <c r="L166" s="74"/>
    </row>
    <row r="167" spans="1:12" ht="17">
      <c r="A167" s="135"/>
      <c r="B167" s="137" t="s">
        <v>85</v>
      </c>
      <c r="C167" s="76" t="s">
        <v>85</v>
      </c>
      <c r="D167" s="76" t="s">
        <v>85</v>
      </c>
      <c r="E167" s="76" t="s">
        <v>85</v>
      </c>
      <c r="F167" s="73" t="s">
        <v>85</v>
      </c>
      <c r="G167" s="76" t="s">
        <v>85</v>
      </c>
      <c r="H167" s="76" t="s">
        <v>85</v>
      </c>
      <c r="I167" s="76" t="s">
        <v>85</v>
      </c>
      <c r="J167" s="76" t="s">
        <v>85</v>
      </c>
      <c r="K167" s="138" t="s">
        <v>85</v>
      </c>
      <c r="L167" s="74"/>
    </row>
    <row r="168" spans="1:12" ht="17">
      <c r="A168" s="135"/>
      <c r="B168" s="137" t="s">
        <v>85</v>
      </c>
      <c r="C168" s="76" t="s">
        <v>85</v>
      </c>
      <c r="D168" s="76" t="s">
        <v>85</v>
      </c>
      <c r="E168" s="76" t="s">
        <v>85</v>
      </c>
      <c r="F168" s="73" t="s">
        <v>85</v>
      </c>
      <c r="G168" s="76" t="s">
        <v>85</v>
      </c>
      <c r="H168" s="76" t="s">
        <v>85</v>
      </c>
      <c r="I168" s="76" t="s">
        <v>85</v>
      </c>
      <c r="J168" s="76" t="s">
        <v>85</v>
      </c>
      <c r="K168" s="138" t="s">
        <v>85</v>
      </c>
      <c r="L168" s="74"/>
    </row>
    <row r="169" spans="1:12" ht="17">
      <c r="A169" s="135"/>
      <c r="B169" s="137" t="s">
        <v>85</v>
      </c>
      <c r="C169" s="76" t="s">
        <v>85</v>
      </c>
      <c r="D169" s="76" t="s">
        <v>85</v>
      </c>
      <c r="E169" s="76" t="s">
        <v>85</v>
      </c>
      <c r="F169" s="73" t="s">
        <v>85</v>
      </c>
      <c r="G169" s="76" t="s">
        <v>85</v>
      </c>
      <c r="H169" s="76" t="s">
        <v>85</v>
      </c>
      <c r="I169" s="76" t="s">
        <v>85</v>
      </c>
      <c r="J169" s="76" t="s">
        <v>85</v>
      </c>
      <c r="K169" s="138" t="s">
        <v>85</v>
      </c>
      <c r="L169" s="74"/>
    </row>
    <row r="170" spans="1:12" ht="17">
      <c r="A170" s="135"/>
      <c r="B170" s="137" t="s">
        <v>85</v>
      </c>
      <c r="C170" s="76" t="s">
        <v>85</v>
      </c>
      <c r="D170" s="76" t="s">
        <v>85</v>
      </c>
      <c r="E170" s="76" t="s">
        <v>85</v>
      </c>
      <c r="F170" s="73" t="s">
        <v>85</v>
      </c>
      <c r="G170" s="76" t="s">
        <v>85</v>
      </c>
      <c r="H170" s="76" t="s">
        <v>85</v>
      </c>
      <c r="I170" s="76" t="s">
        <v>85</v>
      </c>
      <c r="J170" s="76" t="s">
        <v>85</v>
      </c>
      <c r="K170" s="138" t="s">
        <v>85</v>
      </c>
      <c r="L170" s="74"/>
    </row>
    <row r="171" spans="1:12" ht="17">
      <c r="A171" s="135"/>
      <c r="B171" s="137" t="s">
        <v>85</v>
      </c>
      <c r="C171" s="76" t="s">
        <v>85</v>
      </c>
      <c r="D171" s="76" t="s">
        <v>85</v>
      </c>
      <c r="E171" s="76" t="s">
        <v>85</v>
      </c>
      <c r="F171" s="73" t="s">
        <v>85</v>
      </c>
      <c r="G171" s="76" t="s">
        <v>85</v>
      </c>
      <c r="H171" s="76" t="s">
        <v>85</v>
      </c>
      <c r="I171" s="76" t="s">
        <v>85</v>
      </c>
      <c r="J171" s="76" t="s">
        <v>85</v>
      </c>
      <c r="K171" s="138" t="s">
        <v>85</v>
      </c>
      <c r="L171" s="74"/>
    </row>
    <row r="172" spans="1:12" ht="17">
      <c r="A172" s="135"/>
      <c r="B172" s="137" t="s">
        <v>85</v>
      </c>
      <c r="C172" s="76" t="s">
        <v>85</v>
      </c>
      <c r="D172" s="76" t="s">
        <v>85</v>
      </c>
      <c r="E172" s="76" t="s">
        <v>85</v>
      </c>
      <c r="F172" s="73" t="s">
        <v>85</v>
      </c>
      <c r="G172" s="76" t="s">
        <v>85</v>
      </c>
      <c r="H172" s="76" t="s">
        <v>85</v>
      </c>
      <c r="I172" s="76" t="s">
        <v>85</v>
      </c>
      <c r="J172" s="76" t="s">
        <v>85</v>
      </c>
      <c r="K172" s="138" t="s">
        <v>85</v>
      </c>
      <c r="L172" s="74"/>
    </row>
    <row r="173" spans="1:12" ht="17">
      <c r="A173" s="135"/>
      <c r="B173" s="137" t="s">
        <v>85</v>
      </c>
      <c r="C173" s="76" t="s">
        <v>85</v>
      </c>
      <c r="D173" s="76" t="s">
        <v>85</v>
      </c>
      <c r="E173" s="76" t="s">
        <v>85</v>
      </c>
      <c r="F173" s="73" t="s">
        <v>85</v>
      </c>
      <c r="G173" s="76" t="s">
        <v>85</v>
      </c>
      <c r="H173" s="76" t="s">
        <v>85</v>
      </c>
      <c r="I173" s="76" t="s">
        <v>85</v>
      </c>
      <c r="J173" s="76" t="s">
        <v>85</v>
      </c>
      <c r="K173" s="138" t="s">
        <v>85</v>
      </c>
      <c r="L173" s="74"/>
    </row>
    <row r="174" spans="1:12" ht="17">
      <c r="A174" s="135"/>
      <c r="B174" s="137" t="s">
        <v>85</v>
      </c>
      <c r="C174" s="76" t="s">
        <v>85</v>
      </c>
      <c r="D174" s="76" t="s">
        <v>85</v>
      </c>
      <c r="E174" s="76" t="s">
        <v>85</v>
      </c>
      <c r="F174" s="73" t="s">
        <v>85</v>
      </c>
      <c r="G174" s="76" t="s">
        <v>85</v>
      </c>
      <c r="H174" s="76" t="s">
        <v>85</v>
      </c>
      <c r="I174" s="76" t="s">
        <v>85</v>
      </c>
      <c r="J174" s="76" t="s">
        <v>85</v>
      </c>
      <c r="K174" s="138" t="s">
        <v>85</v>
      </c>
      <c r="L174" s="74"/>
    </row>
    <row r="175" spans="1:12" ht="17">
      <c r="A175" s="135"/>
      <c r="B175" s="137" t="s">
        <v>85</v>
      </c>
      <c r="C175" s="76" t="s">
        <v>85</v>
      </c>
      <c r="D175" s="76" t="s">
        <v>85</v>
      </c>
      <c r="E175" s="76" t="s">
        <v>85</v>
      </c>
      <c r="F175" s="73" t="s">
        <v>85</v>
      </c>
      <c r="G175" s="76" t="s">
        <v>85</v>
      </c>
      <c r="H175" s="76" t="s">
        <v>85</v>
      </c>
      <c r="I175" s="76" t="s">
        <v>85</v>
      </c>
      <c r="J175" s="76" t="s">
        <v>85</v>
      </c>
      <c r="K175" s="138" t="s">
        <v>85</v>
      </c>
      <c r="L175" s="74"/>
    </row>
    <row r="176" spans="1:12" ht="17">
      <c r="A176" s="135"/>
      <c r="B176" s="137" t="s">
        <v>85</v>
      </c>
      <c r="C176" s="76" t="s">
        <v>85</v>
      </c>
      <c r="D176" s="76" t="s">
        <v>85</v>
      </c>
      <c r="E176" s="76" t="s">
        <v>85</v>
      </c>
      <c r="F176" s="73" t="s">
        <v>85</v>
      </c>
      <c r="G176" s="76" t="s">
        <v>85</v>
      </c>
      <c r="H176" s="76" t="s">
        <v>85</v>
      </c>
      <c r="I176" s="76" t="s">
        <v>85</v>
      </c>
      <c r="J176" s="76" t="s">
        <v>85</v>
      </c>
      <c r="K176" s="138" t="s">
        <v>85</v>
      </c>
      <c r="L176" s="74"/>
    </row>
    <row r="177" spans="1:12" ht="17">
      <c r="A177" s="135"/>
      <c r="B177" s="137" t="s">
        <v>85</v>
      </c>
      <c r="C177" s="76" t="s">
        <v>85</v>
      </c>
      <c r="D177" s="76" t="s">
        <v>85</v>
      </c>
      <c r="E177" s="76" t="s">
        <v>85</v>
      </c>
      <c r="F177" s="73" t="s">
        <v>85</v>
      </c>
      <c r="G177" s="76" t="s">
        <v>85</v>
      </c>
      <c r="H177" s="76" t="s">
        <v>85</v>
      </c>
      <c r="I177" s="76" t="s">
        <v>85</v>
      </c>
      <c r="J177" s="76" t="s">
        <v>85</v>
      </c>
      <c r="K177" s="138" t="s">
        <v>85</v>
      </c>
      <c r="L177" s="74"/>
    </row>
    <row r="178" spans="1:12" ht="17">
      <c r="A178" s="135"/>
      <c r="B178" s="137" t="s">
        <v>85</v>
      </c>
      <c r="C178" s="76" t="s">
        <v>85</v>
      </c>
      <c r="D178" s="76" t="s">
        <v>85</v>
      </c>
      <c r="E178" s="76" t="s">
        <v>85</v>
      </c>
      <c r="F178" s="73" t="s">
        <v>85</v>
      </c>
      <c r="G178" s="76" t="s">
        <v>85</v>
      </c>
      <c r="H178" s="76" t="s">
        <v>85</v>
      </c>
      <c r="I178" s="76" t="s">
        <v>85</v>
      </c>
      <c r="J178" s="76" t="s">
        <v>85</v>
      </c>
      <c r="K178" s="138" t="s">
        <v>85</v>
      </c>
      <c r="L178" s="74"/>
    </row>
    <row r="179" spans="1:12" ht="17">
      <c r="A179" s="135"/>
      <c r="B179" s="137" t="s">
        <v>85</v>
      </c>
      <c r="C179" s="76" t="s">
        <v>85</v>
      </c>
      <c r="D179" s="76" t="s">
        <v>85</v>
      </c>
      <c r="E179" s="76" t="s">
        <v>85</v>
      </c>
      <c r="F179" s="73" t="s">
        <v>85</v>
      </c>
      <c r="G179" s="76" t="s">
        <v>85</v>
      </c>
      <c r="H179" s="76" t="s">
        <v>85</v>
      </c>
      <c r="I179" s="76" t="s">
        <v>85</v>
      </c>
      <c r="J179" s="76" t="s">
        <v>85</v>
      </c>
      <c r="K179" s="138" t="s">
        <v>85</v>
      </c>
      <c r="L179" s="74"/>
    </row>
    <row r="180" spans="1:12" ht="17">
      <c r="A180" s="135"/>
      <c r="B180" s="137" t="s">
        <v>85</v>
      </c>
      <c r="C180" s="76" t="s">
        <v>85</v>
      </c>
      <c r="D180" s="76" t="s">
        <v>85</v>
      </c>
      <c r="E180" s="76" t="s">
        <v>85</v>
      </c>
      <c r="F180" s="73" t="s">
        <v>85</v>
      </c>
      <c r="G180" s="76" t="s">
        <v>85</v>
      </c>
      <c r="H180" s="76" t="s">
        <v>85</v>
      </c>
      <c r="I180" s="76" t="s">
        <v>85</v>
      </c>
      <c r="J180" s="76" t="s">
        <v>85</v>
      </c>
      <c r="K180" s="138" t="s">
        <v>85</v>
      </c>
      <c r="L180" s="74"/>
    </row>
    <row r="181" spans="1:12" ht="17">
      <c r="A181" s="135"/>
      <c r="B181" s="137" t="s">
        <v>85</v>
      </c>
      <c r="C181" s="76" t="s">
        <v>85</v>
      </c>
      <c r="D181" s="76" t="s">
        <v>85</v>
      </c>
      <c r="E181" s="76" t="s">
        <v>85</v>
      </c>
      <c r="F181" s="73" t="s">
        <v>85</v>
      </c>
      <c r="G181" s="76" t="s">
        <v>85</v>
      </c>
      <c r="H181" s="76" t="s">
        <v>85</v>
      </c>
      <c r="I181" s="76" t="s">
        <v>85</v>
      </c>
      <c r="J181" s="76" t="s">
        <v>85</v>
      </c>
      <c r="K181" s="138" t="s">
        <v>85</v>
      </c>
      <c r="L181" s="74"/>
    </row>
    <row r="182" spans="1:12" ht="17">
      <c r="A182" s="135"/>
      <c r="B182" s="137" t="s">
        <v>85</v>
      </c>
      <c r="C182" s="76" t="s">
        <v>85</v>
      </c>
      <c r="D182" s="76" t="s">
        <v>85</v>
      </c>
      <c r="E182" s="76" t="s">
        <v>85</v>
      </c>
      <c r="F182" s="73" t="s">
        <v>85</v>
      </c>
      <c r="G182" s="76" t="s">
        <v>85</v>
      </c>
      <c r="H182" s="76" t="s">
        <v>85</v>
      </c>
      <c r="I182" s="76" t="s">
        <v>85</v>
      </c>
      <c r="J182" s="76" t="s">
        <v>85</v>
      </c>
      <c r="K182" s="138" t="s">
        <v>85</v>
      </c>
      <c r="L182" s="74"/>
    </row>
    <row r="183" spans="1:12" ht="17">
      <c r="A183" s="135"/>
      <c r="B183" s="137" t="s">
        <v>85</v>
      </c>
      <c r="C183" s="76" t="s">
        <v>85</v>
      </c>
      <c r="D183" s="76" t="s">
        <v>85</v>
      </c>
      <c r="E183" s="76" t="s">
        <v>85</v>
      </c>
      <c r="F183" s="73" t="s">
        <v>85</v>
      </c>
      <c r="G183" s="76" t="s">
        <v>85</v>
      </c>
      <c r="H183" s="76" t="s">
        <v>85</v>
      </c>
      <c r="I183" s="76" t="s">
        <v>85</v>
      </c>
      <c r="J183" s="76" t="s">
        <v>85</v>
      </c>
      <c r="K183" s="138" t="s">
        <v>85</v>
      </c>
      <c r="L183" s="74"/>
    </row>
    <row r="184" spans="1:12" ht="17">
      <c r="A184" s="135"/>
      <c r="B184" s="137" t="s">
        <v>85</v>
      </c>
      <c r="C184" s="76" t="s">
        <v>85</v>
      </c>
      <c r="D184" s="76" t="s">
        <v>85</v>
      </c>
      <c r="E184" s="76" t="s">
        <v>85</v>
      </c>
      <c r="F184" s="73" t="s">
        <v>85</v>
      </c>
      <c r="G184" s="76" t="s">
        <v>85</v>
      </c>
      <c r="H184" s="76" t="s">
        <v>85</v>
      </c>
      <c r="I184" s="76" t="s">
        <v>85</v>
      </c>
      <c r="J184" s="76" t="s">
        <v>85</v>
      </c>
      <c r="K184" s="138" t="s">
        <v>85</v>
      </c>
      <c r="L184" s="74"/>
    </row>
    <row r="185" spans="1:12" ht="17">
      <c r="A185" s="135"/>
      <c r="B185" s="137" t="s">
        <v>85</v>
      </c>
      <c r="C185" s="76" t="s">
        <v>85</v>
      </c>
      <c r="D185" s="76" t="s">
        <v>85</v>
      </c>
      <c r="E185" s="76" t="s">
        <v>85</v>
      </c>
      <c r="F185" s="73" t="s">
        <v>85</v>
      </c>
      <c r="G185" s="76" t="s">
        <v>85</v>
      </c>
      <c r="H185" s="76" t="s">
        <v>85</v>
      </c>
      <c r="I185" s="76" t="s">
        <v>85</v>
      </c>
      <c r="J185" s="76" t="s">
        <v>85</v>
      </c>
      <c r="K185" s="138" t="s">
        <v>85</v>
      </c>
      <c r="L185" s="74"/>
    </row>
    <row r="186" spans="1:12" ht="17">
      <c r="A186" s="135"/>
      <c r="B186" s="137" t="s">
        <v>85</v>
      </c>
      <c r="C186" s="76" t="s">
        <v>85</v>
      </c>
      <c r="D186" s="76" t="s">
        <v>85</v>
      </c>
      <c r="E186" s="76" t="s">
        <v>85</v>
      </c>
      <c r="F186" s="73" t="s">
        <v>85</v>
      </c>
      <c r="G186" s="76" t="s">
        <v>85</v>
      </c>
      <c r="H186" s="76" t="s">
        <v>85</v>
      </c>
      <c r="I186" s="76" t="s">
        <v>85</v>
      </c>
      <c r="J186" s="76" t="s">
        <v>85</v>
      </c>
      <c r="K186" s="138" t="s">
        <v>85</v>
      </c>
      <c r="L186" s="74"/>
    </row>
    <row r="187" spans="1:12" ht="17">
      <c r="A187" s="135"/>
      <c r="B187" s="137" t="s">
        <v>85</v>
      </c>
      <c r="C187" s="76" t="s">
        <v>85</v>
      </c>
      <c r="D187" s="76" t="s">
        <v>85</v>
      </c>
      <c r="E187" s="76" t="s">
        <v>85</v>
      </c>
      <c r="F187" s="73" t="s">
        <v>85</v>
      </c>
      <c r="G187" s="76" t="s">
        <v>85</v>
      </c>
      <c r="H187" s="76" t="s">
        <v>85</v>
      </c>
      <c r="I187" s="76" t="s">
        <v>85</v>
      </c>
      <c r="J187" s="76" t="s">
        <v>85</v>
      </c>
      <c r="K187" s="138" t="s">
        <v>85</v>
      </c>
      <c r="L187" s="74"/>
    </row>
    <row r="188" spans="1:12" ht="17">
      <c r="A188" s="135"/>
      <c r="B188" s="137" t="s">
        <v>85</v>
      </c>
      <c r="C188" s="76" t="s">
        <v>85</v>
      </c>
      <c r="D188" s="76" t="s">
        <v>85</v>
      </c>
      <c r="E188" s="76" t="s">
        <v>85</v>
      </c>
      <c r="F188" s="73" t="s">
        <v>85</v>
      </c>
      <c r="G188" s="76" t="s">
        <v>85</v>
      </c>
      <c r="H188" s="76" t="s">
        <v>85</v>
      </c>
      <c r="I188" s="76" t="s">
        <v>85</v>
      </c>
      <c r="J188" s="76" t="s">
        <v>85</v>
      </c>
      <c r="K188" s="138" t="s">
        <v>85</v>
      </c>
      <c r="L188" s="74"/>
    </row>
    <row r="189" spans="1:12" ht="17">
      <c r="A189" s="135"/>
      <c r="B189" s="137" t="s">
        <v>85</v>
      </c>
      <c r="C189" s="76" t="s">
        <v>85</v>
      </c>
      <c r="D189" s="76" t="s">
        <v>85</v>
      </c>
      <c r="E189" s="76" t="s">
        <v>85</v>
      </c>
      <c r="F189" s="73" t="s">
        <v>85</v>
      </c>
      <c r="G189" s="76" t="s">
        <v>85</v>
      </c>
      <c r="H189" s="76" t="s">
        <v>85</v>
      </c>
      <c r="I189" s="76" t="s">
        <v>85</v>
      </c>
      <c r="J189" s="76" t="s">
        <v>85</v>
      </c>
      <c r="K189" s="138" t="s">
        <v>85</v>
      </c>
      <c r="L189" s="74"/>
    </row>
    <row r="190" spans="1:12" ht="17">
      <c r="A190" s="135"/>
      <c r="B190" s="137" t="s">
        <v>85</v>
      </c>
      <c r="C190" s="76" t="s">
        <v>85</v>
      </c>
      <c r="D190" s="76" t="s">
        <v>85</v>
      </c>
      <c r="E190" s="76" t="s">
        <v>85</v>
      </c>
      <c r="F190" s="73" t="s">
        <v>85</v>
      </c>
      <c r="G190" s="76" t="s">
        <v>85</v>
      </c>
      <c r="H190" s="76" t="s">
        <v>85</v>
      </c>
      <c r="I190" s="76" t="s">
        <v>85</v>
      </c>
      <c r="J190" s="76" t="s">
        <v>85</v>
      </c>
      <c r="K190" s="138" t="s">
        <v>85</v>
      </c>
      <c r="L190" s="74"/>
    </row>
    <row r="191" spans="1:12" ht="17">
      <c r="A191" s="135"/>
      <c r="B191" s="137" t="s">
        <v>85</v>
      </c>
      <c r="C191" s="76" t="s">
        <v>85</v>
      </c>
      <c r="D191" s="76" t="s">
        <v>85</v>
      </c>
      <c r="E191" s="76" t="s">
        <v>85</v>
      </c>
      <c r="F191" s="73" t="s">
        <v>85</v>
      </c>
      <c r="G191" s="76" t="s">
        <v>85</v>
      </c>
      <c r="H191" s="76" t="s">
        <v>85</v>
      </c>
      <c r="I191" s="76" t="s">
        <v>85</v>
      </c>
      <c r="J191" s="76" t="s">
        <v>85</v>
      </c>
      <c r="K191" s="138" t="s">
        <v>85</v>
      </c>
      <c r="L191" s="74"/>
    </row>
    <row r="192" spans="1:12" ht="17">
      <c r="A192" s="135"/>
      <c r="B192" s="137" t="s">
        <v>85</v>
      </c>
      <c r="C192" s="76" t="s">
        <v>85</v>
      </c>
      <c r="D192" s="76" t="s">
        <v>85</v>
      </c>
      <c r="E192" s="76" t="s">
        <v>85</v>
      </c>
      <c r="F192" s="73" t="s">
        <v>85</v>
      </c>
      <c r="G192" s="76" t="s">
        <v>85</v>
      </c>
      <c r="H192" s="76" t="s">
        <v>85</v>
      </c>
      <c r="I192" s="76" t="s">
        <v>85</v>
      </c>
      <c r="J192" s="76" t="s">
        <v>85</v>
      </c>
      <c r="K192" s="138" t="s">
        <v>85</v>
      </c>
      <c r="L192" s="74"/>
    </row>
    <row r="193" spans="1:12" ht="17">
      <c r="A193" s="135"/>
      <c r="B193" s="137" t="s">
        <v>85</v>
      </c>
      <c r="C193" s="76" t="s">
        <v>85</v>
      </c>
      <c r="D193" s="76" t="s">
        <v>85</v>
      </c>
      <c r="E193" s="76" t="s">
        <v>85</v>
      </c>
      <c r="F193" s="73" t="s">
        <v>85</v>
      </c>
      <c r="G193" s="76" t="s">
        <v>85</v>
      </c>
      <c r="H193" s="76" t="s">
        <v>85</v>
      </c>
      <c r="I193" s="76" t="s">
        <v>85</v>
      </c>
      <c r="J193" s="76" t="s">
        <v>85</v>
      </c>
      <c r="K193" s="138" t="s">
        <v>85</v>
      </c>
      <c r="L193" s="74"/>
    </row>
    <row r="194" spans="1:12" ht="17">
      <c r="A194" s="135"/>
      <c r="B194" s="137" t="s">
        <v>85</v>
      </c>
      <c r="C194" s="76" t="s">
        <v>85</v>
      </c>
      <c r="D194" s="76" t="s">
        <v>85</v>
      </c>
      <c r="E194" s="76" t="s">
        <v>85</v>
      </c>
      <c r="F194" s="73" t="s">
        <v>85</v>
      </c>
      <c r="G194" s="76" t="s">
        <v>85</v>
      </c>
      <c r="H194" s="76" t="s">
        <v>85</v>
      </c>
      <c r="I194" s="76" t="s">
        <v>85</v>
      </c>
      <c r="J194" s="76" t="s">
        <v>85</v>
      </c>
      <c r="K194" s="138" t="s">
        <v>85</v>
      </c>
      <c r="L194" s="74"/>
    </row>
    <row r="195" spans="1:12" ht="17">
      <c r="A195" s="135"/>
      <c r="B195" s="137" t="s">
        <v>85</v>
      </c>
      <c r="C195" s="76" t="s">
        <v>85</v>
      </c>
      <c r="D195" s="76" t="s">
        <v>85</v>
      </c>
      <c r="E195" s="76" t="s">
        <v>85</v>
      </c>
      <c r="F195" s="73" t="s">
        <v>85</v>
      </c>
      <c r="G195" s="76" t="s">
        <v>85</v>
      </c>
      <c r="H195" s="76" t="s">
        <v>85</v>
      </c>
      <c r="I195" s="76" t="s">
        <v>85</v>
      </c>
      <c r="J195" s="76" t="s">
        <v>85</v>
      </c>
      <c r="K195" s="138" t="s">
        <v>85</v>
      </c>
      <c r="L195" s="74"/>
    </row>
    <row r="196" spans="1:12" ht="17">
      <c r="A196" s="135"/>
      <c r="B196" s="137" t="s">
        <v>85</v>
      </c>
      <c r="C196" s="76" t="s">
        <v>85</v>
      </c>
      <c r="D196" s="76" t="s">
        <v>85</v>
      </c>
      <c r="E196" s="76" t="s">
        <v>85</v>
      </c>
      <c r="F196" s="73" t="s">
        <v>85</v>
      </c>
      <c r="G196" s="76" t="s">
        <v>85</v>
      </c>
      <c r="H196" s="76" t="s">
        <v>85</v>
      </c>
      <c r="I196" s="76" t="s">
        <v>85</v>
      </c>
      <c r="J196" s="76" t="s">
        <v>85</v>
      </c>
      <c r="K196" s="138" t="s">
        <v>85</v>
      </c>
      <c r="L196" s="74"/>
    </row>
    <row r="197" spans="1:12" ht="17">
      <c r="A197" s="135"/>
      <c r="B197" s="137" t="s">
        <v>85</v>
      </c>
      <c r="C197" s="76" t="s">
        <v>85</v>
      </c>
      <c r="D197" s="76" t="s">
        <v>85</v>
      </c>
      <c r="E197" s="76" t="s">
        <v>85</v>
      </c>
      <c r="F197" s="73" t="s">
        <v>85</v>
      </c>
      <c r="G197" s="76" t="s">
        <v>85</v>
      </c>
      <c r="H197" s="76" t="s">
        <v>85</v>
      </c>
      <c r="I197" s="76" t="s">
        <v>85</v>
      </c>
      <c r="J197" s="76" t="s">
        <v>85</v>
      </c>
      <c r="K197" s="138" t="s">
        <v>85</v>
      </c>
      <c r="L197" s="74"/>
    </row>
    <row r="198" spans="1:12" ht="17">
      <c r="A198" s="135"/>
      <c r="B198" s="137" t="s">
        <v>85</v>
      </c>
      <c r="C198" s="76" t="s">
        <v>85</v>
      </c>
      <c r="D198" s="76" t="s">
        <v>85</v>
      </c>
      <c r="E198" s="76" t="s">
        <v>85</v>
      </c>
      <c r="F198" s="73" t="s">
        <v>85</v>
      </c>
      <c r="G198" s="76" t="s">
        <v>85</v>
      </c>
      <c r="H198" s="76" t="s">
        <v>85</v>
      </c>
      <c r="I198" s="76" t="s">
        <v>85</v>
      </c>
      <c r="J198" s="76" t="s">
        <v>85</v>
      </c>
      <c r="K198" s="138" t="s">
        <v>85</v>
      </c>
      <c r="L198" s="74"/>
    </row>
    <row r="199" spans="1:12" ht="17">
      <c r="A199" s="135"/>
      <c r="B199" s="137" t="s">
        <v>85</v>
      </c>
      <c r="C199" s="76" t="s">
        <v>85</v>
      </c>
      <c r="D199" s="76" t="s">
        <v>85</v>
      </c>
      <c r="E199" s="76" t="s">
        <v>85</v>
      </c>
      <c r="F199" s="73" t="s">
        <v>85</v>
      </c>
      <c r="G199" s="76" t="s">
        <v>85</v>
      </c>
      <c r="H199" s="76" t="s">
        <v>85</v>
      </c>
      <c r="I199" s="76" t="s">
        <v>85</v>
      </c>
      <c r="J199" s="76" t="s">
        <v>85</v>
      </c>
      <c r="K199" s="138" t="s">
        <v>85</v>
      </c>
      <c r="L199" s="74"/>
    </row>
    <row r="200" spans="1:12" ht="17">
      <c r="A200" s="135"/>
      <c r="B200" s="137" t="s">
        <v>85</v>
      </c>
      <c r="C200" s="76" t="s">
        <v>85</v>
      </c>
      <c r="D200" s="76" t="s">
        <v>85</v>
      </c>
      <c r="E200" s="76" t="s">
        <v>85</v>
      </c>
      <c r="F200" s="73" t="s">
        <v>85</v>
      </c>
      <c r="G200" s="76" t="s">
        <v>85</v>
      </c>
      <c r="H200" s="76" t="s">
        <v>85</v>
      </c>
      <c r="I200" s="76" t="s">
        <v>85</v>
      </c>
      <c r="J200" s="76" t="s">
        <v>85</v>
      </c>
      <c r="K200" s="138" t="s">
        <v>85</v>
      </c>
      <c r="L200" s="74"/>
    </row>
    <row r="201" spans="1:12" ht="17">
      <c r="A201" s="135"/>
      <c r="B201" s="137" t="s">
        <v>85</v>
      </c>
      <c r="C201" s="76" t="s">
        <v>85</v>
      </c>
      <c r="D201" s="76" t="s">
        <v>85</v>
      </c>
      <c r="E201" s="76" t="s">
        <v>85</v>
      </c>
      <c r="F201" s="73" t="s">
        <v>85</v>
      </c>
      <c r="G201" s="76" t="s">
        <v>85</v>
      </c>
      <c r="H201" s="76" t="s">
        <v>85</v>
      </c>
      <c r="I201" s="76" t="s">
        <v>85</v>
      </c>
      <c r="J201" s="76" t="s">
        <v>85</v>
      </c>
      <c r="K201" s="138" t="s">
        <v>85</v>
      </c>
      <c r="L201" s="74"/>
    </row>
    <row r="202" spans="1:12" ht="17">
      <c r="A202" s="135"/>
      <c r="B202" s="137" t="s">
        <v>85</v>
      </c>
      <c r="C202" s="76" t="s">
        <v>85</v>
      </c>
      <c r="D202" s="76" t="s">
        <v>85</v>
      </c>
      <c r="E202" s="76" t="s">
        <v>85</v>
      </c>
      <c r="F202" s="73" t="s">
        <v>85</v>
      </c>
      <c r="G202" s="76" t="s">
        <v>85</v>
      </c>
      <c r="H202" s="76" t="s">
        <v>85</v>
      </c>
      <c r="I202" s="76" t="s">
        <v>85</v>
      </c>
      <c r="J202" s="76" t="s">
        <v>85</v>
      </c>
      <c r="K202" s="138" t="s">
        <v>85</v>
      </c>
      <c r="L202" s="74"/>
    </row>
    <row r="203" spans="1:12" ht="17">
      <c r="A203" s="135"/>
      <c r="B203" s="137" t="s">
        <v>85</v>
      </c>
      <c r="C203" s="76" t="s">
        <v>85</v>
      </c>
      <c r="D203" s="76" t="s">
        <v>85</v>
      </c>
      <c r="E203" s="76" t="s">
        <v>85</v>
      </c>
      <c r="F203" s="73" t="s">
        <v>85</v>
      </c>
      <c r="G203" s="76" t="s">
        <v>85</v>
      </c>
      <c r="H203" s="76" t="s">
        <v>85</v>
      </c>
      <c r="I203" s="76" t="s">
        <v>85</v>
      </c>
      <c r="J203" s="76" t="s">
        <v>85</v>
      </c>
      <c r="K203" s="138" t="s">
        <v>85</v>
      </c>
      <c r="L203" s="74"/>
    </row>
    <row r="204" spans="1:12" ht="17">
      <c r="A204" s="135"/>
      <c r="B204" s="137" t="s">
        <v>85</v>
      </c>
      <c r="C204" s="76" t="s">
        <v>85</v>
      </c>
      <c r="D204" s="76" t="s">
        <v>85</v>
      </c>
      <c r="E204" s="76" t="s">
        <v>85</v>
      </c>
      <c r="F204" s="73" t="s">
        <v>85</v>
      </c>
      <c r="G204" s="76" t="s">
        <v>85</v>
      </c>
      <c r="H204" s="76" t="s">
        <v>85</v>
      </c>
      <c r="I204" s="76" t="s">
        <v>85</v>
      </c>
      <c r="J204" s="76" t="s">
        <v>85</v>
      </c>
      <c r="K204" s="138" t="s">
        <v>85</v>
      </c>
      <c r="L204" s="74"/>
    </row>
    <row r="205" spans="1:12" ht="17">
      <c r="A205" s="135"/>
      <c r="B205" s="137" t="s">
        <v>85</v>
      </c>
      <c r="C205" s="76" t="s">
        <v>85</v>
      </c>
      <c r="D205" s="76" t="s">
        <v>85</v>
      </c>
      <c r="E205" s="76" t="s">
        <v>85</v>
      </c>
      <c r="F205" s="73" t="s">
        <v>85</v>
      </c>
      <c r="G205" s="76" t="s">
        <v>85</v>
      </c>
      <c r="H205" s="76" t="s">
        <v>85</v>
      </c>
      <c r="I205" s="76" t="s">
        <v>85</v>
      </c>
      <c r="J205" s="76" t="s">
        <v>85</v>
      </c>
      <c r="K205" s="138" t="s">
        <v>85</v>
      </c>
      <c r="L205" s="74"/>
    </row>
    <row r="206" spans="1:12" ht="17">
      <c r="A206" s="135"/>
      <c r="B206" s="137" t="s">
        <v>85</v>
      </c>
      <c r="C206" s="76" t="s">
        <v>85</v>
      </c>
      <c r="D206" s="76" t="s">
        <v>85</v>
      </c>
      <c r="E206" s="76" t="s">
        <v>85</v>
      </c>
      <c r="F206" s="73" t="s">
        <v>85</v>
      </c>
      <c r="G206" s="76" t="s">
        <v>85</v>
      </c>
      <c r="H206" s="76" t="s">
        <v>85</v>
      </c>
      <c r="I206" s="76" t="s">
        <v>85</v>
      </c>
      <c r="J206" s="76" t="s">
        <v>85</v>
      </c>
      <c r="K206" s="138" t="s">
        <v>85</v>
      </c>
      <c r="L206" s="74"/>
    </row>
    <row r="207" spans="1:12" ht="17">
      <c r="A207" s="135"/>
      <c r="B207" s="137" t="s">
        <v>85</v>
      </c>
      <c r="C207" s="76" t="s">
        <v>85</v>
      </c>
      <c r="D207" s="76" t="s">
        <v>85</v>
      </c>
      <c r="E207" s="76" t="s">
        <v>85</v>
      </c>
      <c r="F207" s="73" t="s">
        <v>85</v>
      </c>
      <c r="G207" s="76" t="s">
        <v>85</v>
      </c>
      <c r="H207" s="76" t="s">
        <v>85</v>
      </c>
      <c r="I207" s="76" t="s">
        <v>85</v>
      </c>
      <c r="J207" s="76" t="s">
        <v>85</v>
      </c>
      <c r="K207" s="138" t="s">
        <v>85</v>
      </c>
      <c r="L207" s="74"/>
    </row>
    <row r="208" spans="1:12" ht="17">
      <c r="A208" s="135"/>
      <c r="B208" s="137" t="s">
        <v>85</v>
      </c>
      <c r="C208" s="76" t="s">
        <v>85</v>
      </c>
      <c r="D208" s="76" t="s">
        <v>85</v>
      </c>
      <c r="E208" s="76" t="s">
        <v>85</v>
      </c>
      <c r="F208" s="73" t="s">
        <v>85</v>
      </c>
      <c r="G208" s="76" t="s">
        <v>85</v>
      </c>
      <c r="H208" s="76" t="s">
        <v>85</v>
      </c>
      <c r="I208" s="76" t="s">
        <v>85</v>
      </c>
      <c r="J208" s="76" t="s">
        <v>85</v>
      </c>
      <c r="K208" s="138" t="s">
        <v>85</v>
      </c>
      <c r="L208" s="74"/>
    </row>
    <row r="209" spans="1:12" ht="17">
      <c r="A209" s="135"/>
      <c r="B209" s="137" t="s">
        <v>85</v>
      </c>
      <c r="C209" s="76" t="s">
        <v>85</v>
      </c>
      <c r="D209" s="76" t="s">
        <v>85</v>
      </c>
      <c r="E209" s="76" t="s">
        <v>85</v>
      </c>
      <c r="F209" s="73" t="s">
        <v>85</v>
      </c>
      <c r="G209" s="76" t="s">
        <v>85</v>
      </c>
      <c r="H209" s="76" t="s">
        <v>85</v>
      </c>
      <c r="I209" s="76" t="s">
        <v>85</v>
      </c>
      <c r="J209" s="76" t="s">
        <v>85</v>
      </c>
      <c r="K209" s="138" t="s">
        <v>85</v>
      </c>
      <c r="L209" s="74"/>
    </row>
    <row r="210" spans="1:12" ht="17">
      <c r="A210" s="135"/>
      <c r="B210" s="137" t="s">
        <v>85</v>
      </c>
      <c r="C210" s="76" t="s">
        <v>85</v>
      </c>
      <c r="D210" s="76" t="s">
        <v>85</v>
      </c>
      <c r="E210" s="76" t="s">
        <v>85</v>
      </c>
      <c r="F210" s="73" t="s">
        <v>85</v>
      </c>
      <c r="G210" s="76" t="s">
        <v>85</v>
      </c>
      <c r="H210" s="76" t="s">
        <v>85</v>
      </c>
      <c r="I210" s="76" t="s">
        <v>85</v>
      </c>
      <c r="J210" s="76" t="s">
        <v>85</v>
      </c>
      <c r="K210" s="138" t="s">
        <v>85</v>
      </c>
      <c r="L210" s="74"/>
    </row>
    <row r="211" spans="1:12" ht="17">
      <c r="A211" s="135"/>
      <c r="B211" s="137" t="s">
        <v>85</v>
      </c>
      <c r="C211" s="76" t="s">
        <v>85</v>
      </c>
      <c r="D211" s="76" t="s">
        <v>85</v>
      </c>
      <c r="E211" s="76" t="s">
        <v>85</v>
      </c>
      <c r="F211" s="73" t="s">
        <v>85</v>
      </c>
      <c r="G211" s="76" t="s">
        <v>85</v>
      </c>
      <c r="H211" s="76" t="s">
        <v>85</v>
      </c>
      <c r="I211" s="76" t="s">
        <v>85</v>
      </c>
      <c r="J211" s="76" t="s">
        <v>85</v>
      </c>
      <c r="K211" s="138" t="s">
        <v>85</v>
      </c>
      <c r="L211" s="74"/>
    </row>
    <row r="212" spans="1:12" ht="17">
      <c r="A212" s="135"/>
      <c r="B212" s="137" t="s">
        <v>85</v>
      </c>
      <c r="C212" s="76" t="s">
        <v>85</v>
      </c>
      <c r="D212" s="76" t="s">
        <v>85</v>
      </c>
      <c r="E212" s="76" t="s">
        <v>85</v>
      </c>
      <c r="F212" s="73" t="s">
        <v>85</v>
      </c>
      <c r="G212" s="76" t="s">
        <v>85</v>
      </c>
      <c r="H212" s="76" t="s">
        <v>85</v>
      </c>
      <c r="I212" s="76" t="s">
        <v>85</v>
      </c>
      <c r="J212" s="76" t="s">
        <v>85</v>
      </c>
      <c r="K212" s="138" t="s">
        <v>85</v>
      </c>
      <c r="L212" s="74"/>
    </row>
    <row r="213" spans="1:12" ht="17">
      <c r="A213" s="135"/>
      <c r="B213" s="137" t="s">
        <v>85</v>
      </c>
      <c r="C213" s="76" t="s">
        <v>85</v>
      </c>
      <c r="D213" s="76" t="s">
        <v>85</v>
      </c>
      <c r="E213" s="76" t="s">
        <v>85</v>
      </c>
      <c r="F213" s="73" t="s">
        <v>85</v>
      </c>
      <c r="G213" s="76" t="s">
        <v>85</v>
      </c>
      <c r="H213" s="76" t="s">
        <v>85</v>
      </c>
      <c r="I213" s="76" t="s">
        <v>85</v>
      </c>
      <c r="J213" s="76" t="s">
        <v>85</v>
      </c>
      <c r="K213" s="138" t="s">
        <v>85</v>
      </c>
      <c r="L213" s="74"/>
    </row>
    <row r="214" spans="1:12" ht="17">
      <c r="A214" s="135"/>
      <c r="B214" s="137" t="s">
        <v>85</v>
      </c>
      <c r="C214" s="76" t="s">
        <v>85</v>
      </c>
      <c r="D214" s="76" t="s">
        <v>85</v>
      </c>
      <c r="E214" s="76" t="s">
        <v>85</v>
      </c>
      <c r="F214" s="73" t="s">
        <v>85</v>
      </c>
      <c r="G214" s="76" t="s">
        <v>85</v>
      </c>
      <c r="H214" s="76" t="s">
        <v>85</v>
      </c>
      <c r="I214" s="76" t="s">
        <v>85</v>
      </c>
      <c r="J214" s="76" t="s">
        <v>85</v>
      </c>
      <c r="K214" s="138" t="s">
        <v>85</v>
      </c>
      <c r="L214" s="74"/>
    </row>
    <row r="215" spans="1:12" ht="17">
      <c r="A215" s="135"/>
      <c r="B215" s="137" t="s">
        <v>85</v>
      </c>
      <c r="C215" s="76" t="s">
        <v>85</v>
      </c>
      <c r="D215" s="76" t="s">
        <v>85</v>
      </c>
      <c r="E215" s="76" t="s">
        <v>85</v>
      </c>
      <c r="F215" s="73" t="s">
        <v>85</v>
      </c>
      <c r="G215" s="76" t="s">
        <v>85</v>
      </c>
      <c r="H215" s="76" t="s">
        <v>85</v>
      </c>
      <c r="I215" s="76" t="s">
        <v>85</v>
      </c>
      <c r="J215" s="76" t="s">
        <v>85</v>
      </c>
      <c r="K215" s="138" t="s">
        <v>85</v>
      </c>
      <c r="L215" s="74"/>
    </row>
    <row r="216" spans="1:12" ht="17">
      <c r="A216" s="135"/>
      <c r="B216" s="137" t="s">
        <v>85</v>
      </c>
      <c r="C216" s="76" t="s">
        <v>85</v>
      </c>
      <c r="D216" s="76" t="s">
        <v>85</v>
      </c>
      <c r="E216" s="76" t="s">
        <v>85</v>
      </c>
      <c r="F216" s="73" t="s">
        <v>85</v>
      </c>
      <c r="G216" s="76" t="s">
        <v>85</v>
      </c>
      <c r="H216" s="76" t="s">
        <v>85</v>
      </c>
      <c r="I216" s="76" t="s">
        <v>85</v>
      </c>
      <c r="J216" s="76" t="s">
        <v>85</v>
      </c>
      <c r="K216" s="138" t="s">
        <v>85</v>
      </c>
      <c r="L216" s="74"/>
    </row>
    <row r="217" spans="1:12" ht="17">
      <c r="A217" s="135"/>
      <c r="B217" s="137" t="s">
        <v>85</v>
      </c>
      <c r="C217" s="76" t="s">
        <v>85</v>
      </c>
      <c r="D217" s="76" t="s">
        <v>85</v>
      </c>
      <c r="E217" s="76" t="s">
        <v>85</v>
      </c>
      <c r="F217" s="73" t="s">
        <v>85</v>
      </c>
      <c r="G217" s="76" t="s">
        <v>85</v>
      </c>
      <c r="H217" s="76" t="s">
        <v>85</v>
      </c>
      <c r="I217" s="76" t="s">
        <v>85</v>
      </c>
      <c r="J217" s="76" t="s">
        <v>85</v>
      </c>
      <c r="K217" s="138" t="s">
        <v>85</v>
      </c>
      <c r="L217" s="74"/>
    </row>
    <row r="218" spans="1:12" ht="17">
      <c r="A218" s="135"/>
      <c r="B218" s="137" t="s">
        <v>85</v>
      </c>
      <c r="C218" s="76" t="s">
        <v>85</v>
      </c>
      <c r="D218" s="76" t="s">
        <v>85</v>
      </c>
      <c r="E218" s="76" t="s">
        <v>85</v>
      </c>
      <c r="F218" s="73" t="s">
        <v>85</v>
      </c>
      <c r="G218" s="76" t="s">
        <v>85</v>
      </c>
      <c r="H218" s="76" t="s">
        <v>85</v>
      </c>
      <c r="I218" s="76" t="s">
        <v>85</v>
      </c>
      <c r="J218" s="76" t="s">
        <v>85</v>
      </c>
      <c r="K218" s="138" t="s">
        <v>85</v>
      </c>
      <c r="L218" s="74"/>
    </row>
    <row r="219" spans="1:12" ht="17">
      <c r="A219" s="135"/>
      <c r="B219" s="137" t="s">
        <v>85</v>
      </c>
      <c r="C219" s="76" t="s">
        <v>85</v>
      </c>
      <c r="D219" s="76" t="s">
        <v>85</v>
      </c>
      <c r="E219" s="76" t="s">
        <v>85</v>
      </c>
      <c r="F219" s="73" t="s">
        <v>85</v>
      </c>
      <c r="G219" s="76" t="s">
        <v>85</v>
      </c>
      <c r="H219" s="76" t="s">
        <v>85</v>
      </c>
      <c r="I219" s="76" t="s">
        <v>85</v>
      </c>
      <c r="J219" s="76" t="s">
        <v>85</v>
      </c>
      <c r="K219" s="138" t="s">
        <v>85</v>
      </c>
      <c r="L219" s="74"/>
    </row>
    <row r="220" spans="1:12" ht="17">
      <c r="A220" s="135"/>
      <c r="B220" s="137" t="s">
        <v>85</v>
      </c>
      <c r="C220" s="76" t="s">
        <v>85</v>
      </c>
      <c r="D220" s="76" t="s">
        <v>85</v>
      </c>
      <c r="E220" s="76" t="s">
        <v>85</v>
      </c>
      <c r="F220" s="73" t="s">
        <v>85</v>
      </c>
      <c r="G220" s="76" t="s">
        <v>85</v>
      </c>
      <c r="H220" s="76" t="s">
        <v>85</v>
      </c>
      <c r="I220" s="76" t="s">
        <v>85</v>
      </c>
      <c r="J220" s="76" t="s">
        <v>85</v>
      </c>
      <c r="K220" s="138" t="s">
        <v>85</v>
      </c>
      <c r="L220" s="74"/>
    </row>
    <row r="221" spans="1:12" ht="17">
      <c r="A221" s="135"/>
      <c r="B221" s="137" t="s">
        <v>85</v>
      </c>
      <c r="C221" s="76" t="s">
        <v>85</v>
      </c>
      <c r="D221" s="76" t="s">
        <v>85</v>
      </c>
      <c r="E221" s="76" t="s">
        <v>85</v>
      </c>
      <c r="F221" s="73" t="s">
        <v>85</v>
      </c>
      <c r="G221" s="76" t="s">
        <v>85</v>
      </c>
      <c r="H221" s="76" t="s">
        <v>85</v>
      </c>
      <c r="I221" s="76" t="s">
        <v>85</v>
      </c>
      <c r="J221" s="76" t="s">
        <v>85</v>
      </c>
      <c r="K221" s="138" t="s">
        <v>85</v>
      </c>
      <c r="L221" s="74"/>
    </row>
    <row r="222" spans="1:12" ht="17">
      <c r="A222" s="135"/>
      <c r="B222" s="137" t="s">
        <v>85</v>
      </c>
      <c r="C222" s="76" t="s">
        <v>85</v>
      </c>
      <c r="D222" s="76" t="s">
        <v>85</v>
      </c>
      <c r="E222" s="76" t="s">
        <v>85</v>
      </c>
      <c r="F222" s="73" t="s">
        <v>85</v>
      </c>
      <c r="G222" s="76" t="s">
        <v>85</v>
      </c>
      <c r="H222" s="76" t="s">
        <v>85</v>
      </c>
      <c r="I222" s="76" t="s">
        <v>85</v>
      </c>
      <c r="J222" s="76" t="s">
        <v>85</v>
      </c>
      <c r="K222" s="138" t="s">
        <v>85</v>
      </c>
      <c r="L222" s="74"/>
    </row>
    <row r="223" spans="1:12" ht="17">
      <c r="A223" s="135"/>
      <c r="B223" s="137" t="s">
        <v>85</v>
      </c>
      <c r="C223" s="76" t="s">
        <v>85</v>
      </c>
      <c r="D223" s="76" t="s">
        <v>85</v>
      </c>
      <c r="E223" s="76" t="s">
        <v>85</v>
      </c>
      <c r="F223" s="73" t="s">
        <v>85</v>
      </c>
      <c r="G223" s="76" t="s">
        <v>85</v>
      </c>
      <c r="H223" s="76" t="s">
        <v>85</v>
      </c>
      <c r="I223" s="76" t="s">
        <v>85</v>
      </c>
      <c r="J223" s="76" t="s">
        <v>85</v>
      </c>
      <c r="K223" s="138" t="s">
        <v>85</v>
      </c>
      <c r="L223" s="74"/>
    </row>
    <row r="224" spans="1:12" ht="17">
      <c r="A224" s="135"/>
      <c r="B224" s="137" t="s">
        <v>85</v>
      </c>
      <c r="C224" s="76" t="s">
        <v>85</v>
      </c>
      <c r="D224" s="76" t="s">
        <v>85</v>
      </c>
      <c r="E224" s="76" t="s">
        <v>85</v>
      </c>
      <c r="F224" s="73" t="s">
        <v>85</v>
      </c>
      <c r="G224" s="76" t="s">
        <v>85</v>
      </c>
      <c r="H224" s="76" t="s">
        <v>85</v>
      </c>
      <c r="I224" s="76" t="s">
        <v>85</v>
      </c>
      <c r="J224" s="76" t="s">
        <v>85</v>
      </c>
      <c r="K224" s="138" t="s">
        <v>85</v>
      </c>
      <c r="L224" s="74"/>
    </row>
    <row r="225" spans="1:12" ht="17">
      <c r="A225" s="135"/>
      <c r="B225" s="137" t="s">
        <v>85</v>
      </c>
      <c r="C225" s="76" t="s">
        <v>85</v>
      </c>
      <c r="D225" s="76" t="s">
        <v>85</v>
      </c>
      <c r="E225" s="76" t="s">
        <v>85</v>
      </c>
      <c r="F225" s="73" t="s">
        <v>85</v>
      </c>
      <c r="G225" s="76" t="s">
        <v>85</v>
      </c>
      <c r="H225" s="76" t="s">
        <v>85</v>
      </c>
      <c r="I225" s="76" t="s">
        <v>85</v>
      </c>
      <c r="J225" s="76" t="s">
        <v>85</v>
      </c>
      <c r="K225" s="138" t="s">
        <v>85</v>
      </c>
      <c r="L225" s="74"/>
    </row>
    <row r="226" spans="1:12" ht="17">
      <c r="A226" s="135"/>
      <c r="B226" s="137" t="s">
        <v>85</v>
      </c>
      <c r="C226" s="76" t="s">
        <v>85</v>
      </c>
      <c r="D226" s="76" t="s">
        <v>85</v>
      </c>
      <c r="E226" s="76" t="s">
        <v>85</v>
      </c>
      <c r="F226" s="73" t="s">
        <v>85</v>
      </c>
      <c r="G226" s="76" t="s">
        <v>85</v>
      </c>
      <c r="H226" s="76" t="s">
        <v>85</v>
      </c>
      <c r="I226" s="76" t="s">
        <v>85</v>
      </c>
      <c r="J226" s="76" t="s">
        <v>85</v>
      </c>
      <c r="K226" s="138" t="s">
        <v>85</v>
      </c>
      <c r="L226" s="74"/>
    </row>
    <row r="227" spans="1:12" ht="17">
      <c r="A227" s="135"/>
      <c r="B227" s="137" t="s">
        <v>85</v>
      </c>
      <c r="C227" s="76" t="s">
        <v>85</v>
      </c>
      <c r="D227" s="76" t="s">
        <v>85</v>
      </c>
      <c r="E227" s="76" t="s">
        <v>85</v>
      </c>
      <c r="F227" s="73" t="s">
        <v>85</v>
      </c>
      <c r="G227" s="76" t="s">
        <v>85</v>
      </c>
      <c r="H227" s="76" t="s">
        <v>85</v>
      </c>
      <c r="I227" s="76" t="s">
        <v>85</v>
      </c>
      <c r="J227" s="76" t="s">
        <v>85</v>
      </c>
      <c r="K227" s="138" t="s">
        <v>85</v>
      </c>
      <c r="L227" s="74"/>
    </row>
    <row r="228" spans="1:12" ht="17">
      <c r="A228" s="135"/>
      <c r="B228" s="137" t="s">
        <v>85</v>
      </c>
      <c r="C228" s="76" t="s">
        <v>85</v>
      </c>
      <c r="D228" s="76" t="s">
        <v>85</v>
      </c>
      <c r="E228" s="76" t="s">
        <v>85</v>
      </c>
      <c r="F228" s="73" t="s">
        <v>85</v>
      </c>
      <c r="G228" s="76" t="s">
        <v>85</v>
      </c>
      <c r="H228" s="76" t="s">
        <v>85</v>
      </c>
      <c r="I228" s="76" t="s">
        <v>85</v>
      </c>
      <c r="J228" s="76" t="s">
        <v>85</v>
      </c>
      <c r="K228" s="138" t="s">
        <v>85</v>
      </c>
      <c r="L228" s="74"/>
    </row>
    <row r="229" spans="1:12" ht="17">
      <c r="A229" s="135"/>
      <c r="B229" s="137" t="s">
        <v>85</v>
      </c>
      <c r="C229" s="76" t="s">
        <v>85</v>
      </c>
      <c r="D229" s="76" t="s">
        <v>85</v>
      </c>
      <c r="E229" s="76" t="s">
        <v>85</v>
      </c>
      <c r="F229" s="73" t="s">
        <v>85</v>
      </c>
      <c r="G229" s="76" t="s">
        <v>85</v>
      </c>
      <c r="H229" s="76" t="s">
        <v>85</v>
      </c>
      <c r="I229" s="76" t="s">
        <v>85</v>
      </c>
      <c r="J229" s="76" t="s">
        <v>85</v>
      </c>
      <c r="K229" s="138" t="s">
        <v>85</v>
      </c>
      <c r="L229" s="74"/>
    </row>
    <row r="230" spans="1:12" ht="17">
      <c r="A230" s="135"/>
      <c r="B230" s="137" t="s">
        <v>85</v>
      </c>
      <c r="C230" s="76" t="s">
        <v>85</v>
      </c>
      <c r="D230" s="76" t="s">
        <v>85</v>
      </c>
      <c r="E230" s="76" t="s">
        <v>85</v>
      </c>
      <c r="F230" s="73" t="s">
        <v>85</v>
      </c>
      <c r="G230" s="76" t="s">
        <v>85</v>
      </c>
      <c r="H230" s="76" t="s">
        <v>85</v>
      </c>
      <c r="I230" s="76" t="s">
        <v>85</v>
      </c>
      <c r="J230" s="76" t="s">
        <v>85</v>
      </c>
      <c r="K230" s="138" t="s">
        <v>85</v>
      </c>
      <c r="L230" s="74"/>
    </row>
    <row r="231" spans="1:12" ht="17">
      <c r="A231" s="135"/>
      <c r="B231" s="137" t="s">
        <v>85</v>
      </c>
      <c r="C231" s="76" t="s">
        <v>85</v>
      </c>
      <c r="D231" s="76" t="s">
        <v>85</v>
      </c>
      <c r="E231" s="76" t="s">
        <v>85</v>
      </c>
      <c r="F231" s="73" t="s">
        <v>85</v>
      </c>
      <c r="G231" s="76" t="s">
        <v>85</v>
      </c>
      <c r="H231" s="76" t="s">
        <v>85</v>
      </c>
      <c r="I231" s="76" t="s">
        <v>85</v>
      </c>
      <c r="J231" s="76" t="s">
        <v>85</v>
      </c>
      <c r="K231" s="138" t="s">
        <v>85</v>
      </c>
      <c r="L231" s="74"/>
    </row>
    <row r="232" spans="1:12" ht="17">
      <c r="A232" s="135"/>
      <c r="B232" s="137" t="s">
        <v>85</v>
      </c>
      <c r="C232" s="76" t="s">
        <v>85</v>
      </c>
      <c r="D232" s="76" t="s">
        <v>85</v>
      </c>
      <c r="E232" s="76" t="s">
        <v>85</v>
      </c>
      <c r="F232" s="73" t="s">
        <v>85</v>
      </c>
      <c r="G232" s="76" t="s">
        <v>85</v>
      </c>
      <c r="H232" s="76" t="s">
        <v>85</v>
      </c>
      <c r="I232" s="76" t="s">
        <v>85</v>
      </c>
      <c r="J232" s="76" t="s">
        <v>85</v>
      </c>
      <c r="K232" s="138" t="s">
        <v>85</v>
      </c>
      <c r="L232" s="74"/>
    </row>
    <row r="233" spans="1:12" ht="17">
      <c r="A233" s="135"/>
      <c r="B233" s="137" t="s">
        <v>85</v>
      </c>
      <c r="C233" s="76" t="s">
        <v>85</v>
      </c>
      <c r="D233" s="76" t="s">
        <v>85</v>
      </c>
      <c r="E233" s="76" t="s">
        <v>85</v>
      </c>
      <c r="F233" s="73" t="s">
        <v>85</v>
      </c>
      <c r="G233" s="76" t="s">
        <v>85</v>
      </c>
      <c r="H233" s="76" t="s">
        <v>85</v>
      </c>
      <c r="I233" s="76" t="s">
        <v>85</v>
      </c>
      <c r="J233" s="76" t="s">
        <v>85</v>
      </c>
      <c r="K233" s="138" t="s">
        <v>85</v>
      </c>
      <c r="L233" s="74"/>
    </row>
    <row r="234" spans="1:12" ht="17">
      <c r="A234" s="135"/>
      <c r="B234" s="137" t="s">
        <v>85</v>
      </c>
      <c r="C234" s="76" t="s">
        <v>85</v>
      </c>
      <c r="D234" s="76" t="s">
        <v>85</v>
      </c>
      <c r="E234" s="76" t="s">
        <v>85</v>
      </c>
      <c r="F234" s="73" t="s">
        <v>85</v>
      </c>
      <c r="G234" s="76" t="s">
        <v>85</v>
      </c>
      <c r="H234" s="76" t="s">
        <v>85</v>
      </c>
      <c r="I234" s="76" t="s">
        <v>85</v>
      </c>
      <c r="J234" s="76" t="s">
        <v>85</v>
      </c>
      <c r="K234" s="138" t="s">
        <v>85</v>
      </c>
      <c r="L234" s="74"/>
    </row>
    <row r="235" spans="1:12" ht="17">
      <c r="A235" s="135"/>
      <c r="B235" s="137" t="s">
        <v>85</v>
      </c>
      <c r="C235" s="76" t="s">
        <v>85</v>
      </c>
      <c r="D235" s="76" t="s">
        <v>85</v>
      </c>
      <c r="E235" s="76" t="s">
        <v>85</v>
      </c>
      <c r="F235" s="73" t="s">
        <v>85</v>
      </c>
      <c r="G235" s="76" t="s">
        <v>85</v>
      </c>
      <c r="H235" s="76" t="s">
        <v>85</v>
      </c>
      <c r="I235" s="76" t="s">
        <v>85</v>
      </c>
      <c r="J235" s="76" t="s">
        <v>85</v>
      </c>
      <c r="K235" s="138" t="s">
        <v>85</v>
      </c>
      <c r="L235" s="74"/>
    </row>
    <row r="236" spans="1:12" ht="17">
      <c r="A236" s="135"/>
      <c r="B236" s="137" t="s">
        <v>85</v>
      </c>
      <c r="C236" s="76" t="s">
        <v>85</v>
      </c>
      <c r="D236" s="76" t="s">
        <v>85</v>
      </c>
      <c r="E236" s="76" t="s">
        <v>85</v>
      </c>
      <c r="F236" s="73" t="s">
        <v>85</v>
      </c>
      <c r="G236" s="76" t="s">
        <v>85</v>
      </c>
      <c r="H236" s="76" t="s">
        <v>85</v>
      </c>
      <c r="I236" s="76" t="s">
        <v>85</v>
      </c>
      <c r="J236" s="76" t="s">
        <v>85</v>
      </c>
      <c r="K236" s="138" t="s">
        <v>85</v>
      </c>
      <c r="L236" s="74"/>
    </row>
    <row r="237" spans="1:12" ht="17">
      <c r="A237" s="135"/>
      <c r="B237" s="137" t="s">
        <v>85</v>
      </c>
      <c r="C237" s="76" t="s">
        <v>85</v>
      </c>
      <c r="D237" s="76" t="s">
        <v>85</v>
      </c>
      <c r="E237" s="76" t="s">
        <v>85</v>
      </c>
      <c r="F237" s="73" t="s">
        <v>85</v>
      </c>
      <c r="G237" s="76" t="s">
        <v>85</v>
      </c>
      <c r="H237" s="76" t="s">
        <v>85</v>
      </c>
      <c r="I237" s="76" t="s">
        <v>85</v>
      </c>
      <c r="J237" s="76" t="s">
        <v>85</v>
      </c>
      <c r="K237" s="138" t="s">
        <v>85</v>
      </c>
      <c r="L237" s="74"/>
    </row>
    <row r="238" spans="1:12" ht="17">
      <c r="A238" s="135"/>
      <c r="B238" s="137" t="s">
        <v>85</v>
      </c>
      <c r="C238" s="76" t="s">
        <v>85</v>
      </c>
      <c r="D238" s="76" t="s">
        <v>85</v>
      </c>
      <c r="E238" s="76" t="s">
        <v>85</v>
      </c>
      <c r="F238" s="73" t="s">
        <v>85</v>
      </c>
      <c r="G238" s="76" t="s">
        <v>85</v>
      </c>
      <c r="H238" s="76" t="s">
        <v>85</v>
      </c>
      <c r="I238" s="76" t="s">
        <v>85</v>
      </c>
      <c r="J238" s="76" t="s">
        <v>85</v>
      </c>
      <c r="K238" s="138" t="s">
        <v>85</v>
      </c>
      <c r="L238" s="74"/>
    </row>
    <row r="239" spans="1:12" ht="17">
      <c r="A239" s="135"/>
      <c r="B239" s="137" t="s">
        <v>85</v>
      </c>
      <c r="C239" s="76" t="s">
        <v>85</v>
      </c>
      <c r="D239" s="76" t="s">
        <v>85</v>
      </c>
      <c r="E239" s="76" t="s">
        <v>85</v>
      </c>
      <c r="F239" s="73" t="s">
        <v>85</v>
      </c>
      <c r="G239" s="76" t="s">
        <v>85</v>
      </c>
      <c r="H239" s="76" t="s">
        <v>85</v>
      </c>
      <c r="I239" s="76" t="s">
        <v>85</v>
      </c>
      <c r="J239" s="76" t="s">
        <v>85</v>
      </c>
      <c r="K239" s="138" t="s">
        <v>85</v>
      </c>
      <c r="L239" s="74"/>
    </row>
    <row r="240" spans="1:12" ht="17">
      <c r="A240" s="135"/>
      <c r="B240" s="137" t="s">
        <v>85</v>
      </c>
      <c r="C240" s="76" t="s">
        <v>85</v>
      </c>
      <c r="D240" s="76" t="s">
        <v>85</v>
      </c>
      <c r="E240" s="76" t="s">
        <v>85</v>
      </c>
      <c r="F240" s="73" t="s">
        <v>85</v>
      </c>
      <c r="G240" s="76" t="s">
        <v>85</v>
      </c>
      <c r="H240" s="76" t="s">
        <v>85</v>
      </c>
      <c r="I240" s="76" t="s">
        <v>85</v>
      </c>
      <c r="J240" s="76" t="s">
        <v>85</v>
      </c>
      <c r="K240" s="138" t="s">
        <v>85</v>
      </c>
      <c r="L240" s="74"/>
    </row>
    <row r="241" spans="1:12" ht="17">
      <c r="A241" s="135"/>
      <c r="B241" s="137" t="s">
        <v>85</v>
      </c>
      <c r="C241" s="76" t="s">
        <v>85</v>
      </c>
      <c r="D241" s="76" t="s">
        <v>85</v>
      </c>
      <c r="E241" s="76" t="s">
        <v>85</v>
      </c>
      <c r="F241" s="73" t="s">
        <v>85</v>
      </c>
      <c r="G241" s="76" t="s">
        <v>85</v>
      </c>
      <c r="H241" s="76" t="s">
        <v>85</v>
      </c>
      <c r="I241" s="76" t="s">
        <v>85</v>
      </c>
      <c r="J241" s="76" t="s">
        <v>85</v>
      </c>
      <c r="K241" s="138" t="s">
        <v>85</v>
      </c>
      <c r="L241" s="74"/>
    </row>
    <row r="242" spans="1:12" ht="17">
      <c r="A242" s="135"/>
      <c r="B242" s="137" t="s">
        <v>85</v>
      </c>
      <c r="C242" s="76" t="s">
        <v>85</v>
      </c>
      <c r="D242" s="76" t="s">
        <v>85</v>
      </c>
      <c r="E242" s="76" t="s">
        <v>85</v>
      </c>
      <c r="F242" s="73" t="s">
        <v>85</v>
      </c>
      <c r="G242" s="76" t="s">
        <v>85</v>
      </c>
      <c r="H242" s="76" t="s">
        <v>85</v>
      </c>
      <c r="I242" s="76" t="s">
        <v>85</v>
      </c>
      <c r="J242" s="76" t="s">
        <v>85</v>
      </c>
      <c r="K242" s="138" t="s">
        <v>85</v>
      </c>
      <c r="L242" s="74"/>
    </row>
    <row r="243" spans="1:12" ht="17">
      <c r="A243" s="135"/>
      <c r="B243" s="137" t="s">
        <v>85</v>
      </c>
      <c r="C243" s="76" t="s">
        <v>85</v>
      </c>
      <c r="D243" s="76" t="s">
        <v>85</v>
      </c>
      <c r="E243" s="76" t="s">
        <v>85</v>
      </c>
      <c r="F243" s="73" t="s">
        <v>85</v>
      </c>
      <c r="G243" s="76" t="s">
        <v>85</v>
      </c>
      <c r="H243" s="76" t="s">
        <v>85</v>
      </c>
      <c r="I243" s="76" t="s">
        <v>85</v>
      </c>
      <c r="J243" s="76" t="s">
        <v>85</v>
      </c>
      <c r="K243" s="138" t="s">
        <v>85</v>
      </c>
      <c r="L243" s="74"/>
    </row>
    <row r="244" spans="1:12" ht="17">
      <c r="A244" s="135"/>
      <c r="B244" s="137" t="s">
        <v>85</v>
      </c>
      <c r="C244" s="76" t="s">
        <v>85</v>
      </c>
      <c r="D244" s="76" t="s">
        <v>85</v>
      </c>
      <c r="E244" s="76" t="s">
        <v>85</v>
      </c>
      <c r="F244" s="73" t="s">
        <v>85</v>
      </c>
      <c r="G244" s="76" t="s">
        <v>85</v>
      </c>
      <c r="H244" s="76" t="s">
        <v>85</v>
      </c>
      <c r="I244" s="76" t="s">
        <v>85</v>
      </c>
      <c r="J244" s="76" t="s">
        <v>85</v>
      </c>
      <c r="K244" s="138" t="s">
        <v>85</v>
      </c>
      <c r="L244" s="74"/>
    </row>
    <row r="245" spans="1:12" ht="17">
      <c r="A245" s="135"/>
      <c r="B245" s="137" t="s">
        <v>85</v>
      </c>
      <c r="C245" s="76" t="s">
        <v>85</v>
      </c>
      <c r="D245" s="76" t="s">
        <v>85</v>
      </c>
      <c r="E245" s="76" t="s">
        <v>85</v>
      </c>
      <c r="F245" s="73" t="s">
        <v>85</v>
      </c>
      <c r="G245" s="76" t="s">
        <v>85</v>
      </c>
      <c r="H245" s="76" t="s">
        <v>85</v>
      </c>
      <c r="I245" s="76" t="s">
        <v>85</v>
      </c>
      <c r="J245" s="76" t="s">
        <v>85</v>
      </c>
      <c r="K245" s="138" t="s">
        <v>85</v>
      </c>
      <c r="L245" s="74"/>
    </row>
    <row r="246" spans="1:12" ht="17">
      <c r="A246" s="135"/>
      <c r="B246" s="137" t="s">
        <v>85</v>
      </c>
      <c r="C246" s="76" t="s">
        <v>85</v>
      </c>
      <c r="D246" s="76" t="s">
        <v>85</v>
      </c>
      <c r="E246" s="76" t="s">
        <v>85</v>
      </c>
      <c r="F246" s="73" t="s">
        <v>85</v>
      </c>
      <c r="G246" s="76" t="s">
        <v>85</v>
      </c>
      <c r="H246" s="76" t="s">
        <v>85</v>
      </c>
      <c r="I246" s="76" t="s">
        <v>85</v>
      </c>
      <c r="J246" s="76" t="s">
        <v>85</v>
      </c>
      <c r="K246" s="138" t="s">
        <v>85</v>
      </c>
      <c r="L246" s="74"/>
    </row>
    <row r="247" spans="1:12" ht="17">
      <c r="A247" s="135"/>
      <c r="B247" s="137" t="s">
        <v>85</v>
      </c>
      <c r="C247" s="76" t="s">
        <v>85</v>
      </c>
      <c r="D247" s="76" t="s">
        <v>85</v>
      </c>
      <c r="E247" s="76" t="s">
        <v>85</v>
      </c>
      <c r="F247" s="73" t="s">
        <v>85</v>
      </c>
      <c r="G247" s="76" t="s">
        <v>85</v>
      </c>
      <c r="H247" s="76" t="s">
        <v>85</v>
      </c>
      <c r="I247" s="76" t="s">
        <v>85</v>
      </c>
      <c r="J247" s="76" t="s">
        <v>85</v>
      </c>
      <c r="K247" s="138" t="s">
        <v>85</v>
      </c>
      <c r="L247" s="74"/>
    </row>
    <row r="248" spans="1:12" ht="17">
      <c r="A248" s="135"/>
      <c r="B248" s="137" t="s">
        <v>85</v>
      </c>
      <c r="C248" s="76" t="s">
        <v>85</v>
      </c>
      <c r="D248" s="76" t="s">
        <v>85</v>
      </c>
      <c r="E248" s="76" t="s">
        <v>85</v>
      </c>
      <c r="F248" s="73" t="s">
        <v>85</v>
      </c>
      <c r="G248" s="76" t="s">
        <v>85</v>
      </c>
      <c r="H248" s="76" t="s">
        <v>85</v>
      </c>
      <c r="I248" s="76" t="s">
        <v>85</v>
      </c>
      <c r="J248" s="76" t="s">
        <v>85</v>
      </c>
      <c r="K248" s="138" t="s">
        <v>85</v>
      </c>
      <c r="L248" s="74"/>
    </row>
    <row r="249" spans="1:12" ht="17">
      <c r="A249" s="135"/>
      <c r="B249" s="137" t="s">
        <v>85</v>
      </c>
      <c r="C249" s="76" t="s">
        <v>85</v>
      </c>
      <c r="D249" s="76" t="s">
        <v>85</v>
      </c>
      <c r="E249" s="76" t="s">
        <v>85</v>
      </c>
      <c r="F249" s="73" t="s">
        <v>85</v>
      </c>
      <c r="G249" s="76" t="s">
        <v>85</v>
      </c>
      <c r="H249" s="76" t="s">
        <v>85</v>
      </c>
      <c r="I249" s="76" t="s">
        <v>85</v>
      </c>
      <c r="J249" s="76" t="s">
        <v>85</v>
      </c>
      <c r="K249" s="138" t="s">
        <v>85</v>
      </c>
      <c r="L249" s="74"/>
    </row>
    <row r="250" spans="1:12" ht="17">
      <c r="A250" s="135"/>
      <c r="B250" s="137" t="s">
        <v>85</v>
      </c>
      <c r="C250" s="76" t="s">
        <v>85</v>
      </c>
      <c r="D250" s="76" t="s">
        <v>85</v>
      </c>
      <c r="E250" s="76" t="s">
        <v>85</v>
      </c>
      <c r="F250" s="73" t="s">
        <v>85</v>
      </c>
      <c r="G250" s="76" t="s">
        <v>85</v>
      </c>
      <c r="H250" s="76" t="s">
        <v>85</v>
      </c>
      <c r="I250" s="76" t="s">
        <v>85</v>
      </c>
      <c r="J250" s="76" t="s">
        <v>85</v>
      </c>
      <c r="K250" s="138" t="s">
        <v>85</v>
      </c>
      <c r="L250" s="74"/>
    </row>
    <row r="251" spans="1:12" ht="17">
      <c r="A251" s="135"/>
      <c r="B251" s="137" t="s">
        <v>85</v>
      </c>
      <c r="C251" s="76" t="s">
        <v>85</v>
      </c>
      <c r="D251" s="76" t="s">
        <v>85</v>
      </c>
      <c r="E251" s="76" t="s">
        <v>85</v>
      </c>
      <c r="F251" s="73" t="s">
        <v>85</v>
      </c>
      <c r="G251" s="76" t="s">
        <v>85</v>
      </c>
      <c r="H251" s="76" t="s">
        <v>85</v>
      </c>
      <c r="I251" s="76" t="s">
        <v>85</v>
      </c>
      <c r="J251" s="76" t="s">
        <v>85</v>
      </c>
      <c r="K251" s="138" t="s">
        <v>85</v>
      </c>
      <c r="L251" s="74"/>
    </row>
    <row r="252" spans="1:12" ht="17">
      <c r="A252" s="135"/>
      <c r="B252" s="137" t="s">
        <v>85</v>
      </c>
      <c r="C252" s="76" t="s">
        <v>85</v>
      </c>
      <c r="D252" s="76" t="s">
        <v>85</v>
      </c>
      <c r="E252" s="76" t="s">
        <v>85</v>
      </c>
      <c r="F252" s="73" t="s">
        <v>85</v>
      </c>
      <c r="G252" s="76" t="s">
        <v>85</v>
      </c>
      <c r="H252" s="76" t="s">
        <v>85</v>
      </c>
      <c r="I252" s="76" t="s">
        <v>85</v>
      </c>
      <c r="J252" s="76" t="s">
        <v>85</v>
      </c>
      <c r="K252" s="138" t="s">
        <v>85</v>
      </c>
      <c r="L252" s="74"/>
    </row>
    <row r="253" spans="1:12" ht="17">
      <c r="A253" s="135"/>
      <c r="B253" s="137" t="s">
        <v>85</v>
      </c>
      <c r="C253" s="76" t="s">
        <v>85</v>
      </c>
      <c r="D253" s="76" t="s">
        <v>85</v>
      </c>
      <c r="E253" s="76" t="s">
        <v>85</v>
      </c>
      <c r="F253" s="73" t="s">
        <v>85</v>
      </c>
      <c r="G253" s="76" t="s">
        <v>85</v>
      </c>
      <c r="H253" s="76" t="s">
        <v>85</v>
      </c>
      <c r="I253" s="76" t="s">
        <v>85</v>
      </c>
      <c r="J253" s="76" t="s">
        <v>85</v>
      </c>
      <c r="K253" s="138" t="s">
        <v>85</v>
      </c>
      <c r="L253" s="74"/>
    </row>
    <row r="254" spans="1:12" ht="17">
      <c r="A254" s="135"/>
      <c r="B254" s="137" t="s">
        <v>85</v>
      </c>
      <c r="C254" s="76" t="s">
        <v>85</v>
      </c>
      <c r="D254" s="76" t="s">
        <v>85</v>
      </c>
      <c r="E254" s="76" t="s">
        <v>85</v>
      </c>
      <c r="F254" s="73" t="s">
        <v>85</v>
      </c>
      <c r="G254" s="76" t="s">
        <v>85</v>
      </c>
      <c r="H254" s="76" t="s">
        <v>85</v>
      </c>
      <c r="I254" s="76" t="s">
        <v>85</v>
      </c>
      <c r="J254" s="76" t="s">
        <v>85</v>
      </c>
      <c r="K254" s="138" t="s">
        <v>85</v>
      </c>
      <c r="L254" s="74"/>
    </row>
    <row r="255" spans="1:12" ht="17">
      <c r="A255" s="135"/>
      <c r="B255" s="137" t="s">
        <v>85</v>
      </c>
      <c r="C255" s="76" t="s">
        <v>85</v>
      </c>
      <c r="D255" s="76" t="s">
        <v>85</v>
      </c>
      <c r="E255" s="76" t="s">
        <v>85</v>
      </c>
      <c r="F255" s="73" t="s">
        <v>85</v>
      </c>
      <c r="G255" s="76" t="s">
        <v>85</v>
      </c>
      <c r="H255" s="76" t="s">
        <v>85</v>
      </c>
      <c r="I255" s="76" t="s">
        <v>85</v>
      </c>
      <c r="J255" s="76" t="s">
        <v>85</v>
      </c>
      <c r="K255" s="138" t="s">
        <v>85</v>
      </c>
      <c r="L255" s="74"/>
    </row>
    <row r="256" spans="1:12" ht="17">
      <c r="A256" s="135"/>
      <c r="B256" s="137" t="s">
        <v>85</v>
      </c>
      <c r="C256" s="76" t="s">
        <v>85</v>
      </c>
      <c r="D256" s="76" t="s">
        <v>85</v>
      </c>
      <c r="E256" s="76" t="s">
        <v>85</v>
      </c>
      <c r="F256" s="73" t="s">
        <v>85</v>
      </c>
      <c r="G256" s="76" t="s">
        <v>85</v>
      </c>
      <c r="H256" s="76" t="s">
        <v>85</v>
      </c>
      <c r="I256" s="76" t="s">
        <v>85</v>
      </c>
      <c r="J256" s="76" t="s">
        <v>85</v>
      </c>
      <c r="K256" s="138" t="s">
        <v>85</v>
      </c>
      <c r="L256" s="74"/>
    </row>
    <row r="257" spans="1:12" ht="17">
      <c r="A257" s="135"/>
      <c r="B257" s="137" t="s">
        <v>85</v>
      </c>
      <c r="C257" s="76" t="s">
        <v>85</v>
      </c>
      <c r="D257" s="76" t="s">
        <v>85</v>
      </c>
      <c r="E257" s="76" t="s">
        <v>85</v>
      </c>
      <c r="F257" s="73" t="s">
        <v>85</v>
      </c>
      <c r="G257" s="76" t="s">
        <v>85</v>
      </c>
      <c r="H257" s="76" t="s">
        <v>85</v>
      </c>
      <c r="I257" s="76" t="s">
        <v>85</v>
      </c>
      <c r="J257" s="76" t="s">
        <v>85</v>
      </c>
      <c r="K257" s="138" t="s">
        <v>85</v>
      </c>
      <c r="L257" s="74"/>
    </row>
    <row r="258" spans="1:12" ht="17">
      <c r="A258" s="135"/>
      <c r="B258" s="137" t="s">
        <v>85</v>
      </c>
      <c r="C258" s="76" t="s">
        <v>85</v>
      </c>
      <c r="D258" s="76" t="s">
        <v>85</v>
      </c>
      <c r="E258" s="76" t="s">
        <v>85</v>
      </c>
      <c r="F258" s="73" t="s">
        <v>85</v>
      </c>
      <c r="G258" s="76" t="s">
        <v>85</v>
      </c>
      <c r="H258" s="76" t="s">
        <v>85</v>
      </c>
      <c r="I258" s="76" t="s">
        <v>85</v>
      </c>
      <c r="J258" s="76" t="s">
        <v>85</v>
      </c>
      <c r="K258" s="138" t="s">
        <v>85</v>
      </c>
      <c r="L258" s="74"/>
    </row>
    <row r="259" spans="1:12" ht="17">
      <c r="A259" s="135"/>
      <c r="B259" s="137" t="s">
        <v>85</v>
      </c>
      <c r="C259" s="76" t="s">
        <v>85</v>
      </c>
      <c r="D259" s="76" t="s">
        <v>85</v>
      </c>
      <c r="E259" s="76" t="s">
        <v>85</v>
      </c>
      <c r="F259" s="73" t="s">
        <v>85</v>
      </c>
      <c r="G259" s="76" t="s">
        <v>85</v>
      </c>
      <c r="H259" s="76" t="s">
        <v>85</v>
      </c>
      <c r="I259" s="76" t="s">
        <v>85</v>
      </c>
      <c r="J259" s="76" t="s">
        <v>85</v>
      </c>
      <c r="K259" s="138" t="s">
        <v>85</v>
      </c>
      <c r="L259" s="74"/>
    </row>
    <row r="260" spans="1:12" ht="17">
      <c r="A260" s="135"/>
      <c r="B260" s="137" t="s">
        <v>85</v>
      </c>
      <c r="C260" s="76" t="s">
        <v>85</v>
      </c>
      <c r="D260" s="76" t="s">
        <v>85</v>
      </c>
      <c r="E260" s="76" t="s">
        <v>85</v>
      </c>
      <c r="F260" s="73" t="s">
        <v>85</v>
      </c>
      <c r="G260" s="76" t="s">
        <v>85</v>
      </c>
      <c r="H260" s="76" t="s">
        <v>85</v>
      </c>
      <c r="I260" s="76" t="s">
        <v>85</v>
      </c>
      <c r="J260" s="76" t="s">
        <v>85</v>
      </c>
      <c r="K260" s="138" t="s">
        <v>85</v>
      </c>
      <c r="L260" s="74"/>
    </row>
    <row r="261" spans="1:12" ht="17">
      <c r="A261" s="135"/>
      <c r="B261" s="137" t="s">
        <v>85</v>
      </c>
      <c r="C261" s="76" t="s">
        <v>85</v>
      </c>
      <c r="D261" s="76" t="s">
        <v>85</v>
      </c>
      <c r="E261" s="76" t="s">
        <v>85</v>
      </c>
      <c r="F261" s="73" t="s">
        <v>85</v>
      </c>
      <c r="G261" s="76" t="s">
        <v>85</v>
      </c>
      <c r="H261" s="76" t="s">
        <v>85</v>
      </c>
      <c r="I261" s="76" t="s">
        <v>85</v>
      </c>
      <c r="J261" s="76" t="s">
        <v>85</v>
      </c>
      <c r="K261" s="138" t="s">
        <v>85</v>
      </c>
      <c r="L261" s="74"/>
    </row>
    <row r="262" spans="1:12" ht="17">
      <c r="A262" s="135"/>
      <c r="B262" s="137" t="s">
        <v>85</v>
      </c>
      <c r="C262" s="76" t="s">
        <v>85</v>
      </c>
      <c r="D262" s="76" t="s">
        <v>85</v>
      </c>
      <c r="E262" s="76" t="s">
        <v>85</v>
      </c>
      <c r="F262" s="73" t="s">
        <v>85</v>
      </c>
      <c r="G262" s="76" t="s">
        <v>85</v>
      </c>
      <c r="H262" s="76" t="s">
        <v>85</v>
      </c>
      <c r="I262" s="76" t="s">
        <v>85</v>
      </c>
      <c r="J262" s="76" t="s">
        <v>85</v>
      </c>
      <c r="K262" s="138" t="s">
        <v>85</v>
      </c>
      <c r="L262" s="74"/>
    </row>
    <row r="263" spans="1:12" ht="17">
      <c r="A263" s="135"/>
      <c r="B263" s="137" t="s">
        <v>85</v>
      </c>
      <c r="C263" s="76" t="s">
        <v>85</v>
      </c>
      <c r="D263" s="76" t="s">
        <v>85</v>
      </c>
      <c r="E263" s="76" t="s">
        <v>85</v>
      </c>
      <c r="F263" s="73" t="s">
        <v>85</v>
      </c>
      <c r="G263" s="76" t="s">
        <v>85</v>
      </c>
      <c r="H263" s="76" t="s">
        <v>85</v>
      </c>
      <c r="I263" s="76" t="s">
        <v>85</v>
      </c>
      <c r="J263" s="76" t="s">
        <v>85</v>
      </c>
      <c r="K263" s="138" t="s">
        <v>85</v>
      </c>
      <c r="L263" s="74"/>
    </row>
    <row r="264" spans="1:12" ht="17">
      <c r="A264" s="135"/>
      <c r="B264" s="137" t="s">
        <v>85</v>
      </c>
      <c r="C264" s="76" t="s">
        <v>85</v>
      </c>
      <c r="D264" s="76" t="s">
        <v>85</v>
      </c>
      <c r="E264" s="76" t="s">
        <v>85</v>
      </c>
      <c r="F264" s="73" t="s">
        <v>85</v>
      </c>
      <c r="G264" s="76" t="s">
        <v>85</v>
      </c>
      <c r="H264" s="76" t="s">
        <v>85</v>
      </c>
      <c r="I264" s="76" t="s">
        <v>85</v>
      </c>
      <c r="J264" s="76" t="s">
        <v>85</v>
      </c>
      <c r="K264" s="138" t="s">
        <v>85</v>
      </c>
      <c r="L264" s="74"/>
    </row>
    <row r="265" spans="1:12" ht="17">
      <c r="A265" s="135"/>
      <c r="B265" s="137" t="s">
        <v>85</v>
      </c>
      <c r="C265" s="76" t="s">
        <v>85</v>
      </c>
      <c r="D265" s="76" t="s">
        <v>85</v>
      </c>
      <c r="E265" s="76" t="s">
        <v>85</v>
      </c>
      <c r="F265" s="73" t="s">
        <v>85</v>
      </c>
      <c r="G265" s="76" t="s">
        <v>85</v>
      </c>
      <c r="H265" s="76" t="s">
        <v>85</v>
      </c>
      <c r="I265" s="76" t="s">
        <v>85</v>
      </c>
      <c r="J265" s="76" t="s">
        <v>85</v>
      </c>
      <c r="K265" s="138" t="s">
        <v>85</v>
      </c>
      <c r="L265" s="74"/>
    </row>
    <row r="266" spans="1:12" ht="17">
      <c r="A266" s="135"/>
      <c r="B266" s="137" t="s">
        <v>85</v>
      </c>
      <c r="C266" s="76" t="s">
        <v>85</v>
      </c>
      <c r="D266" s="76" t="s">
        <v>85</v>
      </c>
      <c r="E266" s="76" t="s">
        <v>85</v>
      </c>
      <c r="F266" s="73" t="s">
        <v>85</v>
      </c>
      <c r="G266" s="76" t="s">
        <v>85</v>
      </c>
      <c r="H266" s="76" t="s">
        <v>85</v>
      </c>
      <c r="I266" s="76" t="s">
        <v>85</v>
      </c>
      <c r="J266" s="76" t="s">
        <v>85</v>
      </c>
      <c r="K266" s="138" t="s">
        <v>85</v>
      </c>
      <c r="L266" s="74"/>
    </row>
    <row r="267" spans="1:12" ht="17">
      <c r="A267" s="135"/>
      <c r="B267" s="137" t="s">
        <v>85</v>
      </c>
      <c r="C267" s="76" t="s">
        <v>85</v>
      </c>
      <c r="D267" s="76" t="s">
        <v>85</v>
      </c>
      <c r="E267" s="76" t="s">
        <v>85</v>
      </c>
      <c r="F267" s="73" t="s">
        <v>85</v>
      </c>
      <c r="G267" s="76" t="s">
        <v>85</v>
      </c>
      <c r="H267" s="76" t="s">
        <v>85</v>
      </c>
      <c r="I267" s="76" t="s">
        <v>85</v>
      </c>
      <c r="J267" s="76" t="s">
        <v>85</v>
      </c>
      <c r="K267" s="138" t="s">
        <v>85</v>
      </c>
      <c r="L267" s="74"/>
    </row>
    <row r="268" spans="1:12" ht="17">
      <c r="A268" s="135"/>
      <c r="B268" s="137" t="s">
        <v>85</v>
      </c>
      <c r="C268" s="76" t="s">
        <v>85</v>
      </c>
      <c r="D268" s="76" t="s">
        <v>85</v>
      </c>
      <c r="E268" s="76" t="s">
        <v>85</v>
      </c>
      <c r="F268" s="73" t="s">
        <v>85</v>
      </c>
      <c r="G268" s="76" t="s">
        <v>85</v>
      </c>
      <c r="H268" s="76" t="s">
        <v>85</v>
      </c>
      <c r="I268" s="76" t="s">
        <v>85</v>
      </c>
      <c r="J268" s="76" t="s">
        <v>85</v>
      </c>
      <c r="K268" s="138" t="s">
        <v>85</v>
      </c>
      <c r="L268" s="74"/>
    </row>
    <row r="269" spans="1:12" ht="17">
      <c r="A269" s="135"/>
      <c r="B269" s="137" t="s">
        <v>85</v>
      </c>
      <c r="C269" s="76" t="s">
        <v>85</v>
      </c>
      <c r="D269" s="76" t="s">
        <v>85</v>
      </c>
      <c r="E269" s="76" t="s">
        <v>85</v>
      </c>
      <c r="F269" s="73" t="s">
        <v>85</v>
      </c>
      <c r="G269" s="76" t="s">
        <v>85</v>
      </c>
      <c r="H269" s="76" t="s">
        <v>85</v>
      </c>
      <c r="I269" s="76" t="s">
        <v>85</v>
      </c>
      <c r="J269" s="76" t="s">
        <v>85</v>
      </c>
      <c r="K269" s="138" t="s">
        <v>85</v>
      </c>
      <c r="L269" s="74"/>
    </row>
    <row r="270" spans="1:12" ht="17">
      <c r="A270" s="135"/>
      <c r="B270" s="137" t="s">
        <v>85</v>
      </c>
      <c r="C270" s="76" t="s">
        <v>85</v>
      </c>
      <c r="D270" s="76" t="s">
        <v>85</v>
      </c>
      <c r="E270" s="76" t="s">
        <v>85</v>
      </c>
      <c r="F270" s="73" t="s">
        <v>85</v>
      </c>
      <c r="G270" s="76" t="s">
        <v>85</v>
      </c>
      <c r="H270" s="76" t="s">
        <v>85</v>
      </c>
      <c r="I270" s="76" t="s">
        <v>85</v>
      </c>
      <c r="J270" s="76" t="s">
        <v>85</v>
      </c>
      <c r="K270" s="138" t="s">
        <v>85</v>
      </c>
      <c r="L270" s="74"/>
    </row>
    <row r="271" spans="1:12" ht="17">
      <c r="A271" s="135"/>
      <c r="B271" s="137" t="s">
        <v>85</v>
      </c>
      <c r="C271" s="76" t="s">
        <v>85</v>
      </c>
      <c r="D271" s="76" t="s">
        <v>85</v>
      </c>
      <c r="E271" s="76" t="s">
        <v>85</v>
      </c>
      <c r="F271" s="73" t="s">
        <v>85</v>
      </c>
      <c r="G271" s="76" t="s">
        <v>85</v>
      </c>
      <c r="H271" s="76" t="s">
        <v>85</v>
      </c>
      <c r="I271" s="76" t="s">
        <v>85</v>
      </c>
      <c r="J271" s="76" t="s">
        <v>85</v>
      </c>
      <c r="K271" s="138" t="s">
        <v>85</v>
      </c>
      <c r="L271" s="74"/>
    </row>
    <row r="272" spans="1:12" ht="17">
      <c r="A272" s="135"/>
      <c r="B272" s="137" t="s">
        <v>85</v>
      </c>
      <c r="C272" s="76" t="s">
        <v>85</v>
      </c>
      <c r="D272" s="76" t="s">
        <v>85</v>
      </c>
      <c r="E272" s="76" t="s">
        <v>85</v>
      </c>
      <c r="F272" s="73" t="s">
        <v>85</v>
      </c>
      <c r="G272" s="76" t="s">
        <v>85</v>
      </c>
      <c r="H272" s="76" t="s">
        <v>85</v>
      </c>
      <c r="I272" s="76" t="s">
        <v>85</v>
      </c>
      <c r="J272" s="76" t="s">
        <v>85</v>
      </c>
      <c r="K272" s="138" t="s">
        <v>85</v>
      </c>
      <c r="L272" s="74"/>
    </row>
    <row r="273" spans="1:12" ht="17">
      <c r="A273" s="135"/>
      <c r="B273" s="137" t="s">
        <v>85</v>
      </c>
      <c r="C273" s="76" t="s">
        <v>85</v>
      </c>
      <c r="D273" s="76" t="s">
        <v>85</v>
      </c>
      <c r="E273" s="76" t="s">
        <v>85</v>
      </c>
      <c r="F273" s="73" t="s">
        <v>85</v>
      </c>
      <c r="G273" s="76" t="s">
        <v>85</v>
      </c>
      <c r="H273" s="76" t="s">
        <v>85</v>
      </c>
      <c r="I273" s="76" t="s">
        <v>85</v>
      </c>
      <c r="J273" s="76" t="s">
        <v>85</v>
      </c>
      <c r="K273" s="138" t="s">
        <v>85</v>
      </c>
      <c r="L273" s="74"/>
    </row>
    <row r="274" spans="1:12" ht="17">
      <c r="A274" s="135"/>
      <c r="B274" s="137" t="s">
        <v>85</v>
      </c>
      <c r="C274" s="76" t="s">
        <v>85</v>
      </c>
      <c r="D274" s="76" t="s">
        <v>85</v>
      </c>
      <c r="E274" s="76" t="s">
        <v>85</v>
      </c>
      <c r="F274" s="73" t="s">
        <v>85</v>
      </c>
      <c r="G274" s="76" t="s">
        <v>85</v>
      </c>
      <c r="H274" s="76" t="s">
        <v>85</v>
      </c>
      <c r="I274" s="76" t="s">
        <v>85</v>
      </c>
      <c r="J274" s="76" t="s">
        <v>85</v>
      </c>
      <c r="K274" s="138" t="s">
        <v>85</v>
      </c>
      <c r="L274" s="74"/>
    </row>
    <row r="275" spans="1:12" ht="17">
      <c r="A275" s="135"/>
      <c r="B275" s="137" t="s">
        <v>85</v>
      </c>
      <c r="C275" s="76" t="s">
        <v>85</v>
      </c>
      <c r="D275" s="76" t="s">
        <v>85</v>
      </c>
      <c r="E275" s="76" t="s">
        <v>85</v>
      </c>
      <c r="F275" s="73" t="s">
        <v>85</v>
      </c>
      <c r="G275" s="76" t="s">
        <v>85</v>
      </c>
      <c r="H275" s="76" t="s">
        <v>85</v>
      </c>
      <c r="I275" s="76" t="s">
        <v>85</v>
      </c>
      <c r="J275" s="76" t="s">
        <v>85</v>
      </c>
      <c r="K275" s="138" t="s">
        <v>85</v>
      </c>
      <c r="L275" s="74"/>
    </row>
    <row r="276" spans="1:12" ht="17">
      <c r="A276" s="135"/>
      <c r="B276" s="137" t="s">
        <v>85</v>
      </c>
      <c r="C276" s="76" t="s">
        <v>85</v>
      </c>
      <c r="D276" s="76" t="s">
        <v>85</v>
      </c>
      <c r="E276" s="76" t="s">
        <v>85</v>
      </c>
      <c r="F276" s="73" t="s">
        <v>85</v>
      </c>
      <c r="G276" s="76" t="s">
        <v>85</v>
      </c>
      <c r="H276" s="76" t="s">
        <v>85</v>
      </c>
      <c r="I276" s="76" t="s">
        <v>85</v>
      </c>
      <c r="J276" s="76" t="s">
        <v>85</v>
      </c>
      <c r="K276" s="138" t="s">
        <v>85</v>
      </c>
      <c r="L276" s="74"/>
    </row>
    <row r="277" spans="1:12" ht="17">
      <c r="A277" s="135"/>
      <c r="B277" s="137" t="s">
        <v>85</v>
      </c>
      <c r="C277" s="76" t="s">
        <v>85</v>
      </c>
      <c r="D277" s="76" t="s">
        <v>85</v>
      </c>
      <c r="E277" s="76" t="s">
        <v>85</v>
      </c>
      <c r="F277" s="73" t="s">
        <v>85</v>
      </c>
      <c r="G277" s="76" t="s">
        <v>85</v>
      </c>
      <c r="H277" s="76" t="s">
        <v>85</v>
      </c>
      <c r="I277" s="76" t="s">
        <v>85</v>
      </c>
      <c r="J277" s="76" t="s">
        <v>85</v>
      </c>
      <c r="K277" s="138" t="s">
        <v>85</v>
      </c>
      <c r="L277" s="74"/>
    </row>
    <row r="278" spans="1:12" ht="17">
      <c r="A278" s="135"/>
      <c r="B278" s="137" t="s">
        <v>85</v>
      </c>
      <c r="C278" s="76" t="s">
        <v>85</v>
      </c>
      <c r="D278" s="76" t="s">
        <v>85</v>
      </c>
      <c r="E278" s="76" t="s">
        <v>85</v>
      </c>
      <c r="F278" s="73" t="s">
        <v>85</v>
      </c>
      <c r="G278" s="76" t="s">
        <v>85</v>
      </c>
      <c r="H278" s="76" t="s">
        <v>85</v>
      </c>
      <c r="I278" s="76" t="s">
        <v>85</v>
      </c>
      <c r="J278" s="76" t="s">
        <v>85</v>
      </c>
      <c r="K278" s="138" t="s">
        <v>85</v>
      </c>
      <c r="L278" s="74"/>
    </row>
    <row r="279" spans="1:12" ht="17">
      <c r="A279" s="135"/>
      <c r="B279" s="137" t="s">
        <v>85</v>
      </c>
      <c r="C279" s="76" t="s">
        <v>85</v>
      </c>
      <c r="D279" s="76" t="s">
        <v>85</v>
      </c>
      <c r="E279" s="76" t="s">
        <v>85</v>
      </c>
      <c r="F279" s="73" t="s">
        <v>85</v>
      </c>
      <c r="G279" s="76" t="s">
        <v>85</v>
      </c>
      <c r="H279" s="76" t="s">
        <v>85</v>
      </c>
      <c r="I279" s="76" t="s">
        <v>85</v>
      </c>
      <c r="J279" s="76" t="s">
        <v>85</v>
      </c>
      <c r="K279" s="138" t="s">
        <v>85</v>
      </c>
      <c r="L279" s="74"/>
    </row>
    <row r="280" spans="1:12" ht="17">
      <c r="A280" s="135"/>
      <c r="B280" s="137" t="s">
        <v>85</v>
      </c>
      <c r="C280" s="76" t="s">
        <v>85</v>
      </c>
      <c r="D280" s="76" t="s">
        <v>85</v>
      </c>
      <c r="E280" s="76" t="s">
        <v>85</v>
      </c>
      <c r="F280" s="73" t="s">
        <v>85</v>
      </c>
      <c r="G280" s="76" t="s">
        <v>85</v>
      </c>
      <c r="H280" s="76" t="s">
        <v>85</v>
      </c>
      <c r="I280" s="76" t="s">
        <v>85</v>
      </c>
      <c r="J280" s="76" t="s">
        <v>85</v>
      </c>
      <c r="K280" s="138" t="s">
        <v>85</v>
      </c>
      <c r="L280" s="74"/>
    </row>
    <row r="281" spans="1:12" ht="17">
      <c r="A281" s="135"/>
      <c r="B281" s="137" t="s">
        <v>85</v>
      </c>
      <c r="C281" s="76" t="s">
        <v>85</v>
      </c>
      <c r="D281" s="76" t="s">
        <v>85</v>
      </c>
      <c r="E281" s="76" t="s">
        <v>85</v>
      </c>
      <c r="F281" s="73" t="s">
        <v>85</v>
      </c>
      <c r="G281" s="76" t="s">
        <v>85</v>
      </c>
      <c r="H281" s="76" t="s">
        <v>85</v>
      </c>
      <c r="I281" s="76" t="s">
        <v>85</v>
      </c>
      <c r="J281" s="76" t="s">
        <v>85</v>
      </c>
      <c r="K281" s="138" t="s">
        <v>85</v>
      </c>
      <c r="L281" s="74"/>
    </row>
    <row r="282" spans="1:12" ht="17">
      <c r="A282" s="135"/>
      <c r="B282" s="137" t="s">
        <v>85</v>
      </c>
      <c r="C282" s="76" t="s">
        <v>85</v>
      </c>
      <c r="D282" s="76" t="s">
        <v>85</v>
      </c>
      <c r="E282" s="76" t="s">
        <v>85</v>
      </c>
      <c r="F282" s="73" t="s">
        <v>85</v>
      </c>
      <c r="G282" s="76" t="s">
        <v>85</v>
      </c>
      <c r="H282" s="76" t="s">
        <v>85</v>
      </c>
      <c r="I282" s="76" t="s">
        <v>85</v>
      </c>
      <c r="J282" s="76" t="s">
        <v>85</v>
      </c>
      <c r="K282" s="138" t="s">
        <v>85</v>
      </c>
      <c r="L282" s="74"/>
    </row>
    <row r="283" spans="1:12" ht="17">
      <c r="A283" s="135"/>
      <c r="B283" s="137" t="s">
        <v>85</v>
      </c>
      <c r="C283" s="76" t="s">
        <v>85</v>
      </c>
      <c r="D283" s="76" t="s">
        <v>85</v>
      </c>
      <c r="E283" s="76" t="s">
        <v>85</v>
      </c>
      <c r="F283" s="73" t="s">
        <v>85</v>
      </c>
      <c r="G283" s="76" t="s">
        <v>85</v>
      </c>
      <c r="H283" s="76" t="s">
        <v>85</v>
      </c>
      <c r="I283" s="76" t="s">
        <v>85</v>
      </c>
      <c r="J283" s="76" t="s">
        <v>85</v>
      </c>
      <c r="K283" s="138" t="s">
        <v>85</v>
      </c>
      <c r="L283" s="74"/>
    </row>
    <row r="284" spans="1:12" ht="17">
      <c r="A284" s="135"/>
      <c r="B284" s="137" t="s">
        <v>85</v>
      </c>
      <c r="C284" s="76" t="s">
        <v>85</v>
      </c>
      <c r="D284" s="76" t="s">
        <v>85</v>
      </c>
      <c r="E284" s="76" t="s">
        <v>85</v>
      </c>
      <c r="F284" s="73" t="s">
        <v>85</v>
      </c>
      <c r="G284" s="76" t="s">
        <v>85</v>
      </c>
      <c r="H284" s="76" t="s">
        <v>85</v>
      </c>
      <c r="I284" s="76" t="s">
        <v>85</v>
      </c>
      <c r="J284" s="76" t="s">
        <v>85</v>
      </c>
      <c r="K284" s="138" t="s">
        <v>85</v>
      </c>
      <c r="L284" s="74"/>
    </row>
    <row r="285" spans="1:12" ht="17">
      <c r="A285" s="135"/>
      <c r="B285" s="137" t="s">
        <v>85</v>
      </c>
      <c r="C285" s="76" t="s">
        <v>85</v>
      </c>
      <c r="D285" s="76" t="s">
        <v>85</v>
      </c>
      <c r="E285" s="76" t="s">
        <v>85</v>
      </c>
      <c r="F285" s="73" t="s">
        <v>85</v>
      </c>
      <c r="G285" s="76" t="s">
        <v>85</v>
      </c>
      <c r="H285" s="76" t="s">
        <v>85</v>
      </c>
      <c r="I285" s="76" t="s">
        <v>85</v>
      </c>
      <c r="J285" s="76" t="s">
        <v>85</v>
      </c>
      <c r="K285" s="138" t="s">
        <v>85</v>
      </c>
      <c r="L285" s="74"/>
    </row>
    <row r="286" spans="1:12" ht="17">
      <c r="A286" s="135"/>
      <c r="B286" s="137" t="s">
        <v>85</v>
      </c>
      <c r="C286" s="76" t="s">
        <v>85</v>
      </c>
      <c r="D286" s="76" t="s">
        <v>85</v>
      </c>
      <c r="E286" s="76" t="s">
        <v>85</v>
      </c>
      <c r="F286" s="73" t="s">
        <v>85</v>
      </c>
      <c r="G286" s="76" t="s">
        <v>85</v>
      </c>
      <c r="H286" s="76" t="s">
        <v>85</v>
      </c>
      <c r="I286" s="76" t="s">
        <v>85</v>
      </c>
      <c r="J286" s="76" t="s">
        <v>85</v>
      </c>
      <c r="K286" s="138" t="s">
        <v>85</v>
      </c>
      <c r="L286" s="74"/>
    </row>
    <row r="287" spans="1:12" ht="17">
      <c r="A287" s="135"/>
      <c r="B287" s="137" t="s">
        <v>85</v>
      </c>
      <c r="C287" s="76" t="s">
        <v>85</v>
      </c>
      <c r="D287" s="76" t="s">
        <v>85</v>
      </c>
      <c r="E287" s="76" t="s">
        <v>85</v>
      </c>
      <c r="F287" s="73" t="s">
        <v>85</v>
      </c>
      <c r="G287" s="76" t="s">
        <v>85</v>
      </c>
      <c r="H287" s="76" t="s">
        <v>85</v>
      </c>
      <c r="I287" s="76" t="s">
        <v>85</v>
      </c>
      <c r="J287" s="76" t="s">
        <v>85</v>
      </c>
      <c r="K287" s="138" t="s">
        <v>85</v>
      </c>
      <c r="L287" s="74"/>
    </row>
    <row r="288" spans="1:12" ht="17">
      <c r="A288" s="135"/>
      <c r="B288" s="137" t="s">
        <v>85</v>
      </c>
      <c r="C288" s="76" t="s">
        <v>85</v>
      </c>
      <c r="D288" s="76" t="s">
        <v>85</v>
      </c>
      <c r="E288" s="76" t="s">
        <v>85</v>
      </c>
      <c r="F288" s="73" t="s">
        <v>85</v>
      </c>
      <c r="G288" s="76" t="s">
        <v>85</v>
      </c>
      <c r="H288" s="76" t="s">
        <v>85</v>
      </c>
      <c r="I288" s="76" t="s">
        <v>85</v>
      </c>
      <c r="J288" s="76" t="s">
        <v>85</v>
      </c>
      <c r="K288" s="138" t="s">
        <v>85</v>
      </c>
      <c r="L288" s="74"/>
    </row>
    <row r="289" spans="1:12" ht="17">
      <c r="A289" s="135"/>
      <c r="B289" s="137" t="s">
        <v>85</v>
      </c>
      <c r="C289" s="76" t="s">
        <v>85</v>
      </c>
      <c r="D289" s="76" t="s">
        <v>85</v>
      </c>
      <c r="E289" s="76" t="s">
        <v>85</v>
      </c>
      <c r="F289" s="73" t="s">
        <v>85</v>
      </c>
      <c r="G289" s="76" t="s">
        <v>85</v>
      </c>
      <c r="H289" s="76" t="s">
        <v>85</v>
      </c>
      <c r="I289" s="76" t="s">
        <v>85</v>
      </c>
      <c r="J289" s="76" t="s">
        <v>85</v>
      </c>
      <c r="K289" s="138" t="s">
        <v>85</v>
      </c>
      <c r="L289" s="74"/>
    </row>
    <row r="290" spans="1:12" ht="17">
      <c r="A290" s="135"/>
      <c r="B290" s="137" t="s">
        <v>85</v>
      </c>
      <c r="C290" s="76" t="s">
        <v>85</v>
      </c>
      <c r="D290" s="76" t="s">
        <v>85</v>
      </c>
      <c r="E290" s="76" t="s">
        <v>85</v>
      </c>
      <c r="F290" s="73" t="s">
        <v>85</v>
      </c>
      <c r="G290" s="76" t="s">
        <v>85</v>
      </c>
      <c r="H290" s="76" t="s">
        <v>85</v>
      </c>
      <c r="I290" s="76" t="s">
        <v>85</v>
      </c>
      <c r="J290" s="76" t="s">
        <v>85</v>
      </c>
      <c r="K290" s="138" t="s">
        <v>85</v>
      </c>
      <c r="L290" s="74"/>
    </row>
    <row r="291" spans="1:12" ht="17">
      <c r="A291" s="135"/>
      <c r="B291" s="137" t="s">
        <v>85</v>
      </c>
      <c r="C291" s="76" t="s">
        <v>85</v>
      </c>
      <c r="D291" s="76" t="s">
        <v>85</v>
      </c>
      <c r="E291" s="76" t="s">
        <v>85</v>
      </c>
      <c r="F291" s="73" t="s">
        <v>85</v>
      </c>
      <c r="G291" s="76" t="s">
        <v>85</v>
      </c>
      <c r="H291" s="76" t="s">
        <v>85</v>
      </c>
      <c r="I291" s="76" t="s">
        <v>85</v>
      </c>
      <c r="J291" s="76" t="s">
        <v>85</v>
      </c>
      <c r="K291" s="138" t="s">
        <v>85</v>
      </c>
      <c r="L291" s="74"/>
    </row>
    <row r="292" spans="1:12" ht="17">
      <c r="A292" s="135"/>
      <c r="B292" s="137" t="s">
        <v>85</v>
      </c>
      <c r="C292" s="76" t="s">
        <v>85</v>
      </c>
      <c r="D292" s="76" t="s">
        <v>85</v>
      </c>
      <c r="E292" s="76" t="s">
        <v>85</v>
      </c>
      <c r="F292" s="73" t="s">
        <v>85</v>
      </c>
      <c r="G292" s="76" t="s">
        <v>85</v>
      </c>
      <c r="H292" s="76" t="s">
        <v>85</v>
      </c>
      <c r="I292" s="76" t="s">
        <v>85</v>
      </c>
      <c r="J292" s="76" t="s">
        <v>85</v>
      </c>
      <c r="K292" s="138" t="s">
        <v>85</v>
      </c>
      <c r="L292" s="74"/>
    </row>
    <row r="293" spans="1:12" ht="17">
      <c r="A293" s="135"/>
      <c r="B293" s="137" t="s">
        <v>85</v>
      </c>
      <c r="C293" s="76" t="s">
        <v>85</v>
      </c>
      <c r="D293" s="76" t="s">
        <v>85</v>
      </c>
      <c r="E293" s="76" t="s">
        <v>85</v>
      </c>
      <c r="F293" s="73" t="s">
        <v>85</v>
      </c>
      <c r="G293" s="76" t="s">
        <v>85</v>
      </c>
      <c r="H293" s="76" t="s">
        <v>85</v>
      </c>
      <c r="I293" s="76" t="s">
        <v>85</v>
      </c>
      <c r="J293" s="76" t="s">
        <v>85</v>
      </c>
      <c r="K293" s="138" t="s">
        <v>85</v>
      </c>
      <c r="L293" s="74"/>
    </row>
    <row r="294" spans="1:12" ht="17">
      <c r="A294" s="135"/>
      <c r="B294" s="137" t="s">
        <v>85</v>
      </c>
      <c r="C294" s="76" t="s">
        <v>85</v>
      </c>
      <c r="D294" s="76" t="s">
        <v>85</v>
      </c>
      <c r="E294" s="76" t="s">
        <v>85</v>
      </c>
      <c r="F294" s="73" t="s">
        <v>85</v>
      </c>
      <c r="G294" s="76" t="s">
        <v>85</v>
      </c>
      <c r="H294" s="76" t="s">
        <v>85</v>
      </c>
      <c r="I294" s="76" t="s">
        <v>85</v>
      </c>
      <c r="J294" s="76" t="s">
        <v>85</v>
      </c>
      <c r="K294" s="138" t="s">
        <v>85</v>
      </c>
      <c r="L294" s="74"/>
    </row>
    <row r="295" spans="1:12" ht="17">
      <c r="A295" s="135"/>
      <c r="B295" s="137" t="s">
        <v>85</v>
      </c>
      <c r="C295" s="76" t="s">
        <v>85</v>
      </c>
      <c r="D295" s="76" t="s">
        <v>85</v>
      </c>
      <c r="E295" s="76" t="s">
        <v>85</v>
      </c>
      <c r="F295" s="73" t="s">
        <v>85</v>
      </c>
      <c r="G295" s="76" t="s">
        <v>85</v>
      </c>
      <c r="H295" s="76" t="s">
        <v>85</v>
      </c>
      <c r="I295" s="76" t="s">
        <v>85</v>
      </c>
      <c r="J295" s="76" t="s">
        <v>85</v>
      </c>
      <c r="K295" s="138" t="s">
        <v>85</v>
      </c>
      <c r="L295" s="74"/>
    </row>
    <row r="296" spans="1:12" ht="17">
      <c r="A296" s="135"/>
      <c r="B296" s="137" t="s">
        <v>85</v>
      </c>
      <c r="C296" s="76" t="s">
        <v>85</v>
      </c>
      <c r="D296" s="76" t="s">
        <v>85</v>
      </c>
      <c r="E296" s="76" t="s">
        <v>85</v>
      </c>
      <c r="F296" s="73" t="s">
        <v>85</v>
      </c>
      <c r="G296" s="76" t="s">
        <v>85</v>
      </c>
      <c r="H296" s="76" t="s">
        <v>85</v>
      </c>
      <c r="I296" s="76" t="s">
        <v>85</v>
      </c>
      <c r="J296" s="76" t="s">
        <v>85</v>
      </c>
      <c r="K296" s="138" t="s">
        <v>85</v>
      </c>
      <c r="L296" s="74"/>
    </row>
    <row r="297" spans="1:12" ht="17">
      <c r="A297" s="135"/>
      <c r="B297" s="137" t="s">
        <v>85</v>
      </c>
      <c r="C297" s="76" t="s">
        <v>85</v>
      </c>
      <c r="D297" s="76" t="s">
        <v>85</v>
      </c>
      <c r="E297" s="76" t="s">
        <v>85</v>
      </c>
      <c r="F297" s="73" t="s">
        <v>85</v>
      </c>
      <c r="G297" s="76" t="s">
        <v>85</v>
      </c>
      <c r="H297" s="76" t="s">
        <v>85</v>
      </c>
      <c r="I297" s="76" t="s">
        <v>85</v>
      </c>
      <c r="J297" s="76" t="s">
        <v>85</v>
      </c>
      <c r="K297" s="138" t="s">
        <v>85</v>
      </c>
      <c r="L297" s="74"/>
    </row>
    <row r="298" spans="1:12" ht="17">
      <c r="A298" s="135"/>
      <c r="B298" s="137" t="s">
        <v>85</v>
      </c>
      <c r="C298" s="76" t="s">
        <v>85</v>
      </c>
      <c r="D298" s="76" t="s">
        <v>85</v>
      </c>
      <c r="E298" s="76" t="s">
        <v>85</v>
      </c>
      <c r="F298" s="73" t="s">
        <v>85</v>
      </c>
      <c r="G298" s="76" t="s">
        <v>85</v>
      </c>
      <c r="H298" s="76" t="s">
        <v>85</v>
      </c>
      <c r="I298" s="76" t="s">
        <v>85</v>
      </c>
      <c r="J298" s="76" t="s">
        <v>85</v>
      </c>
      <c r="K298" s="138" t="s">
        <v>85</v>
      </c>
      <c r="L298" s="74"/>
    </row>
    <row r="299" spans="1:12" ht="17">
      <c r="A299" s="135"/>
      <c r="B299" s="137" t="s">
        <v>85</v>
      </c>
      <c r="C299" s="76" t="s">
        <v>85</v>
      </c>
      <c r="D299" s="76" t="s">
        <v>85</v>
      </c>
      <c r="E299" s="76" t="s">
        <v>85</v>
      </c>
      <c r="F299" s="73" t="s">
        <v>85</v>
      </c>
      <c r="G299" s="76" t="s">
        <v>85</v>
      </c>
      <c r="H299" s="76" t="s">
        <v>85</v>
      </c>
      <c r="I299" s="76" t="s">
        <v>85</v>
      </c>
      <c r="J299" s="76" t="s">
        <v>85</v>
      </c>
      <c r="K299" s="138" t="s">
        <v>85</v>
      </c>
      <c r="L299" s="74"/>
    </row>
    <row r="300" spans="1:12" ht="17">
      <c r="A300" s="135"/>
      <c r="B300" s="137" t="s">
        <v>85</v>
      </c>
      <c r="C300" s="76" t="s">
        <v>85</v>
      </c>
      <c r="D300" s="76" t="s">
        <v>85</v>
      </c>
      <c r="E300" s="76" t="s">
        <v>85</v>
      </c>
      <c r="F300" s="73" t="s">
        <v>85</v>
      </c>
      <c r="G300" s="76" t="s">
        <v>85</v>
      </c>
      <c r="H300" s="76" t="s">
        <v>85</v>
      </c>
      <c r="I300" s="76" t="s">
        <v>85</v>
      </c>
      <c r="J300" s="76" t="s">
        <v>85</v>
      </c>
      <c r="K300" s="138" t="s">
        <v>85</v>
      </c>
      <c r="L300" s="74"/>
    </row>
    <row r="301" spans="1:12" ht="17">
      <c r="A301" s="135"/>
      <c r="B301" s="137" t="s">
        <v>85</v>
      </c>
      <c r="C301" s="76" t="s">
        <v>85</v>
      </c>
      <c r="D301" s="76" t="s">
        <v>85</v>
      </c>
      <c r="E301" s="76" t="s">
        <v>85</v>
      </c>
      <c r="F301" s="73" t="s">
        <v>85</v>
      </c>
      <c r="G301" s="76" t="s">
        <v>85</v>
      </c>
      <c r="H301" s="76" t="s">
        <v>85</v>
      </c>
      <c r="I301" s="76" t="s">
        <v>85</v>
      </c>
      <c r="J301" s="76" t="s">
        <v>85</v>
      </c>
      <c r="K301" s="138" t="s">
        <v>85</v>
      </c>
      <c r="L301" s="74"/>
    </row>
    <row r="302" spans="1:12" ht="17">
      <c r="A302" s="135"/>
      <c r="B302" s="137" t="s">
        <v>85</v>
      </c>
      <c r="C302" s="76" t="s">
        <v>85</v>
      </c>
      <c r="D302" s="76" t="s">
        <v>85</v>
      </c>
      <c r="E302" s="76" t="s">
        <v>85</v>
      </c>
      <c r="F302" s="73" t="s">
        <v>85</v>
      </c>
      <c r="G302" s="76" t="s">
        <v>85</v>
      </c>
      <c r="H302" s="76" t="s">
        <v>85</v>
      </c>
      <c r="I302" s="76" t="s">
        <v>85</v>
      </c>
      <c r="J302" s="76" t="s">
        <v>85</v>
      </c>
      <c r="K302" s="138" t="s">
        <v>85</v>
      </c>
      <c r="L302" s="74"/>
    </row>
    <row r="303" spans="1:12" ht="17">
      <c r="A303" s="135"/>
      <c r="B303" s="137" t="s">
        <v>85</v>
      </c>
      <c r="C303" s="76" t="s">
        <v>85</v>
      </c>
      <c r="D303" s="76" t="s">
        <v>85</v>
      </c>
      <c r="E303" s="76" t="s">
        <v>85</v>
      </c>
      <c r="F303" s="73" t="s">
        <v>85</v>
      </c>
      <c r="G303" s="76" t="s">
        <v>85</v>
      </c>
      <c r="H303" s="76" t="s">
        <v>85</v>
      </c>
      <c r="I303" s="76" t="s">
        <v>85</v>
      </c>
      <c r="J303" s="76" t="s">
        <v>85</v>
      </c>
      <c r="K303" s="138" t="s">
        <v>85</v>
      </c>
      <c r="L303" s="74"/>
    </row>
    <row r="304" spans="1:12" ht="17">
      <c r="A304" s="135"/>
      <c r="B304" s="137" t="s">
        <v>85</v>
      </c>
      <c r="C304" s="76" t="s">
        <v>85</v>
      </c>
      <c r="D304" s="76" t="s">
        <v>85</v>
      </c>
      <c r="E304" s="76" t="s">
        <v>85</v>
      </c>
      <c r="F304" s="73" t="s">
        <v>85</v>
      </c>
      <c r="G304" s="76" t="s">
        <v>85</v>
      </c>
      <c r="H304" s="76" t="s">
        <v>85</v>
      </c>
      <c r="I304" s="76" t="s">
        <v>85</v>
      </c>
      <c r="J304" s="76" t="s">
        <v>85</v>
      </c>
      <c r="K304" s="138" t="s">
        <v>85</v>
      </c>
      <c r="L304" s="74"/>
    </row>
    <row r="305" spans="1:12" ht="17">
      <c r="A305" s="135"/>
      <c r="B305" s="137" t="s">
        <v>85</v>
      </c>
      <c r="C305" s="76" t="s">
        <v>85</v>
      </c>
      <c r="D305" s="76" t="s">
        <v>85</v>
      </c>
      <c r="E305" s="76" t="s">
        <v>85</v>
      </c>
      <c r="F305" s="73" t="s">
        <v>85</v>
      </c>
      <c r="G305" s="76" t="s">
        <v>85</v>
      </c>
      <c r="H305" s="76" t="s">
        <v>85</v>
      </c>
      <c r="I305" s="76" t="s">
        <v>85</v>
      </c>
      <c r="J305" s="76" t="s">
        <v>85</v>
      </c>
      <c r="K305" s="138" t="s">
        <v>85</v>
      </c>
      <c r="L305" s="74"/>
    </row>
    <row r="306" spans="1:12" ht="17">
      <c r="A306" s="135"/>
      <c r="B306" s="137" t="s">
        <v>85</v>
      </c>
      <c r="C306" s="76" t="s">
        <v>85</v>
      </c>
      <c r="D306" s="76" t="s">
        <v>85</v>
      </c>
      <c r="E306" s="76" t="s">
        <v>85</v>
      </c>
      <c r="F306" s="73" t="s">
        <v>85</v>
      </c>
      <c r="G306" s="76" t="s">
        <v>85</v>
      </c>
      <c r="H306" s="76" t="s">
        <v>85</v>
      </c>
      <c r="I306" s="76" t="s">
        <v>85</v>
      </c>
      <c r="J306" s="76" t="s">
        <v>85</v>
      </c>
      <c r="K306" s="138" t="s">
        <v>85</v>
      </c>
      <c r="L306" s="74"/>
    </row>
    <row r="307" spans="1:12" ht="17">
      <c r="A307" s="135"/>
      <c r="B307" s="137" t="s">
        <v>85</v>
      </c>
      <c r="C307" s="76" t="s">
        <v>85</v>
      </c>
      <c r="D307" s="76" t="s">
        <v>85</v>
      </c>
      <c r="E307" s="76" t="s">
        <v>85</v>
      </c>
      <c r="F307" s="73" t="s">
        <v>85</v>
      </c>
      <c r="G307" s="76" t="s">
        <v>85</v>
      </c>
      <c r="H307" s="76" t="s">
        <v>85</v>
      </c>
      <c r="I307" s="76" t="s">
        <v>85</v>
      </c>
      <c r="J307" s="76" t="s">
        <v>85</v>
      </c>
      <c r="K307" s="138" t="s">
        <v>85</v>
      </c>
      <c r="L307" s="74"/>
    </row>
    <row r="308" spans="1:12" ht="17">
      <c r="A308" s="135"/>
      <c r="B308" s="137" t="s">
        <v>85</v>
      </c>
      <c r="C308" s="76" t="s">
        <v>85</v>
      </c>
      <c r="D308" s="76" t="s">
        <v>85</v>
      </c>
      <c r="E308" s="76" t="s">
        <v>85</v>
      </c>
      <c r="F308" s="73" t="s">
        <v>85</v>
      </c>
      <c r="G308" s="76" t="s">
        <v>85</v>
      </c>
      <c r="H308" s="76" t="s">
        <v>85</v>
      </c>
      <c r="I308" s="76" t="s">
        <v>85</v>
      </c>
      <c r="J308" s="76" t="s">
        <v>85</v>
      </c>
      <c r="K308" s="138" t="s">
        <v>85</v>
      </c>
      <c r="L308" s="74"/>
    </row>
    <row r="309" spans="1:12" ht="17">
      <c r="A309" s="135"/>
      <c r="B309" s="137" t="s">
        <v>85</v>
      </c>
      <c r="C309" s="76" t="s">
        <v>85</v>
      </c>
      <c r="D309" s="76" t="s">
        <v>85</v>
      </c>
      <c r="E309" s="76" t="s">
        <v>85</v>
      </c>
      <c r="F309" s="73" t="s">
        <v>85</v>
      </c>
      <c r="G309" s="76" t="s">
        <v>85</v>
      </c>
      <c r="H309" s="76" t="s">
        <v>85</v>
      </c>
      <c r="I309" s="76" t="s">
        <v>85</v>
      </c>
      <c r="J309" s="76" t="s">
        <v>85</v>
      </c>
      <c r="K309" s="138" t="s">
        <v>85</v>
      </c>
      <c r="L309" s="74"/>
    </row>
    <row r="310" spans="1:12" ht="17">
      <c r="A310" s="135"/>
      <c r="B310" s="137" t="s">
        <v>85</v>
      </c>
      <c r="C310" s="76" t="s">
        <v>85</v>
      </c>
      <c r="D310" s="76" t="s">
        <v>85</v>
      </c>
      <c r="E310" s="76" t="s">
        <v>85</v>
      </c>
      <c r="F310" s="73" t="s">
        <v>85</v>
      </c>
      <c r="G310" s="76" t="s">
        <v>85</v>
      </c>
      <c r="H310" s="76" t="s">
        <v>85</v>
      </c>
      <c r="I310" s="76" t="s">
        <v>85</v>
      </c>
      <c r="J310" s="76" t="s">
        <v>85</v>
      </c>
      <c r="K310" s="138" t="s">
        <v>85</v>
      </c>
      <c r="L310" s="74"/>
    </row>
    <row r="311" spans="1:12" ht="17">
      <c r="A311" s="135"/>
      <c r="B311" s="137" t="s">
        <v>85</v>
      </c>
      <c r="C311" s="76" t="s">
        <v>85</v>
      </c>
      <c r="D311" s="76" t="s">
        <v>85</v>
      </c>
      <c r="E311" s="76" t="s">
        <v>85</v>
      </c>
      <c r="F311" s="73" t="s">
        <v>85</v>
      </c>
      <c r="G311" s="76" t="s">
        <v>85</v>
      </c>
      <c r="H311" s="76" t="s">
        <v>85</v>
      </c>
      <c r="I311" s="76" t="s">
        <v>85</v>
      </c>
      <c r="J311" s="76" t="s">
        <v>85</v>
      </c>
      <c r="K311" s="138" t="s">
        <v>85</v>
      </c>
      <c r="L311" s="74"/>
    </row>
    <row r="312" spans="1:12" ht="17">
      <c r="A312" s="135"/>
      <c r="B312" s="137" t="s">
        <v>85</v>
      </c>
      <c r="C312" s="76" t="s">
        <v>85</v>
      </c>
      <c r="D312" s="76" t="s">
        <v>85</v>
      </c>
      <c r="E312" s="76" t="s">
        <v>85</v>
      </c>
      <c r="F312" s="73" t="s">
        <v>85</v>
      </c>
      <c r="G312" s="76" t="s">
        <v>85</v>
      </c>
      <c r="H312" s="76" t="s">
        <v>85</v>
      </c>
      <c r="I312" s="76" t="s">
        <v>85</v>
      </c>
      <c r="J312" s="76" t="s">
        <v>85</v>
      </c>
      <c r="K312" s="138" t="s">
        <v>85</v>
      </c>
      <c r="L312" s="74"/>
    </row>
    <row r="313" spans="1:12" ht="17">
      <c r="A313" s="135"/>
      <c r="B313" s="137" t="s">
        <v>85</v>
      </c>
      <c r="C313" s="76" t="s">
        <v>85</v>
      </c>
      <c r="D313" s="76" t="s">
        <v>85</v>
      </c>
      <c r="E313" s="76" t="s">
        <v>85</v>
      </c>
      <c r="F313" s="73" t="s">
        <v>85</v>
      </c>
      <c r="G313" s="76" t="s">
        <v>85</v>
      </c>
      <c r="H313" s="76" t="s">
        <v>85</v>
      </c>
      <c r="I313" s="76" t="s">
        <v>85</v>
      </c>
      <c r="J313" s="76" t="s">
        <v>85</v>
      </c>
      <c r="K313" s="138" t="s">
        <v>85</v>
      </c>
      <c r="L313" s="74"/>
    </row>
    <row r="314" spans="1:12" ht="17">
      <c r="A314" s="135"/>
      <c r="B314" s="137" t="s">
        <v>85</v>
      </c>
      <c r="C314" s="76" t="s">
        <v>85</v>
      </c>
      <c r="D314" s="76" t="s">
        <v>85</v>
      </c>
      <c r="E314" s="76" t="s">
        <v>85</v>
      </c>
      <c r="F314" s="73" t="s">
        <v>85</v>
      </c>
      <c r="G314" s="76" t="s">
        <v>85</v>
      </c>
      <c r="H314" s="76" t="s">
        <v>85</v>
      </c>
      <c r="I314" s="76" t="s">
        <v>85</v>
      </c>
      <c r="J314" s="76" t="s">
        <v>85</v>
      </c>
      <c r="K314" s="138" t="s">
        <v>85</v>
      </c>
      <c r="L314" s="74"/>
    </row>
    <row r="315" spans="1:12" ht="17">
      <c r="A315" s="135"/>
      <c r="B315" s="137" t="s">
        <v>85</v>
      </c>
      <c r="C315" s="76" t="s">
        <v>85</v>
      </c>
      <c r="D315" s="76" t="s">
        <v>85</v>
      </c>
      <c r="E315" s="76" t="s">
        <v>85</v>
      </c>
      <c r="F315" s="73" t="s">
        <v>85</v>
      </c>
      <c r="G315" s="76" t="s">
        <v>85</v>
      </c>
      <c r="H315" s="76" t="s">
        <v>85</v>
      </c>
      <c r="I315" s="76" t="s">
        <v>85</v>
      </c>
      <c r="J315" s="76" t="s">
        <v>85</v>
      </c>
      <c r="K315" s="138" t="s">
        <v>85</v>
      </c>
      <c r="L315" s="74"/>
    </row>
    <row r="316" spans="1:12" ht="17">
      <c r="A316" s="135"/>
      <c r="B316" s="137" t="s">
        <v>85</v>
      </c>
      <c r="C316" s="76" t="s">
        <v>85</v>
      </c>
      <c r="D316" s="76" t="s">
        <v>85</v>
      </c>
      <c r="E316" s="76" t="s">
        <v>85</v>
      </c>
      <c r="F316" s="73" t="s">
        <v>85</v>
      </c>
      <c r="G316" s="76" t="s">
        <v>85</v>
      </c>
      <c r="H316" s="76" t="s">
        <v>85</v>
      </c>
      <c r="I316" s="76" t="s">
        <v>85</v>
      </c>
      <c r="J316" s="76" t="s">
        <v>85</v>
      </c>
      <c r="K316" s="138" t="s">
        <v>85</v>
      </c>
      <c r="L316" s="74"/>
    </row>
    <row r="317" spans="1:12" ht="17">
      <c r="A317" s="135"/>
      <c r="B317" s="137" t="s">
        <v>85</v>
      </c>
      <c r="C317" s="76" t="s">
        <v>85</v>
      </c>
      <c r="D317" s="76" t="s">
        <v>85</v>
      </c>
      <c r="E317" s="76" t="s">
        <v>85</v>
      </c>
      <c r="F317" s="73" t="s">
        <v>85</v>
      </c>
      <c r="G317" s="76" t="s">
        <v>85</v>
      </c>
      <c r="H317" s="76" t="s">
        <v>85</v>
      </c>
      <c r="I317" s="76" t="s">
        <v>85</v>
      </c>
      <c r="J317" s="76" t="s">
        <v>85</v>
      </c>
      <c r="K317" s="138" t="s">
        <v>85</v>
      </c>
      <c r="L317" s="74"/>
    </row>
    <row r="318" spans="1:12" ht="17">
      <c r="A318" s="135"/>
      <c r="B318" s="137" t="s">
        <v>85</v>
      </c>
      <c r="C318" s="76" t="s">
        <v>85</v>
      </c>
      <c r="D318" s="76" t="s">
        <v>85</v>
      </c>
      <c r="E318" s="76" t="s">
        <v>85</v>
      </c>
      <c r="F318" s="73" t="s">
        <v>85</v>
      </c>
      <c r="G318" s="76" t="s">
        <v>85</v>
      </c>
      <c r="H318" s="76" t="s">
        <v>85</v>
      </c>
      <c r="I318" s="76" t="s">
        <v>85</v>
      </c>
      <c r="J318" s="76" t="s">
        <v>85</v>
      </c>
      <c r="K318" s="138" t="s">
        <v>85</v>
      </c>
      <c r="L318" s="74"/>
    </row>
    <row r="319" spans="1:12" ht="17">
      <c r="A319" s="135"/>
      <c r="B319" s="137" t="s">
        <v>85</v>
      </c>
      <c r="C319" s="76" t="s">
        <v>85</v>
      </c>
      <c r="D319" s="76" t="s">
        <v>85</v>
      </c>
      <c r="E319" s="76" t="s">
        <v>85</v>
      </c>
      <c r="F319" s="73" t="s">
        <v>85</v>
      </c>
      <c r="G319" s="76" t="s">
        <v>85</v>
      </c>
      <c r="H319" s="76" t="s">
        <v>85</v>
      </c>
      <c r="I319" s="76" t="s">
        <v>85</v>
      </c>
      <c r="J319" s="76" t="s">
        <v>85</v>
      </c>
      <c r="K319" s="138" t="s">
        <v>85</v>
      </c>
      <c r="L319" s="74"/>
    </row>
    <row r="320" spans="1:12" ht="17">
      <c r="A320" s="135"/>
      <c r="B320" s="137" t="s">
        <v>85</v>
      </c>
      <c r="C320" s="76" t="s">
        <v>85</v>
      </c>
      <c r="D320" s="76" t="s">
        <v>85</v>
      </c>
      <c r="E320" s="76" t="s">
        <v>85</v>
      </c>
      <c r="F320" s="73" t="s">
        <v>85</v>
      </c>
      <c r="G320" s="76" t="s">
        <v>85</v>
      </c>
      <c r="H320" s="76" t="s">
        <v>85</v>
      </c>
      <c r="I320" s="76" t="s">
        <v>85</v>
      </c>
      <c r="J320" s="76" t="s">
        <v>85</v>
      </c>
      <c r="K320" s="138" t="s">
        <v>85</v>
      </c>
      <c r="L320" s="74"/>
    </row>
    <row r="321" spans="1:12" ht="17">
      <c r="A321" s="135"/>
      <c r="B321" s="137" t="s">
        <v>85</v>
      </c>
      <c r="C321" s="76" t="s">
        <v>85</v>
      </c>
      <c r="D321" s="76" t="s">
        <v>85</v>
      </c>
      <c r="E321" s="76" t="s">
        <v>85</v>
      </c>
      <c r="F321" s="73" t="s">
        <v>85</v>
      </c>
      <c r="G321" s="76" t="s">
        <v>85</v>
      </c>
      <c r="H321" s="76" t="s">
        <v>85</v>
      </c>
      <c r="I321" s="76" t="s">
        <v>85</v>
      </c>
      <c r="J321" s="76" t="s">
        <v>85</v>
      </c>
      <c r="K321" s="138" t="s">
        <v>85</v>
      </c>
      <c r="L321" s="74"/>
    </row>
    <row r="322" spans="1:12" ht="17">
      <c r="A322" s="135"/>
      <c r="B322" s="137" t="s">
        <v>85</v>
      </c>
      <c r="C322" s="76" t="s">
        <v>85</v>
      </c>
      <c r="D322" s="76" t="s">
        <v>85</v>
      </c>
      <c r="E322" s="76" t="s">
        <v>85</v>
      </c>
      <c r="F322" s="73" t="s">
        <v>85</v>
      </c>
      <c r="G322" s="76" t="s">
        <v>85</v>
      </c>
      <c r="H322" s="76" t="s">
        <v>85</v>
      </c>
      <c r="I322" s="76" t="s">
        <v>85</v>
      </c>
      <c r="J322" s="76" t="s">
        <v>85</v>
      </c>
      <c r="K322" s="138" t="s">
        <v>85</v>
      </c>
      <c r="L322" s="74"/>
    </row>
    <row r="323" spans="1:12" ht="17">
      <c r="A323" s="135"/>
      <c r="B323" s="137" t="s">
        <v>85</v>
      </c>
      <c r="C323" s="76" t="s">
        <v>85</v>
      </c>
      <c r="D323" s="76" t="s">
        <v>85</v>
      </c>
      <c r="E323" s="76" t="s">
        <v>85</v>
      </c>
      <c r="F323" s="73" t="s">
        <v>85</v>
      </c>
      <c r="G323" s="76" t="s">
        <v>85</v>
      </c>
      <c r="H323" s="76" t="s">
        <v>85</v>
      </c>
      <c r="I323" s="76" t="s">
        <v>85</v>
      </c>
      <c r="J323" s="76" t="s">
        <v>85</v>
      </c>
      <c r="K323" s="138" t="s">
        <v>85</v>
      </c>
      <c r="L323" s="74"/>
    </row>
    <row r="324" spans="1:12" ht="17">
      <c r="A324" s="135"/>
      <c r="B324" s="137" t="s">
        <v>85</v>
      </c>
      <c r="C324" s="76" t="s">
        <v>85</v>
      </c>
      <c r="D324" s="76" t="s">
        <v>85</v>
      </c>
      <c r="E324" s="76" t="s">
        <v>85</v>
      </c>
      <c r="F324" s="73" t="s">
        <v>85</v>
      </c>
      <c r="G324" s="76" t="s">
        <v>85</v>
      </c>
      <c r="H324" s="76" t="s">
        <v>85</v>
      </c>
      <c r="I324" s="76" t="s">
        <v>85</v>
      </c>
      <c r="J324" s="76" t="s">
        <v>85</v>
      </c>
      <c r="K324" s="138" t="s">
        <v>85</v>
      </c>
      <c r="L324" s="74"/>
    </row>
    <row r="325" spans="1:12" ht="17">
      <c r="A325" s="135"/>
      <c r="B325" s="137" t="s">
        <v>85</v>
      </c>
      <c r="C325" s="76" t="s">
        <v>85</v>
      </c>
      <c r="D325" s="76" t="s">
        <v>85</v>
      </c>
      <c r="E325" s="76" t="s">
        <v>85</v>
      </c>
      <c r="F325" s="73" t="s">
        <v>85</v>
      </c>
      <c r="G325" s="76" t="s">
        <v>85</v>
      </c>
      <c r="H325" s="76" t="s">
        <v>85</v>
      </c>
      <c r="I325" s="76" t="s">
        <v>85</v>
      </c>
      <c r="J325" s="76" t="s">
        <v>85</v>
      </c>
      <c r="K325" s="138" t="s">
        <v>85</v>
      </c>
      <c r="L325" s="74"/>
    </row>
    <row r="326" spans="1:12" ht="17">
      <c r="A326" s="135"/>
      <c r="B326" s="137" t="s">
        <v>85</v>
      </c>
      <c r="C326" s="76" t="s">
        <v>85</v>
      </c>
      <c r="D326" s="76" t="s">
        <v>85</v>
      </c>
      <c r="E326" s="76" t="s">
        <v>85</v>
      </c>
      <c r="F326" s="73" t="s">
        <v>85</v>
      </c>
      <c r="G326" s="76" t="s">
        <v>85</v>
      </c>
      <c r="H326" s="76" t="s">
        <v>85</v>
      </c>
      <c r="I326" s="76" t="s">
        <v>85</v>
      </c>
      <c r="J326" s="76" t="s">
        <v>85</v>
      </c>
      <c r="K326" s="138" t="s">
        <v>85</v>
      </c>
      <c r="L326" s="74"/>
    </row>
    <row r="327" spans="1:12" ht="17">
      <c r="A327" s="135"/>
      <c r="B327" s="137" t="s">
        <v>85</v>
      </c>
      <c r="C327" s="76" t="s">
        <v>85</v>
      </c>
      <c r="D327" s="76" t="s">
        <v>85</v>
      </c>
      <c r="E327" s="76" t="s">
        <v>85</v>
      </c>
      <c r="F327" s="73" t="s">
        <v>85</v>
      </c>
      <c r="G327" s="76" t="s">
        <v>85</v>
      </c>
      <c r="H327" s="76" t="s">
        <v>85</v>
      </c>
      <c r="I327" s="76" t="s">
        <v>85</v>
      </c>
      <c r="J327" s="76" t="s">
        <v>85</v>
      </c>
      <c r="K327" s="138" t="s">
        <v>85</v>
      </c>
      <c r="L327" s="74"/>
    </row>
    <row r="328" spans="1:12" ht="17">
      <c r="A328" s="135"/>
      <c r="B328" s="137" t="s">
        <v>85</v>
      </c>
      <c r="C328" s="76" t="s">
        <v>85</v>
      </c>
      <c r="D328" s="76" t="s">
        <v>85</v>
      </c>
      <c r="E328" s="76" t="s">
        <v>85</v>
      </c>
      <c r="F328" s="73" t="s">
        <v>85</v>
      </c>
      <c r="G328" s="76" t="s">
        <v>85</v>
      </c>
      <c r="H328" s="76" t="s">
        <v>85</v>
      </c>
      <c r="I328" s="76" t="s">
        <v>85</v>
      </c>
      <c r="J328" s="76" t="s">
        <v>85</v>
      </c>
      <c r="K328" s="138" t="s">
        <v>85</v>
      </c>
      <c r="L328" s="74"/>
    </row>
    <row r="329" spans="1:12" ht="17">
      <c r="A329" s="135"/>
      <c r="B329" s="137" t="s">
        <v>85</v>
      </c>
      <c r="C329" s="76" t="s">
        <v>85</v>
      </c>
      <c r="D329" s="76" t="s">
        <v>85</v>
      </c>
      <c r="E329" s="76" t="s">
        <v>85</v>
      </c>
      <c r="F329" s="73" t="s">
        <v>85</v>
      </c>
      <c r="G329" s="76" t="s">
        <v>85</v>
      </c>
      <c r="H329" s="76" t="s">
        <v>85</v>
      </c>
      <c r="I329" s="76" t="s">
        <v>85</v>
      </c>
      <c r="J329" s="76" t="s">
        <v>85</v>
      </c>
      <c r="K329" s="138" t="s">
        <v>85</v>
      </c>
      <c r="L329" s="74"/>
    </row>
    <row r="330" spans="1:12" ht="17">
      <c r="A330" s="135"/>
      <c r="B330" s="137" t="s">
        <v>85</v>
      </c>
      <c r="C330" s="76" t="s">
        <v>85</v>
      </c>
      <c r="D330" s="76" t="s">
        <v>85</v>
      </c>
      <c r="E330" s="76" t="s">
        <v>85</v>
      </c>
      <c r="F330" s="73" t="s">
        <v>85</v>
      </c>
      <c r="G330" s="76" t="s">
        <v>85</v>
      </c>
      <c r="H330" s="76" t="s">
        <v>85</v>
      </c>
      <c r="I330" s="76" t="s">
        <v>85</v>
      </c>
      <c r="J330" s="76" t="s">
        <v>85</v>
      </c>
      <c r="K330" s="138" t="s">
        <v>85</v>
      </c>
      <c r="L330" s="74"/>
    </row>
    <row r="331" spans="1:12" ht="17">
      <c r="A331" s="135"/>
      <c r="B331" s="137" t="s">
        <v>85</v>
      </c>
      <c r="C331" s="76" t="s">
        <v>85</v>
      </c>
      <c r="D331" s="76" t="s">
        <v>85</v>
      </c>
      <c r="E331" s="76" t="s">
        <v>85</v>
      </c>
      <c r="F331" s="73" t="s">
        <v>85</v>
      </c>
      <c r="G331" s="76" t="s">
        <v>85</v>
      </c>
      <c r="H331" s="76" t="s">
        <v>85</v>
      </c>
      <c r="I331" s="76" t="s">
        <v>85</v>
      </c>
      <c r="J331" s="76" t="s">
        <v>85</v>
      </c>
      <c r="K331" s="138" t="s">
        <v>85</v>
      </c>
      <c r="L331" s="74"/>
    </row>
    <row r="332" spans="1:12" ht="17">
      <c r="A332" s="135"/>
      <c r="B332" s="137" t="s">
        <v>85</v>
      </c>
      <c r="C332" s="76" t="s">
        <v>85</v>
      </c>
      <c r="D332" s="76" t="s">
        <v>85</v>
      </c>
      <c r="E332" s="76" t="s">
        <v>85</v>
      </c>
      <c r="F332" s="73" t="s">
        <v>85</v>
      </c>
      <c r="G332" s="76" t="s">
        <v>85</v>
      </c>
      <c r="H332" s="76" t="s">
        <v>85</v>
      </c>
      <c r="I332" s="76" t="s">
        <v>85</v>
      </c>
      <c r="J332" s="76" t="s">
        <v>85</v>
      </c>
      <c r="K332" s="138" t="s">
        <v>85</v>
      </c>
      <c r="L332" s="74"/>
    </row>
    <row r="333" spans="1:12" ht="17">
      <c r="A333" s="135"/>
      <c r="B333" s="137" t="s">
        <v>85</v>
      </c>
      <c r="C333" s="76" t="s">
        <v>85</v>
      </c>
      <c r="D333" s="76" t="s">
        <v>85</v>
      </c>
      <c r="E333" s="76" t="s">
        <v>85</v>
      </c>
      <c r="F333" s="73" t="s">
        <v>85</v>
      </c>
      <c r="G333" s="76" t="s">
        <v>85</v>
      </c>
      <c r="H333" s="76" t="s">
        <v>85</v>
      </c>
      <c r="I333" s="76" t="s">
        <v>85</v>
      </c>
      <c r="J333" s="76" t="s">
        <v>85</v>
      </c>
      <c r="K333" s="138" t="s">
        <v>85</v>
      </c>
      <c r="L333" s="74"/>
    </row>
    <row r="334" spans="1:12" ht="17">
      <c r="A334" s="135"/>
      <c r="B334" s="137" t="s">
        <v>85</v>
      </c>
      <c r="C334" s="76" t="s">
        <v>85</v>
      </c>
      <c r="D334" s="76" t="s">
        <v>85</v>
      </c>
      <c r="E334" s="76" t="s">
        <v>85</v>
      </c>
      <c r="F334" s="73" t="s">
        <v>85</v>
      </c>
      <c r="G334" s="76" t="s">
        <v>85</v>
      </c>
      <c r="H334" s="76" t="s">
        <v>85</v>
      </c>
      <c r="I334" s="76" t="s">
        <v>85</v>
      </c>
      <c r="J334" s="76" t="s">
        <v>85</v>
      </c>
      <c r="K334" s="138" t="s">
        <v>85</v>
      </c>
      <c r="L334" s="74"/>
    </row>
    <row r="335" spans="1:12" ht="17">
      <c r="A335" s="135"/>
      <c r="B335" s="137" t="s">
        <v>85</v>
      </c>
      <c r="C335" s="76" t="s">
        <v>85</v>
      </c>
      <c r="D335" s="76" t="s">
        <v>85</v>
      </c>
      <c r="E335" s="76" t="s">
        <v>85</v>
      </c>
      <c r="F335" s="73" t="s">
        <v>85</v>
      </c>
      <c r="G335" s="76" t="s">
        <v>85</v>
      </c>
      <c r="H335" s="76" t="s">
        <v>85</v>
      </c>
      <c r="I335" s="76" t="s">
        <v>85</v>
      </c>
      <c r="J335" s="76" t="s">
        <v>85</v>
      </c>
      <c r="K335" s="138" t="s">
        <v>85</v>
      </c>
      <c r="L335" s="74"/>
    </row>
    <row r="336" spans="1:12" ht="17">
      <c r="A336" s="135"/>
      <c r="B336" s="137" t="s">
        <v>85</v>
      </c>
      <c r="C336" s="76" t="s">
        <v>85</v>
      </c>
      <c r="D336" s="76" t="s">
        <v>85</v>
      </c>
      <c r="E336" s="76" t="s">
        <v>85</v>
      </c>
      <c r="F336" s="73" t="s">
        <v>85</v>
      </c>
      <c r="G336" s="76" t="s">
        <v>85</v>
      </c>
      <c r="H336" s="76" t="s">
        <v>85</v>
      </c>
      <c r="I336" s="76" t="s">
        <v>85</v>
      </c>
      <c r="J336" s="76" t="s">
        <v>85</v>
      </c>
      <c r="K336" s="138" t="s">
        <v>85</v>
      </c>
      <c r="L336" s="74"/>
    </row>
    <row r="337" spans="1:12" ht="17">
      <c r="A337" s="135"/>
      <c r="B337" s="137" t="s">
        <v>85</v>
      </c>
      <c r="C337" s="76" t="s">
        <v>85</v>
      </c>
      <c r="D337" s="76" t="s">
        <v>85</v>
      </c>
      <c r="E337" s="76" t="s">
        <v>85</v>
      </c>
      <c r="F337" s="73" t="s">
        <v>85</v>
      </c>
      <c r="G337" s="76" t="s">
        <v>85</v>
      </c>
      <c r="H337" s="76" t="s">
        <v>85</v>
      </c>
      <c r="I337" s="76" t="s">
        <v>85</v>
      </c>
      <c r="J337" s="76" t="s">
        <v>85</v>
      </c>
      <c r="K337" s="138" t="s">
        <v>85</v>
      </c>
      <c r="L337" s="74"/>
    </row>
    <row r="338" spans="1:12" ht="17">
      <c r="A338" s="135"/>
      <c r="B338" s="137" t="s">
        <v>85</v>
      </c>
      <c r="C338" s="76" t="s">
        <v>85</v>
      </c>
      <c r="D338" s="76" t="s">
        <v>85</v>
      </c>
      <c r="E338" s="76" t="s">
        <v>85</v>
      </c>
      <c r="F338" s="73" t="s">
        <v>85</v>
      </c>
      <c r="G338" s="76" t="s">
        <v>85</v>
      </c>
      <c r="H338" s="76" t="s">
        <v>85</v>
      </c>
      <c r="I338" s="76" t="s">
        <v>85</v>
      </c>
      <c r="J338" s="76" t="s">
        <v>85</v>
      </c>
      <c r="K338" s="138" t="s">
        <v>85</v>
      </c>
      <c r="L338" s="74"/>
    </row>
    <row r="339" spans="1:12" ht="17">
      <c r="A339" s="135"/>
      <c r="B339" s="137" t="s">
        <v>85</v>
      </c>
      <c r="C339" s="76" t="s">
        <v>85</v>
      </c>
      <c r="D339" s="76" t="s">
        <v>85</v>
      </c>
      <c r="E339" s="76" t="s">
        <v>85</v>
      </c>
      <c r="F339" s="73" t="s">
        <v>85</v>
      </c>
      <c r="G339" s="76" t="s">
        <v>85</v>
      </c>
      <c r="H339" s="76" t="s">
        <v>85</v>
      </c>
      <c r="I339" s="76" t="s">
        <v>85</v>
      </c>
      <c r="J339" s="76" t="s">
        <v>85</v>
      </c>
      <c r="K339" s="138" t="s">
        <v>85</v>
      </c>
      <c r="L339" s="74"/>
    </row>
    <row r="340" spans="1:12" ht="17">
      <c r="A340" s="135"/>
      <c r="B340" s="137" t="s">
        <v>85</v>
      </c>
      <c r="C340" s="76" t="s">
        <v>85</v>
      </c>
      <c r="D340" s="76" t="s">
        <v>85</v>
      </c>
      <c r="E340" s="76" t="s">
        <v>85</v>
      </c>
      <c r="F340" s="73" t="s">
        <v>85</v>
      </c>
      <c r="G340" s="76" t="s">
        <v>85</v>
      </c>
      <c r="H340" s="76" t="s">
        <v>85</v>
      </c>
      <c r="I340" s="76" t="s">
        <v>85</v>
      </c>
      <c r="J340" s="76" t="s">
        <v>85</v>
      </c>
      <c r="K340" s="138" t="s">
        <v>85</v>
      </c>
      <c r="L340" s="74"/>
    </row>
    <row r="341" spans="1:12" ht="17">
      <c r="A341" s="135"/>
      <c r="B341" s="137" t="s">
        <v>85</v>
      </c>
      <c r="C341" s="76" t="s">
        <v>85</v>
      </c>
      <c r="D341" s="76" t="s">
        <v>85</v>
      </c>
      <c r="E341" s="76" t="s">
        <v>85</v>
      </c>
      <c r="F341" s="73" t="s">
        <v>85</v>
      </c>
      <c r="G341" s="76" t="s">
        <v>85</v>
      </c>
      <c r="H341" s="76" t="s">
        <v>85</v>
      </c>
      <c r="I341" s="76" t="s">
        <v>85</v>
      </c>
      <c r="J341" s="76" t="s">
        <v>85</v>
      </c>
      <c r="K341" s="138" t="s">
        <v>85</v>
      </c>
      <c r="L341" s="74"/>
    </row>
    <row r="342" spans="1:12" ht="17">
      <c r="A342" s="135"/>
      <c r="B342" s="137" t="s">
        <v>85</v>
      </c>
      <c r="C342" s="76" t="s">
        <v>85</v>
      </c>
      <c r="D342" s="76" t="s">
        <v>85</v>
      </c>
      <c r="E342" s="76" t="s">
        <v>85</v>
      </c>
      <c r="F342" s="73" t="s">
        <v>85</v>
      </c>
      <c r="G342" s="76" t="s">
        <v>85</v>
      </c>
      <c r="H342" s="76" t="s">
        <v>85</v>
      </c>
      <c r="I342" s="76" t="s">
        <v>85</v>
      </c>
      <c r="J342" s="76" t="s">
        <v>85</v>
      </c>
      <c r="K342" s="138" t="s">
        <v>85</v>
      </c>
      <c r="L342" s="74"/>
    </row>
    <row r="343" spans="1:12" ht="17">
      <c r="A343" s="135"/>
      <c r="B343" s="137" t="s">
        <v>85</v>
      </c>
      <c r="C343" s="76" t="s">
        <v>85</v>
      </c>
      <c r="D343" s="76" t="s">
        <v>85</v>
      </c>
      <c r="E343" s="76" t="s">
        <v>85</v>
      </c>
      <c r="F343" s="73" t="s">
        <v>85</v>
      </c>
      <c r="G343" s="76" t="s">
        <v>85</v>
      </c>
      <c r="H343" s="76" t="s">
        <v>85</v>
      </c>
      <c r="I343" s="76" t="s">
        <v>85</v>
      </c>
      <c r="J343" s="76" t="s">
        <v>85</v>
      </c>
      <c r="K343" s="138" t="s">
        <v>85</v>
      </c>
      <c r="L343" s="74"/>
    </row>
    <row r="344" spans="1:12" ht="17">
      <c r="A344" s="135"/>
      <c r="B344" s="137" t="s">
        <v>85</v>
      </c>
      <c r="C344" s="76" t="s">
        <v>85</v>
      </c>
      <c r="D344" s="76" t="s">
        <v>85</v>
      </c>
      <c r="E344" s="76" t="s">
        <v>85</v>
      </c>
      <c r="F344" s="73" t="s">
        <v>85</v>
      </c>
      <c r="G344" s="76" t="s">
        <v>85</v>
      </c>
      <c r="H344" s="76" t="s">
        <v>85</v>
      </c>
      <c r="I344" s="76" t="s">
        <v>85</v>
      </c>
      <c r="J344" s="76" t="s">
        <v>85</v>
      </c>
      <c r="K344" s="138" t="s">
        <v>85</v>
      </c>
      <c r="L344" s="74"/>
    </row>
    <row r="345" spans="1:12" ht="17">
      <c r="A345" s="135"/>
      <c r="B345" s="137" t="s">
        <v>85</v>
      </c>
      <c r="C345" s="76" t="s">
        <v>85</v>
      </c>
      <c r="D345" s="76" t="s">
        <v>85</v>
      </c>
      <c r="E345" s="76" t="s">
        <v>85</v>
      </c>
      <c r="F345" s="73" t="s">
        <v>85</v>
      </c>
      <c r="G345" s="76" t="s">
        <v>85</v>
      </c>
      <c r="H345" s="76" t="s">
        <v>85</v>
      </c>
      <c r="I345" s="76" t="s">
        <v>85</v>
      </c>
      <c r="J345" s="76" t="s">
        <v>85</v>
      </c>
      <c r="K345" s="138" t="s">
        <v>85</v>
      </c>
      <c r="L345" s="74"/>
    </row>
    <row r="346" spans="1:12" ht="17">
      <c r="A346" s="135"/>
      <c r="B346" s="137" t="s">
        <v>85</v>
      </c>
      <c r="C346" s="76" t="s">
        <v>85</v>
      </c>
      <c r="D346" s="76" t="s">
        <v>85</v>
      </c>
      <c r="E346" s="76" t="s">
        <v>85</v>
      </c>
      <c r="F346" s="73" t="s">
        <v>85</v>
      </c>
      <c r="G346" s="76" t="s">
        <v>85</v>
      </c>
      <c r="H346" s="76" t="s">
        <v>85</v>
      </c>
      <c r="I346" s="76" t="s">
        <v>85</v>
      </c>
      <c r="J346" s="76" t="s">
        <v>85</v>
      </c>
      <c r="K346" s="138" t="s">
        <v>85</v>
      </c>
      <c r="L346" s="74"/>
    </row>
    <row r="347" spans="1:12" ht="17">
      <c r="A347" s="135"/>
      <c r="B347" s="137" t="s">
        <v>85</v>
      </c>
      <c r="C347" s="76" t="s">
        <v>85</v>
      </c>
      <c r="D347" s="76" t="s">
        <v>85</v>
      </c>
      <c r="E347" s="76" t="s">
        <v>85</v>
      </c>
      <c r="F347" s="73" t="s">
        <v>85</v>
      </c>
      <c r="G347" s="76" t="s">
        <v>85</v>
      </c>
      <c r="H347" s="76" t="s">
        <v>85</v>
      </c>
      <c r="I347" s="76" t="s">
        <v>85</v>
      </c>
      <c r="J347" s="76" t="s">
        <v>85</v>
      </c>
      <c r="K347" s="138" t="s">
        <v>85</v>
      </c>
      <c r="L347" s="74"/>
    </row>
    <row r="348" spans="1:12" ht="17">
      <c r="A348" s="135"/>
      <c r="B348" s="137" t="s">
        <v>85</v>
      </c>
      <c r="C348" s="76" t="s">
        <v>85</v>
      </c>
      <c r="D348" s="76" t="s">
        <v>85</v>
      </c>
      <c r="E348" s="76" t="s">
        <v>85</v>
      </c>
      <c r="F348" s="73" t="s">
        <v>85</v>
      </c>
      <c r="G348" s="76" t="s">
        <v>85</v>
      </c>
      <c r="H348" s="76" t="s">
        <v>85</v>
      </c>
      <c r="I348" s="76" t="s">
        <v>85</v>
      </c>
      <c r="J348" s="76" t="s">
        <v>85</v>
      </c>
      <c r="K348" s="138" t="s">
        <v>85</v>
      </c>
      <c r="L348" s="74"/>
    </row>
    <row r="349" spans="1:12" ht="17">
      <c r="A349" s="135"/>
      <c r="B349" s="137" t="s">
        <v>85</v>
      </c>
      <c r="C349" s="76" t="s">
        <v>85</v>
      </c>
      <c r="D349" s="76" t="s">
        <v>85</v>
      </c>
      <c r="E349" s="76" t="s">
        <v>85</v>
      </c>
      <c r="F349" s="73" t="s">
        <v>85</v>
      </c>
      <c r="G349" s="76" t="s">
        <v>85</v>
      </c>
      <c r="H349" s="76" t="s">
        <v>85</v>
      </c>
      <c r="I349" s="76" t="s">
        <v>85</v>
      </c>
      <c r="J349" s="76" t="s">
        <v>85</v>
      </c>
      <c r="K349" s="138" t="s">
        <v>85</v>
      </c>
      <c r="L349" s="74"/>
    </row>
    <row r="350" spans="1:12" ht="17">
      <c r="A350" s="135"/>
      <c r="B350" s="137" t="s">
        <v>85</v>
      </c>
      <c r="C350" s="76" t="s">
        <v>85</v>
      </c>
      <c r="D350" s="76" t="s">
        <v>85</v>
      </c>
      <c r="E350" s="76" t="s">
        <v>85</v>
      </c>
      <c r="F350" s="73" t="s">
        <v>85</v>
      </c>
      <c r="G350" s="76" t="s">
        <v>85</v>
      </c>
      <c r="H350" s="76" t="s">
        <v>85</v>
      </c>
      <c r="I350" s="76" t="s">
        <v>85</v>
      </c>
      <c r="J350" s="76" t="s">
        <v>85</v>
      </c>
      <c r="K350" s="138" t="s">
        <v>85</v>
      </c>
      <c r="L350" s="74"/>
    </row>
    <row r="351" spans="1:12" ht="17">
      <c r="A351" s="135"/>
      <c r="B351" s="137" t="s">
        <v>85</v>
      </c>
      <c r="C351" s="76" t="s">
        <v>85</v>
      </c>
      <c r="D351" s="76" t="s">
        <v>85</v>
      </c>
      <c r="E351" s="76" t="s">
        <v>85</v>
      </c>
      <c r="F351" s="73" t="s">
        <v>85</v>
      </c>
      <c r="G351" s="76" t="s">
        <v>85</v>
      </c>
      <c r="H351" s="76" t="s">
        <v>85</v>
      </c>
      <c r="I351" s="76" t="s">
        <v>85</v>
      </c>
      <c r="J351" s="76" t="s">
        <v>85</v>
      </c>
      <c r="K351" s="138" t="s">
        <v>85</v>
      </c>
      <c r="L351" s="74"/>
    </row>
    <row r="352" spans="1:12" ht="17">
      <c r="A352" s="135"/>
      <c r="B352" s="137" t="s">
        <v>85</v>
      </c>
      <c r="C352" s="76" t="s">
        <v>85</v>
      </c>
      <c r="D352" s="76" t="s">
        <v>85</v>
      </c>
      <c r="E352" s="76" t="s">
        <v>85</v>
      </c>
      <c r="F352" s="73" t="s">
        <v>85</v>
      </c>
      <c r="G352" s="76" t="s">
        <v>85</v>
      </c>
      <c r="H352" s="76" t="s">
        <v>85</v>
      </c>
      <c r="I352" s="76" t="s">
        <v>85</v>
      </c>
      <c r="J352" s="76" t="s">
        <v>85</v>
      </c>
      <c r="K352" s="138" t="s">
        <v>85</v>
      </c>
      <c r="L352" s="74"/>
    </row>
    <row r="353" spans="1:12" ht="17">
      <c r="A353" s="135"/>
      <c r="B353" s="137" t="s">
        <v>85</v>
      </c>
      <c r="C353" s="76" t="s">
        <v>85</v>
      </c>
      <c r="D353" s="76" t="s">
        <v>85</v>
      </c>
      <c r="E353" s="76" t="s">
        <v>85</v>
      </c>
      <c r="F353" s="73" t="s">
        <v>85</v>
      </c>
      <c r="G353" s="76" t="s">
        <v>85</v>
      </c>
      <c r="H353" s="76" t="s">
        <v>85</v>
      </c>
      <c r="I353" s="76" t="s">
        <v>85</v>
      </c>
      <c r="J353" s="76" t="s">
        <v>85</v>
      </c>
      <c r="K353" s="138" t="s">
        <v>85</v>
      </c>
      <c r="L353" s="74"/>
    </row>
    <row r="354" spans="1:12" ht="17">
      <c r="A354" s="135"/>
      <c r="B354" s="137" t="s">
        <v>85</v>
      </c>
      <c r="C354" s="76" t="s">
        <v>85</v>
      </c>
      <c r="D354" s="76" t="s">
        <v>85</v>
      </c>
      <c r="E354" s="76" t="s">
        <v>85</v>
      </c>
      <c r="F354" s="73" t="s">
        <v>85</v>
      </c>
      <c r="G354" s="76" t="s">
        <v>85</v>
      </c>
      <c r="H354" s="76" t="s">
        <v>85</v>
      </c>
      <c r="I354" s="76" t="s">
        <v>85</v>
      </c>
      <c r="J354" s="76" t="s">
        <v>85</v>
      </c>
      <c r="K354" s="138" t="s">
        <v>85</v>
      </c>
      <c r="L354" s="74"/>
    </row>
    <row r="355" spans="1:12" ht="17">
      <c r="A355" s="135"/>
      <c r="B355" s="137" t="s">
        <v>85</v>
      </c>
      <c r="C355" s="76" t="s">
        <v>85</v>
      </c>
      <c r="D355" s="76" t="s">
        <v>85</v>
      </c>
      <c r="E355" s="76" t="s">
        <v>85</v>
      </c>
      <c r="F355" s="73" t="s">
        <v>85</v>
      </c>
      <c r="G355" s="76" t="s">
        <v>85</v>
      </c>
      <c r="H355" s="76" t="s">
        <v>85</v>
      </c>
      <c r="I355" s="76" t="s">
        <v>85</v>
      </c>
      <c r="J355" s="76" t="s">
        <v>85</v>
      </c>
      <c r="K355" s="138" t="s">
        <v>85</v>
      </c>
      <c r="L355" s="74"/>
    </row>
    <row r="356" spans="1:12" ht="17">
      <c r="A356" s="135"/>
      <c r="B356" s="137" t="s">
        <v>85</v>
      </c>
      <c r="C356" s="76" t="s">
        <v>85</v>
      </c>
      <c r="D356" s="76" t="s">
        <v>85</v>
      </c>
      <c r="E356" s="76" t="s">
        <v>85</v>
      </c>
      <c r="F356" s="73" t="s">
        <v>85</v>
      </c>
      <c r="G356" s="76" t="s">
        <v>85</v>
      </c>
      <c r="H356" s="76" t="s">
        <v>85</v>
      </c>
      <c r="I356" s="76" t="s">
        <v>85</v>
      </c>
      <c r="J356" s="76" t="s">
        <v>85</v>
      </c>
      <c r="K356" s="138" t="s">
        <v>85</v>
      </c>
      <c r="L356" s="74"/>
    </row>
    <row r="357" spans="1:12" ht="17">
      <c r="A357" s="135"/>
      <c r="B357" s="137" t="s">
        <v>85</v>
      </c>
      <c r="C357" s="76" t="s">
        <v>85</v>
      </c>
      <c r="D357" s="76" t="s">
        <v>85</v>
      </c>
      <c r="E357" s="76" t="s">
        <v>85</v>
      </c>
      <c r="F357" s="73" t="s">
        <v>85</v>
      </c>
      <c r="G357" s="76" t="s">
        <v>85</v>
      </c>
      <c r="H357" s="76" t="s">
        <v>85</v>
      </c>
      <c r="I357" s="76" t="s">
        <v>85</v>
      </c>
      <c r="J357" s="76" t="s">
        <v>85</v>
      </c>
      <c r="K357" s="138" t="s">
        <v>85</v>
      </c>
      <c r="L357" s="74"/>
    </row>
    <row r="358" spans="1:12" ht="17">
      <c r="A358" s="135"/>
      <c r="B358" s="137" t="s">
        <v>85</v>
      </c>
      <c r="C358" s="76" t="s">
        <v>85</v>
      </c>
      <c r="D358" s="76" t="s">
        <v>85</v>
      </c>
      <c r="E358" s="76" t="s">
        <v>85</v>
      </c>
      <c r="F358" s="73" t="s">
        <v>85</v>
      </c>
      <c r="G358" s="76" t="s">
        <v>85</v>
      </c>
      <c r="H358" s="76" t="s">
        <v>85</v>
      </c>
      <c r="I358" s="76" t="s">
        <v>85</v>
      </c>
      <c r="J358" s="76" t="s">
        <v>85</v>
      </c>
      <c r="K358" s="138" t="s">
        <v>85</v>
      </c>
      <c r="L358" s="74"/>
    </row>
    <row r="359" spans="1:12" ht="17">
      <c r="A359" s="135"/>
      <c r="B359" s="137" t="s">
        <v>85</v>
      </c>
      <c r="C359" s="76" t="s">
        <v>85</v>
      </c>
      <c r="D359" s="76" t="s">
        <v>85</v>
      </c>
      <c r="E359" s="76" t="s">
        <v>85</v>
      </c>
      <c r="F359" s="73" t="s">
        <v>85</v>
      </c>
      <c r="G359" s="76" t="s">
        <v>85</v>
      </c>
      <c r="H359" s="76" t="s">
        <v>85</v>
      </c>
      <c r="I359" s="76" t="s">
        <v>85</v>
      </c>
      <c r="J359" s="76" t="s">
        <v>85</v>
      </c>
      <c r="K359" s="138" t="s">
        <v>85</v>
      </c>
      <c r="L359" s="74"/>
    </row>
    <row r="360" spans="1:12" ht="17">
      <c r="A360" s="135"/>
      <c r="B360" s="137" t="s">
        <v>85</v>
      </c>
      <c r="C360" s="76" t="s">
        <v>85</v>
      </c>
      <c r="D360" s="76" t="s">
        <v>85</v>
      </c>
      <c r="E360" s="76" t="s">
        <v>85</v>
      </c>
      <c r="F360" s="73" t="s">
        <v>85</v>
      </c>
      <c r="G360" s="76" t="s">
        <v>85</v>
      </c>
      <c r="H360" s="76" t="s">
        <v>85</v>
      </c>
      <c r="I360" s="76" t="s">
        <v>85</v>
      </c>
      <c r="J360" s="76" t="s">
        <v>85</v>
      </c>
      <c r="K360" s="138" t="s">
        <v>85</v>
      </c>
      <c r="L360" s="74"/>
    </row>
    <row r="361" spans="1:12" ht="17">
      <c r="A361" s="135"/>
      <c r="B361" s="137" t="s">
        <v>85</v>
      </c>
      <c r="C361" s="76" t="s">
        <v>85</v>
      </c>
      <c r="D361" s="76" t="s">
        <v>85</v>
      </c>
      <c r="E361" s="76" t="s">
        <v>85</v>
      </c>
      <c r="F361" s="73" t="s">
        <v>85</v>
      </c>
      <c r="G361" s="76" t="s">
        <v>85</v>
      </c>
      <c r="H361" s="76" t="s">
        <v>85</v>
      </c>
      <c r="I361" s="76" t="s">
        <v>85</v>
      </c>
      <c r="J361" s="76" t="s">
        <v>85</v>
      </c>
      <c r="K361" s="138" t="s">
        <v>85</v>
      </c>
      <c r="L361" s="74"/>
    </row>
    <row r="362" spans="1:12" ht="17">
      <c r="A362" s="135"/>
      <c r="B362" s="137" t="s">
        <v>85</v>
      </c>
      <c r="C362" s="76" t="s">
        <v>85</v>
      </c>
      <c r="D362" s="76" t="s">
        <v>85</v>
      </c>
      <c r="E362" s="76" t="s">
        <v>85</v>
      </c>
      <c r="F362" s="73" t="s">
        <v>85</v>
      </c>
      <c r="G362" s="76" t="s">
        <v>85</v>
      </c>
      <c r="H362" s="76" t="s">
        <v>85</v>
      </c>
      <c r="I362" s="76" t="s">
        <v>85</v>
      </c>
      <c r="J362" s="76" t="s">
        <v>85</v>
      </c>
      <c r="K362" s="138" t="s">
        <v>85</v>
      </c>
      <c r="L362" s="74"/>
    </row>
    <row r="363" spans="1:12" ht="17">
      <c r="A363" s="135"/>
      <c r="B363" s="137" t="s">
        <v>85</v>
      </c>
      <c r="C363" s="76" t="s">
        <v>85</v>
      </c>
      <c r="D363" s="76" t="s">
        <v>85</v>
      </c>
      <c r="E363" s="76" t="s">
        <v>85</v>
      </c>
      <c r="F363" s="73" t="s">
        <v>85</v>
      </c>
      <c r="G363" s="76" t="s">
        <v>85</v>
      </c>
      <c r="H363" s="76" t="s">
        <v>85</v>
      </c>
      <c r="I363" s="76" t="s">
        <v>85</v>
      </c>
      <c r="J363" s="76" t="s">
        <v>85</v>
      </c>
      <c r="K363" s="138" t="s">
        <v>85</v>
      </c>
      <c r="L363" s="74"/>
    </row>
    <row r="364" spans="1:12" ht="17">
      <c r="A364" s="135"/>
      <c r="B364" s="137" t="s">
        <v>85</v>
      </c>
      <c r="C364" s="76" t="s">
        <v>85</v>
      </c>
      <c r="D364" s="76" t="s">
        <v>85</v>
      </c>
      <c r="E364" s="76" t="s">
        <v>85</v>
      </c>
      <c r="F364" s="73" t="s">
        <v>85</v>
      </c>
      <c r="G364" s="76" t="s">
        <v>85</v>
      </c>
      <c r="H364" s="76" t="s">
        <v>85</v>
      </c>
      <c r="I364" s="76" t="s">
        <v>85</v>
      </c>
      <c r="J364" s="76" t="s">
        <v>85</v>
      </c>
      <c r="K364" s="138" t="s">
        <v>85</v>
      </c>
      <c r="L364" s="74"/>
    </row>
    <row r="365" spans="1:12" ht="17">
      <c r="A365" s="135"/>
      <c r="B365" s="137" t="s">
        <v>85</v>
      </c>
      <c r="C365" s="76" t="s">
        <v>85</v>
      </c>
      <c r="D365" s="76" t="s">
        <v>85</v>
      </c>
      <c r="E365" s="76" t="s">
        <v>85</v>
      </c>
      <c r="F365" s="73" t="s">
        <v>85</v>
      </c>
      <c r="G365" s="76" t="s">
        <v>85</v>
      </c>
      <c r="H365" s="76" t="s">
        <v>85</v>
      </c>
      <c r="I365" s="76" t="s">
        <v>85</v>
      </c>
      <c r="J365" s="76" t="s">
        <v>85</v>
      </c>
      <c r="K365" s="138" t="s">
        <v>85</v>
      </c>
      <c r="L365" s="74"/>
    </row>
    <row r="366" spans="1:12" ht="17">
      <c r="A366" s="135"/>
      <c r="B366" s="137" t="s">
        <v>85</v>
      </c>
      <c r="C366" s="76" t="s">
        <v>85</v>
      </c>
      <c r="D366" s="76" t="s">
        <v>85</v>
      </c>
      <c r="E366" s="76" t="s">
        <v>85</v>
      </c>
      <c r="F366" s="73" t="s">
        <v>85</v>
      </c>
      <c r="G366" s="76" t="s">
        <v>85</v>
      </c>
      <c r="H366" s="76" t="s">
        <v>85</v>
      </c>
      <c r="I366" s="76" t="s">
        <v>85</v>
      </c>
      <c r="J366" s="76" t="s">
        <v>85</v>
      </c>
      <c r="K366" s="138" t="s">
        <v>85</v>
      </c>
      <c r="L366" s="74"/>
    </row>
    <row r="367" spans="1:12" ht="17">
      <c r="A367" s="135"/>
      <c r="B367" s="137" t="s">
        <v>85</v>
      </c>
      <c r="C367" s="76" t="s">
        <v>85</v>
      </c>
      <c r="D367" s="76" t="s">
        <v>85</v>
      </c>
      <c r="E367" s="76" t="s">
        <v>85</v>
      </c>
      <c r="F367" s="73" t="s">
        <v>85</v>
      </c>
      <c r="G367" s="76" t="s">
        <v>85</v>
      </c>
      <c r="H367" s="76" t="s">
        <v>85</v>
      </c>
      <c r="I367" s="76" t="s">
        <v>85</v>
      </c>
      <c r="J367" s="76" t="s">
        <v>85</v>
      </c>
      <c r="K367" s="138" t="s">
        <v>85</v>
      </c>
      <c r="L367" s="74"/>
    </row>
    <row r="368" spans="1:12" ht="17">
      <c r="A368" s="135"/>
      <c r="B368" s="137" t="s">
        <v>85</v>
      </c>
      <c r="C368" s="76" t="s">
        <v>85</v>
      </c>
      <c r="D368" s="76" t="s">
        <v>85</v>
      </c>
      <c r="E368" s="76" t="s">
        <v>85</v>
      </c>
      <c r="F368" s="73" t="s">
        <v>85</v>
      </c>
      <c r="G368" s="76" t="s">
        <v>85</v>
      </c>
      <c r="H368" s="76" t="s">
        <v>85</v>
      </c>
      <c r="I368" s="76" t="s">
        <v>85</v>
      </c>
      <c r="J368" s="76" t="s">
        <v>85</v>
      </c>
      <c r="K368" s="138" t="s">
        <v>85</v>
      </c>
      <c r="L368" s="74"/>
    </row>
    <row r="369" spans="1:12" ht="17">
      <c r="A369" s="135"/>
      <c r="B369" s="137" t="s">
        <v>85</v>
      </c>
      <c r="C369" s="76" t="s">
        <v>85</v>
      </c>
      <c r="D369" s="76" t="s">
        <v>85</v>
      </c>
      <c r="E369" s="76" t="s">
        <v>85</v>
      </c>
      <c r="F369" s="73" t="s">
        <v>85</v>
      </c>
      <c r="G369" s="76" t="s">
        <v>85</v>
      </c>
      <c r="H369" s="76" t="s">
        <v>85</v>
      </c>
      <c r="I369" s="76" t="s">
        <v>85</v>
      </c>
      <c r="J369" s="76" t="s">
        <v>85</v>
      </c>
      <c r="K369" s="138" t="s">
        <v>85</v>
      </c>
      <c r="L369" s="74"/>
    </row>
    <row r="370" spans="1:12" ht="17">
      <c r="A370" s="135"/>
      <c r="B370" s="137" t="s">
        <v>85</v>
      </c>
      <c r="C370" s="76" t="s">
        <v>85</v>
      </c>
      <c r="D370" s="76" t="s">
        <v>85</v>
      </c>
      <c r="E370" s="76" t="s">
        <v>85</v>
      </c>
      <c r="F370" s="73" t="s">
        <v>85</v>
      </c>
      <c r="G370" s="76" t="s">
        <v>85</v>
      </c>
      <c r="H370" s="76" t="s">
        <v>85</v>
      </c>
      <c r="I370" s="76" t="s">
        <v>85</v>
      </c>
      <c r="J370" s="76" t="s">
        <v>85</v>
      </c>
      <c r="K370" s="138" t="s">
        <v>85</v>
      </c>
      <c r="L370" s="74"/>
    </row>
    <row r="371" spans="1:12" ht="17">
      <c r="A371" s="135"/>
      <c r="B371" s="137" t="s">
        <v>85</v>
      </c>
      <c r="C371" s="76" t="s">
        <v>85</v>
      </c>
      <c r="D371" s="76" t="s">
        <v>85</v>
      </c>
      <c r="E371" s="76" t="s">
        <v>85</v>
      </c>
      <c r="F371" s="73" t="s">
        <v>85</v>
      </c>
      <c r="G371" s="76" t="s">
        <v>85</v>
      </c>
      <c r="H371" s="76" t="s">
        <v>85</v>
      </c>
      <c r="I371" s="76" t="s">
        <v>85</v>
      </c>
      <c r="J371" s="76" t="s">
        <v>85</v>
      </c>
      <c r="K371" s="138" t="s">
        <v>85</v>
      </c>
      <c r="L371" s="74"/>
    </row>
    <row r="372" spans="1:12" ht="17">
      <c r="A372" s="135"/>
      <c r="B372" s="137" t="s">
        <v>85</v>
      </c>
      <c r="C372" s="76" t="s">
        <v>85</v>
      </c>
      <c r="D372" s="76" t="s">
        <v>85</v>
      </c>
      <c r="E372" s="76" t="s">
        <v>85</v>
      </c>
      <c r="F372" s="73" t="s">
        <v>85</v>
      </c>
      <c r="G372" s="76" t="s">
        <v>85</v>
      </c>
      <c r="H372" s="76" t="s">
        <v>85</v>
      </c>
      <c r="I372" s="76" t="s">
        <v>85</v>
      </c>
      <c r="J372" s="76" t="s">
        <v>85</v>
      </c>
      <c r="K372" s="138" t="s">
        <v>85</v>
      </c>
      <c r="L372" s="74"/>
    </row>
    <row r="373" spans="1:12" ht="17">
      <c r="A373" s="135"/>
      <c r="B373" s="137" t="s">
        <v>85</v>
      </c>
      <c r="C373" s="76" t="s">
        <v>85</v>
      </c>
      <c r="D373" s="76" t="s">
        <v>85</v>
      </c>
      <c r="E373" s="76" t="s">
        <v>85</v>
      </c>
      <c r="F373" s="73" t="s">
        <v>85</v>
      </c>
      <c r="G373" s="76" t="s">
        <v>85</v>
      </c>
      <c r="H373" s="76" t="s">
        <v>85</v>
      </c>
      <c r="I373" s="76" t="s">
        <v>85</v>
      </c>
      <c r="J373" s="76" t="s">
        <v>85</v>
      </c>
      <c r="K373" s="138" t="s">
        <v>85</v>
      </c>
      <c r="L373" s="74"/>
    </row>
    <row r="374" spans="1:12" ht="17">
      <c r="A374" s="135"/>
      <c r="B374" s="137" t="s">
        <v>85</v>
      </c>
      <c r="C374" s="76" t="s">
        <v>85</v>
      </c>
      <c r="D374" s="76" t="s">
        <v>85</v>
      </c>
      <c r="E374" s="76" t="s">
        <v>85</v>
      </c>
      <c r="F374" s="73" t="s">
        <v>85</v>
      </c>
      <c r="G374" s="76" t="s">
        <v>85</v>
      </c>
      <c r="H374" s="76" t="s">
        <v>85</v>
      </c>
      <c r="I374" s="76" t="s">
        <v>85</v>
      </c>
      <c r="J374" s="76" t="s">
        <v>85</v>
      </c>
      <c r="K374" s="138" t="s">
        <v>85</v>
      </c>
      <c r="L374" s="74"/>
    </row>
    <row r="375" spans="1:12" ht="17">
      <c r="A375" s="135"/>
      <c r="B375" s="137" t="s">
        <v>85</v>
      </c>
      <c r="C375" s="76" t="s">
        <v>85</v>
      </c>
      <c r="D375" s="76" t="s">
        <v>85</v>
      </c>
      <c r="E375" s="76" t="s">
        <v>85</v>
      </c>
      <c r="F375" s="73" t="s">
        <v>85</v>
      </c>
      <c r="G375" s="76" t="s">
        <v>85</v>
      </c>
      <c r="H375" s="76" t="s">
        <v>85</v>
      </c>
      <c r="I375" s="76" t="s">
        <v>85</v>
      </c>
      <c r="J375" s="76" t="s">
        <v>85</v>
      </c>
      <c r="K375" s="138" t="s">
        <v>85</v>
      </c>
      <c r="L375" s="74"/>
    </row>
    <row r="376" spans="1:12" ht="17">
      <c r="A376" s="135"/>
      <c r="B376" s="137" t="s">
        <v>85</v>
      </c>
      <c r="C376" s="76" t="s">
        <v>85</v>
      </c>
      <c r="D376" s="76" t="s">
        <v>85</v>
      </c>
      <c r="E376" s="76" t="s">
        <v>85</v>
      </c>
      <c r="F376" s="73" t="s">
        <v>85</v>
      </c>
      <c r="G376" s="76" t="s">
        <v>85</v>
      </c>
      <c r="H376" s="76" t="s">
        <v>85</v>
      </c>
      <c r="I376" s="76" t="s">
        <v>85</v>
      </c>
      <c r="J376" s="76" t="s">
        <v>85</v>
      </c>
      <c r="K376" s="138" t="s">
        <v>85</v>
      </c>
      <c r="L376" s="74"/>
    </row>
    <row r="377" spans="1:12" ht="17">
      <c r="A377" s="135"/>
      <c r="B377" s="137" t="s">
        <v>85</v>
      </c>
      <c r="C377" s="76" t="s">
        <v>85</v>
      </c>
      <c r="D377" s="76" t="s">
        <v>85</v>
      </c>
      <c r="E377" s="76" t="s">
        <v>85</v>
      </c>
      <c r="F377" s="73" t="s">
        <v>85</v>
      </c>
      <c r="G377" s="76" t="s">
        <v>85</v>
      </c>
      <c r="H377" s="76" t="s">
        <v>85</v>
      </c>
      <c r="I377" s="76" t="s">
        <v>85</v>
      </c>
      <c r="J377" s="76" t="s">
        <v>85</v>
      </c>
      <c r="K377" s="138" t="s">
        <v>85</v>
      </c>
      <c r="L377" s="74"/>
    </row>
    <row r="378" spans="1:12" ht="17">
      <c r="A378" s="135"/>
      <c r="B378" s="137" t="s">
        <v>85</v>
      </c>
      <c r="C378" s="76" t="s">
        <v>85</v>
      </c>
      <c r="D378" s="76" t="s">
        <v>85</v>
      </c>
      <c r="E378" s="76" t="s">
        <v>85</v>
      </c>
      <c r="F378" s="73" t="s">
        <v>85</v>
      </c>
      <c r="G378" s="76" t="s">
        <v>85</v>
      </c>
      <c r="H378" s="76" t="s">
        <v>85</v>
      </c>
      <c r="I378" s="76" t="s">
        <v>85</v>
      </c>
      <c r="J378" s="76" t="s">
        <v>85</v>
      </c>
      <c r="K378" s="138" t="s">
        <v>85</v>
      </c>
      <c r="L378" s="74"/>
    </row>
    <row r="379" spans="1:12" ht="17">
      <c r="A379" s="135"/>
      <c r="B379" s="137" t="s">
        <v>85</v>
      </c>
      <c r="C379" s="76" t="s">
        <v>85</v>
      </c>
      <c r="D379" s="76" t="s">
        <v>85</v>
      </c>
      <c r="E379" s="76" t="s">
        <v>85</v>
      </c>
      <c r="F379" s="73" t="s">
        <v>85</v>
      </c>
      <c r="G379" s="76" t="s">
        <v>85</v>
      </c>
      <c r="H379" s="76" t="s">
        <v>85</v>
      </c>
      <c r="I379" s="76" t="s">
        <v>85</v>
      </c>
      <c r="J379" s="76" t="s">
        <v>85</v>
      </c>
      <c r="K379" s="138" t="s">
        <v>85</v>
      </c>
      <c r="L379" s="74"/>
    </row>
    <row r="380" spans="1:12" ht="17">
      <c r="A380" s="135"/>
      <c r="B380" s="137" t="s">
        <v>85</v>
      </c>
      <c r="C380" s="76" t="s">
        <v>85</v>
      </c>
      <c r="D380" s="76" t="s">
        <v>85</v>
      </c>
      <c r="E380" s="76" t="s">
        <v>85</v>
      </c>
      <c r="F380" s="73" t="s">
        <v>85</v>
      </c>
      <c r="G380" s="76" t="s">
        <v>85</v>
      </c>
      <c r="H380" s="76" t="s">
        <v>85</v>
      </c>
      <c r="I380" s="76" t="s">
        <v>85</v>
      </c>
      <c r="J380" s="76" t="s">
        <v>85</v>
      </c>
      <c r="K380" s="138" t="s">
        <v>85</v>
      </c>
      <c r="L380" s="74"/>
    </row>
    <row r="381" spans="1:12" ht="17">
      <c r="A381" s="135"/>
      <c r="B381" s="137" t="s">
        <v>85</v>
      </c>
      <c r="C381" s="76" t="s">
        <v>85</v>
      </c>
      <c r="D381" s="76" t="s">
        <v>85</v>
      </c>
      <c r="E381" s="76" t="s">
        <v>85</v>
      </c>
      <c r="F381" s="73" t="s">
        <v>85</v>
      </c>
      <c r="G381" s="76" t="s">
        <v>85</v>
      </c>
      <c r="H381" s="76" t="s">
        <v>85</v>
      </c>
      <c r="I381" s="76" t="s">
        <v>85</v>
      </c>
      <c r="J381" s="76" t="s">
        <v>85</v>
      </c>
      <c r="K381" s="138" t="s">
        <v>85</v>
      </c>
      <c r="L381" s="74"/>
    </row>
    <row r="382" spans="1:12" ht="17">
      <c r="A382" s="135"/>
      <c r="B382" s="137" t="s">
        <v>85</v>
      </c>
      <c r="C382" s="76" t="s">
        <v>85</v>
      </c>
      <c r="D382" s="76" t="s">
        <v>85</v>
      </c>
      <c r="E382" s="76" t="s">
        <v>85</v>
      </c>
      <c r="F382" s="73" t="s">
        <v>85</v>
      </c>
      <c r="G382" s="76" t="s">
        <v>85</v>
      </c>
      <c r="H382" s="76" t="s">
        <v>85</v>
      </c>
      <c r="I382" s="76" t="s">
        <v>85</v>
      </c>
      <c r="J382" s="76" t="s">
        <v>85</v>
      </c>
      <c r="K382" s="138" t="s">
        <v>85</v>
      </c>
      <c r="L382" s="74"/>
    </row>
    <row r="383" spans="1:12" ht="17">
      <c r="A383" s="135"/>
      <c r="B383" s="137" t="s">
        <v>85</v>
      </c>
      <c r="C383" s="76" t="s">
        <v>85</v>
      </c>
      <c r="D383" s="76" t="s">
        <v>85</v>
      </c>
      <c r="E383" s="76" t="s">
        <v>85</v>
      </c>
      <c r="F383" s="73" t="s">
        <v>85</v>
      </c>
      <c r="G383" s="76" t="s">
        <v>85</v>
      </c>
      <c r="H383" s="76" t="s">
        <v>85</v>
      </c>
      <c r="I383" s="76" t="s">
        <v>85</v>
      </c>
      <c r="J383" s="76" t="s">
        <v>85</v>
      </c>
      <c r="K383" s="138" t="s">
        <v>85</v>
      </c>
      <c r="L383" s="74"/>
    </row>
    <row r="384" spans="1:12" ht="17">
      <c r="A384" s="135"/>
      <c r="B384" s="137" t="s">
        <v>85</v>
      </c>
      <c r="C384" s="76" t="s">
        <v>85</v>
      </c>
      <c r="D384" s="76" t="s">
        <v>85</v>
      </c>
      <c r="E384" s="76" t="s">
        <v>85</v>
      </c>
      <c r="F384" s="73" t="s">
        <v>85</v>
      </c>
      <c r="G384" s="76" t="s">
        <v>85</v>
      </c>
      <c r="H384" s="76" t="s">
        <v>85</v>
      </c>
      <c r="I384" s="76" t="s">
        <v>85</v>
      </c>
      <c r="J384" s="76" t="s">
        <v>85</v>
      </c>
      <c r="K384" s="138" t="s">
        <v>85</v>
      </c>
      <c r="L384" s="74"/>
    </row>
    <row r="385" spans="1:12" ht="17">
      <c r="A385" s="135"/>
      <c r="B385" s="137" t="s">
        <v>85</v>
      </c>
      <c r="C385" s="76" t="s">
        <v>85</v>
      </c>
      <c r="D385" s="76" t="s">
        <v>85</v>
      </c>
      <c r="E385" s="76" t="s">
        <v>85</v>
      </c>
      <c r="F385" s="73" t="s">
        <v>85</v>
      </c>
      <c r="G385" s="76" t="s">
        <v>85</v>
      </c>
      <c r="H385" s="76" t="s">
        <v>85</v>
      </c>
      <c r="I385" s="76" t="s">
        <v>85</v>
      </c>
      <c r="J385" s="76" t="s">
        <v>85</v>
      </c>
      <c r="K385" s="138" t="s">
        <v>85</v>
      </c>
      <c r="L385" s="74"/>
    </row>
    <row r="386" spans="1:12" ht="17">
      <c r="A386" s="135"/>
      <c r="B386" s="137" t="s">
        <v>85</v>
      </c>
      <c r="C386" s="76" t="s">
        <v>85</v>
      </c>
      <c r="D386" s="76" t="s">
        <v>85</v>
      </c>
      <c r="E386" s="76" t="s">
        <v>85</v>
      </c>
      <c r="F386" s="73" t="s">
        <v>85</v>
      </c>
      <c r="G386" s="76" t="s">
        <v>85</v>
      </c>
      <c r="H386" s="76" t="s">
        <v>85</v>
      </c>
      <c r="I386" s="76" t="s">
        <v>85</v>
      </c>
      <c r="J386" s="76" t="s">
        <v>85</v>
      </c>
      <c r="K386" s="138" t="s">
        <v>85</v>
      </c>
      <c r="L386" s="74"/>
    </row>
    <row r="387" spans="1:12" ht="17">
      <c r="A387" s="135"/>
      <c r="B387" s="137" t="s">
        <v>85</v>
      </c>
      <c r="C387" s="76" t="s">
        <v>85</v>
      </c>
      <c r="D387" s="76" t="s">
        <v>85</v>
      </c>
      <c r="E387" s="76" t="s">
        <v>85</v>
      </c>
      <c r="F387" s="73" t="s">
        <v>85</v>
      </c>
      <c r="G387" s="76" t="s">
        <v>85</v>
      </c>
      <c r="H387" s="76" t="s">
        <v>85</v>
      </c>
      <c r="I387" s="76" t="s">
        <v>85</v>
      </c>
      <c r="J387" s="76" t="s">
        <v>85</v>
      </c>
      <c r="K387" s="138" t="s">
        <v>85</v>
      </c>
      <c r="L387" s="74"/>
    </row>
    <row r="388" spans="1:12" ht="17">
      <c r="A388" s="135"/>
      <c r="B388" s="137" t="s">
        <v>85</v>
      </c>
      <c r="C388" s="76" t="s">
        <v>85</v>
      </c>
      <c r="D388" s="76" t="s">
        <v>85</v>
      </c>
      <c r="E388" s="76" t="s">
        <v>85</v>
      </c>
      <c r="F388" s="73" t="s">
        <v>85</v>
      </c>
      <c r="G388" s="76" t="s">
        <v>85</v>
      </c>
      <c r="H388" s="76" t="s">
        <v>85</v>
      </c>
      <c r="I388" s="76" t="s">
        <v>85</v>
      </c>
      <c r="J388" s="76" t="s">
        <v>85</v>
      </c>
      <c r="K388" s="138" t="s">
        <v>85</v>
      </c>
      <c r="L388" s="74"/>
    </row>
    <row r="389" spans="1:12" ht="17">
      <c r="A389" s="135"/>
      <c r="B389" s="137" t="s">
        <v>85</v>
      </c>
      <c r="C389" s="76" t="s">
        <v>85</v>
      </c>
      <c r="D389" s="76" t="s">
        <v>85</v>
      </c>
      <c r="E389" s="76" t="s">
        <v>85</v>
      </c>
      <c r="F389" s="73" t="s">
        <v>85</v>
      </c>
      <c r="G389" s="76" t="s">
        <v>85</v>
      </c>
      <c r="H389" s="76" t="s">
        <v>85</v>
      </c>
      <c r="I389" s="76" t="s">
        <v>85</v>
      </c>
      <c r="J389" s="76" t="s">
        <v>85</v>
      </c>
      <c r="K389" s="138" t="s">
        <v>85</v>
      </c>
      <c r="L389" s="74"/>
    </row>
    <row r="390" spans="1:12" ht="17">
      <c r="A390" s="135"/>
      <c r="B390" s="137" t="s">
        <v>85</v>
      </c>
      <c r="C390" s="76" t="s">
        <v>85</v>
      </c>
      <c r="D390" s="76" t="s">
        <v>85</v>
      </c>
      <c r="E390" s="76" t="s">
        <v>85</v>
      </c>
      <c r="F390" s="73" t="s">
        <v>85</v>
      </c>
      <c r="G390" s="76" t="s">
        <v>85</v>
      </c>
      <c r="H390" s="76" t="s">
        <v>85</v>
      </c>
      <c r="I390" s="76" t="s">
        <v>85</v>
      </c>
      <c r="J390" s="76" t="s">
        <v>85</v>
      </c>
      <c r="K390" s="138" t="s">
        <v>85</v>
      </c>
      <c r="L390" s="74"/>
    </row>
    <row r="391" spans="1:12" ht="17">
      <c r="A391" s="135"/>
      <c r="B391" s="137" t="s">
        <v>85</v>
      </c>
      <c r="C391" s="76" t="s">
        <v>85</v>
      </c>
      <c r="D391" s="76" t="s">
        <v>85</v>
      </c>
      <c r="E391" s="76" t="s">
        <v>85</v>
      </c>
      <c r="F391" s="73" t="s">
        <v>85</v>
      </c>
      <c r="G391" s="76" t="s">
        <v>85</v>
      </c>
      <c r="H391" s="76" t="s">
        <v>85</v>
      </c>
      <c r="I391" s="76" t="s">
        <v>85</v>
      </c>
      <c r="J391" s="76" t="s">
        <v>85</v>
      </c>
      <c r="K391" s="138" t="s">
        <v>85</v>
      </c>
      <c r="L391" s="74"/>
    </row>
    <row r="392" spans="1:12" ht="17">
      <c r="A392" s="135"/>
      <c r="B392" s="137" t="s">
        <v>85</v>
      </c>
      <c r="C392" s="76" t="s">
        <v>85</v>
      </c>
      <c r="D392" s="76" t="s">
        <v>85</v>
      </c>
      <c r="E392" s="76" t="s">
        <v>85</v>
      </c>
      <c r="F392" s="73" t="s">
        <v>85</v>
      </c>
      <c r="G392" s="76" t="s">
        <v>85</v>
      </c>
      <c r="H392" s="76" t="s">
        <v>85</v>
      </c>
      <c r="I392" s="76" t="s">
        <v>85</v>
      </c>
      <c r="J392" s="76" t="s">
        <v>85</v>
      </c>
      <c r="K392" s="138" t="s">
        <v>85</v>
      </c>
      <c r="L392" s="74"/>
    </row>
    <row r="393" spans="1:12" ht="17">
      <c r="A393" s="135"/>
      <c r="B393" s="137" t="s">
        <v>85</v>
      </c>
      <c r="C393" s="76" t="s">
        <v>85</v>
      </c>
      <c r="D393" s="76" t="s">
        <v>85</v>
      </c>
      <c r="E393" s="76" t="s">
        <v>85</v>
      </c>
      <c r="F393" s="73" t="s">
        <v>85</v>
      </c>
      <c r="G393" s="76" t="s">
        <v>85</v>
      </c>
      <c r="H393" s="76" t="s">
        <v>85</v>
      </c>
      <c r="I393" s="76" t="s">
        <v>85</v>
      </c>
      <c r="J393" s="76" t="s">
        <v>85</v>
      </c>
      <c r="K393" s="138" t="s">
        <v>85</v>
      </c>
      <c r="L393" s="74"/>
    </row>
    <row r="394" spans="1:12" ht="17">
      <c r="A394" s="135"/>
      <c r="B394" s="137" t="s">
        <v>85</v>
      </c>
      <c r="C394" s="76" t="s">
        <v>85</v>
      </c>
      <c r="D394" s="76" t="s">
        <v>85</v>
      </c>
      <c r="E394" s="76" t="s">
        <v>85</v>
      </c>
      <c r="F394" s="73" t="s">
        <v>85</v>
      </c>
      <c r="G394" s="76" t="s">
        <v>85</v>
      </c>
      <c r="H394" s="76" t="s">
        <v>85</v>
      </c>
      <c r="I394" s="76" t="s">
        <v>85</v>
      </c>
      <c r="J394" s="76" t="s">
        <v>85</v>
      </c>
      <c r="K394" s="138" t="s">
        <v>85</v>
      </c>
      <c r="L394" s="74"/>
    </row>
    <row r="395" spans="1:12" ht="17">
      <c r="A395" s="135"/>
      <c r="B395" s="137" t="s">
        <v>85</v>
      </c>
      <c r="C395" s="76" t="s">
        <v>85</v>
      </c>
      <c r="D395" s="76" t="s">
        <v>85</v>
      </c>
      <c r="E395" s="76" t="s">
        <v>85</v>
      </c>
      <c r="F395" s="73" t="s">
        <v>85</v>
      </c>
      <c r="G395" s="76" t="s">
        <v>85</v>
      </c>
      <c r="H395" s="76" t="s">
        <v>85</v>
      </c>
      <c r="I395" s="76" t="s">
        <v>85</v>
      </c>
      <c r="J395" s="76" t="s">
        <v>85</v>
      </c>
      <c r="K395" s="138" t="s">
        <v>85</v>
      </c>
      <c r="L395" s="74"/>
    </row>
    <row r="396" spans="1:12" ht="17">
      <c r="A396" s="135"/>
      <c r="B396" s="137" t="s">
        <v>85</v>
      </c>
      <c r="C396" s="76" t="s">
        <v>85</v>
      </c>
      <c r="D396" s="76" t="s">
        <v>85</v>
      </c>
      <c r="E396" s="76" t="s">
        <v>85</v>
      </c>
      <c r="F396" s="73" t="s">
        <v>85</v>
      </c>
      <c r="G396" s="76" t="s">
        <v>85</v>
      </c>
      <c r="H396" s="76" t="s">
        <v>85</v>
      </c>
      <c r="I396" s="76" t="s">
        <v>85</v>
      </c>
      <c r="J396" s="76" t="s">
        <v>85</v>
      </c>
      <c r="K396" s="138" t="s">
        <v>85</v>
      </c>
      <c r="L396" s="74"/>
    </row>
    <row r="397" spans="1:12" ht="17">
      <c r="A397" s="135"/>
      <c r="B397" s="137" t="s">
        <v>85</v>
      </c>
      <c r="C397" s="76" t="s">
        <v>85</v>
      </c>
      <c r="D397" s="76" t="s">
        <v>85</v>
      </c>
      <c r="E397" s="76" t="s">
        <v>85</v>
      </c>
      <c r="F397" s="73" t="s">
        <v>85</v>
      </c>
      <c r="G397" s="76" t="s">
        <v>85</v>
      </c>
      <c r="H397" s="76" t="s">
        <v>85</v>
      </c>
      <c r="I397" s="76" t="s">
        <v>85</v>
      </c>
      <c r="J397" s="76" t="s">
        <v>85</v>
      </c>
      <c r="K397" s="138" t="s">
        <v>85</v>
      </c>
      <c r="L397" s="74"/>
    </row>
    <row r="398" spans="1:12" ht="17">
      <c r="A398" s="135"/>
      <c r="B398" s="137" t="s">
        <v>85</v>
      </c>
      <c r="C398" s="76" t="s">
        <v>85</v>
      </c>
      <c r="D398" s="76" t="s">
        <v>85</v>
      </c>
      <c r="E398" s="76" t="s">
        <v>85</v>
      </c>
      <c r="F398" s="73" t="s">
        <v>85</v>
      </c>
      <c r="G398" s="76" t="s">
        <v>85</v>
      </c>
      <c r="H398" s="76" t="s">
        <v>85</v>
      </c>
      <c r="I398" s="76" t="s">
        <v>85</v>
      </c>
      <c r="J398" s="76" t="s">
        <v>85</v>
      </c>
      <c r="K398" s="138" t="s">
        <v>85</v>
      </c>
      <c r="L398" s="74"/>
    </row>
    <row r="399" spans="1:12" ht="17">
      <c r="A399" s="135"/>
      <c r="B399" s="137" t="s">
        <v>85</v>
      </c>
      <c r="C399" s="76" t="s">
        <v>85</v>
      </c>
      <c r="D399" s="76" t="s">
        <v>85</v>
      </c>
      <c r="E399" s="76" t="s">
        <v>85</v>
      </c>
      <c r="F399" s="73" t="s">
        <v>85</v>
      </c>
      <c r="G399" s="76" t="s">
        <v>85</v>
      </c>
      <c r="H399" s="76" t="s">
        <v>85</v>
      </c>
      <c r="I399" s="76" t="s">
        <v>85</v>
      </c>
      <c r="J399" s="76" t="s">
        <v>85</v>
      </c>
      <c r="K399" s="138" t="s">
        <v>85</v>
      </c>
      <c r="L399" s="74"/>
    </row>
    <row r="400" spans="1:12" ht="17">
      <c r="A400" s="135"/>
      <c r="B400" s="137" t="s">
        <v>85</v>
      </c>
      <c r="C400" s="76" t="s">
        <v>85</v>
      </c>
      <c r="D400" s="76" t="s">
        <v>85</v>
      </c>
      <c r="E400" s="76" t="s">
        <v>85</v>
      </c>
      <c r="F400" s="73" t="s">
        <v>85</v>
      </c>
      <c r="G400" s="76" t="s">
        <v>85</v>
      </c>
      <c r="H400" s="76" t="s">
        <v>85</v>
      </c>
      <c r="I400" s="76" t="s">
        <v>85</v>
      </c>
      <c r="J400" s="76" t="s">
        <v>85</v>
      </c>
      <c r="K400" s="138" t="s">
        <v>85</v>
      </c>
      <c r="L400" s="74"/>
    </row>
    <row r="401" spans="1:12" ht="17">
      <c r="A401" s="135"/>
      <c r="B401" s="137" t="s">
        <v>85</v>
      </c>
      <c r="C401" s="76" t="s">
        <v>85</v>
      </c>
      <c r="D401" s="76" t="s">
        <v>85</v>
      </c>
      <c r="E401" s="76" t="s">
        <v>85</v>
      </c>
      <c r="F401" s="73" t="s">
        <v>85</v>
      </c>
      <c r="G401" s="76" t="s">
        <v>85</v>
      </c>
      <c r="H401" s="76" t="s">
        <v>85</v>
      </c>
      <c r="I401" s="76" t="s">
        <v>85</v>
      </c>
      <c r="J401" s="76" t="s">
        <v>85</v>
      </c>
      <c r="K401" s="138" t="s">
        <v>85</v>
      </c>
      <c r="L401" s="74"/>
    </row>
    <row r="402" spans="1:12" ht="17">
      <c r="A402" s="135"/>
      <c r="B402" s="137" t="s">
        <v>85</v>
      </c>
      <c r="C402" s="76" t="s">
        <v>85</v>
      </c>
      <c r="D402" s="76" t="s">
        <v>85</v>
      </c>
      <c r="E402" s="76" t="s">
        <v>85</v>
      </c>
      <c r="F402" s="73" t="s">
        <v>85</v>
      </c>
      <c r="G402" s="76" t="s">
        <v>85</v>
      </c>
      <c r="H402" s="76" t="s">
        <v>85</v>
      </c>
      <c r="I402" s="76" t="s">
        <v>85</v>
      </c>
      <c r="J402" s="76" t="s">
        <v>85</v>
      </c>
      <c r="K402" s="138" t="s">
        <v>85</v>
      </c>
      <c r="L402" s="74"/>
    </row>
    <row r="403" spans="1:12" ht="17">
      <c r="A403" s="135"/>
      <c r="B403" s="137" t="s">
        <v>85</v>
      </c>
      <c r="C403" s="76" t="s">
        <v>85</v>
      </c>
      <c r="D403" s="76" t="s">
        <v>85</v>
      </c>
      <c r="E403" s="76" t="s">
        <v>85</v>
      </c>
      <c r="F403" s="73" t="s">
        <v>85</v>
      </c>
      <c r="G403" s="76" t="s">
        <v>85</v>
      </c>
      <c r="H403" s="76" t="s">
        <v>85</v>
      </c>
      <c r="I403" s="76" t="s">
        <v>85</v>
      </c>
      <c r="J403" s="76" t="s">
        <v>85</v>
      </c>
      <c r="K403" s="138" t="s">
        <v>85</v>
      </c>
      <c r="L403" s="74"/>
    </row>
    <row r="404" spans="1:12" ht="17">
      <c r="A404" s="135"/>
      <c r="B404" s="137" t="s">
        <v>85</v>
      </c>
      <c r="C404" s="76" t="s">
        <v>85</v>
      </c>
      <c r="D404" s="76" t="s">
        <v>85</v>
      </c>
      <c r="E404" s="76" t="s">
        <v>85</v>
      </c>
      <c r="F404" s="73" t="s">
        <v>85</v>
      </c>
      <c r="G404" s="76" t="s">
        <v>85</v>
      </c>
      <c r="H404" s="76" t="s">
        <v>85</v>
      </c>
      <c r="I404" s="76" t="s">
        <v>85</v>
      </c>
      <c r="J404" s="76" t="s">
        <v>85</v>
      </c>
      <c r="K404" s="138" t="s">
        <v>85</v>
      </c>
      <c r="L404" s="74"/>
    </row>
    <row r="405" spans="1:12" ht="17">
      <c r="A405" s="135"/>
      <c r="B405" s="137" t="s">
        <v>85</v>
      </c>
      <c r="C405" s="76" t="s">
        <v>85</v>
      </c>
      <c r="D405" s="76" t="s">
        <v>85</v>
      </c>
      <c r="E405" s="76" t="s">
        <v>85</v>
      </c>
      <c r="F405" s="73" t="s">
        <v>85</v>
      </c>
      <c r="G405" s="76" t="s">
        <v>85</v>
      </c>
      <c r="H405" s="76" t="s">
        <v>85</v>
      </c>
      <c r="I405" s="76" t="s">
        <v>85</v>
      </c>
      <c r="J405" s="76" t="s">
        <v>85</v>
      </c>
      <c r="K405" s="138" t="s">
        <v>85</v>
      </c>
      <c r="L405" s="74"/>
    </row>
    <row r="406" spans="1:12" ht="17">
      <c r="A406" s="135"/>
      <c r="B406" s="137" t="s">
        <v>85</v>
      </c>
      <c r="C406" s="76" t="s">
        <v>85</v>
      </c>
      <c r="D406" s="76" t="s">
        <v>85</v>
      </c>
      <c r="E406" s="76" t="s">
        <v>85</v>
      </c>
      <c r="F406" s="73" t="s">
        <v>85</v>
      </c>
      <c r="G406" s="76" t="s">
        <v>85</v>
      </c>
      <c r="H406" s="76" t="s">
        <v>85</v>
      </c>
      <c r="I406" s="76" t="s">
        <v>85</v>
      </c>
      <c r="J406" s="76" t="s">
        <v>85</v>
      </c>
      <c r="K406" s="138" t="s">
        <v>85</v>
      </c>
      <c r="L406" s="74"/>
    </row>
    <row r="407" spans="1:12" ht="17">
      <c r="A407" s="135"/>
      <c r="B407" s="137" t="s">
        <v>85</v>
      </c>
      <c r="C407" s="76" t="s">
        <v>85</v>
      </c>
      <c r="D407" s="76" t="s">
        <v>85</v>
      </c>
      <c r="E407" s="76" t="s">
        <v>85</v>
      </c>
      <c r="F407" s="73" t="s">
        <v>85</v>
      </c>
      <c r="G407" s="76" t="s">
        <v>85</v>
      </c>
      <c r="H407" s="76" t="s">
        <v>85</v>
      </c>
      <c r="I407" s="76" t="s">
        <v>85</v>
      </c>
      <c r="J407" s="76" t="s">
        <v>85</v>
      </c>
      <c r="K407" s="138" t="s">
        <v>85</v>
      </c>
      <c r="L407" s="74"/>
    </row>
    <row r="408" spans="1:12" ht="17">
      <c r="A408" s="135"/>
      <c r="B408" s="137" t="s">
        <v>85</v>
      </c>
      <c r="C408" s="76" t="s">
        <v>85</v>
      </c>
      <c r="D408" s="76" t="s">
        <v>85</v>
      </c>
      <c r="E408" s="76" t="s">
        <v>85</v>
      </c>
      <c r="F408" s="73" t="s">
        <v>85</v>
      </c>
      <c r="G408" s="76" t="s">
        <v>85</v>
      </c>
      <c r="H408" s="76" t="s">
        <v>85</v>
      </c>
      <c r="I408" s="76" t="s">
        <v>85</v>
      </c>
      <c r="J408" s="76" t="s">
        <v>85</v>
      </c>
      <c r="K408" s="138" t="s">
        <v>85</v>
      </c>
      <c r="L408" s="74"/>
    </row>
    <row r="409" spans="1:12" ht="17">
      <c r="A409" s="135"/>
      <c r="B409" s="137" t="s">
        <v>85</v>
      </c>
      <c r="C409" s="76" t="s">
        <v>85</v>
      </c>
      <c r="D409" s="76" t="s">
        <v>85</v>
      </c>
      <c r="E409" s="76" t="s">
        <v>85</v>
      </c>
      <c r="F409" s="73" t="s">
        <v>85</v>
      </c>
      <c r="G409" s="76" t="s">
        <v>85</v>
      </c>
      <c r="H409" s="76" t="s">
        <v>85</v>
      </c>
      <c r="I409" s="76" t="s">
        <v>85</v>
      </c>
      <c r="J409" s="76" t="s">
        <v>85</v>
      </c>
      <c r="K409" s="138" t="s">
        <v>85</v>
      </c>
      <c r="L409" s="74"/>
    </row>
    <row r="410" spans="1:12" ht="17">
      <c r="A410" s="135"/>
      <c r="B410" s="137" t="s">
        <v>85</v>
      </c>
      <c r="C410" s="76" t="s">
        <v>85</v>
      </c>
      <c r="D410" s="76" t="s">
        <v>85</v>
      </c>
      <c r="E410" s="76" t="s">
        <v>85</v>
      </c>
      <c r="F410" s="73" t="s">
        <v>85</v>
      </c>
      <c r="G410" s="76" t="s">
        <v>85</v>
      </c>
      <c r="H410" s="76" t="s">
        <v>85</v>
      </c>
      <c r="I410" s="76" t="s">
        <v>85</v>
      </c>
      <c r="J410" s="76" t="s">
        <v>85</v>
      </c>
      <c r="K410" s="138" t="s">
        <v>85</v>
      </c>
      <c r="L410" s="74"/>
    </row>
    <row r="411" spans="1:12" ht="17">
      <c r="A411" s="135"/>
      <c r="B411" s="137" t="s">
        <v>85</v>
      </c>
      <c r="C411" s="76" t="s">
        <v>85</v>
      </c>
      <c r="D411" s="76" t="s">
        <v>85</v>
      </c>
      <c r="E411" s="76" t="s">
        <v>85</v>
      </c>
      <c r="F411" s="73" t="s">
        <v>85</v>
      </c>
      <c r="G411" s="76" t="s">
        <v>85</v>
      </c>
      <c r="H411" s="76" t="s">
        <v>85</v>
      </c>
      <c r="I411" s="76" t="s">
        <v>85</v>
      </c>
      <c r="J411" s="76" t="s">
        <v>85</v>
      </c>
      <c r="K411" s="138" t="s">
        <v>85</v>
      </c>
      <c r="L411" s="74"/>
    </row>
    <row r="412" spans="1:12" ht="17">
      <c r="A412" s="135"/>
      <c r="B412" s="137" t="s">
        <v>85</v>
      </c>
      <c r="C412" s="76" t="s">
        <v>85</v>
      </c>
      <c r="D412" s="76" t="s">
        <v>85</v>
      </c>
      <c r="E412" s="76" t="s">
        <v>85</v>
      </c>
      <c r="F412" s="73" t="s">
        <v>85</v>
      </c>
      <c r="G412" s="76" t="s">
        <v>85</v>
      </c>
      <c r="H412" s="76" t="s">
        <v>85</v>
      </c>
      <c r="I412" s="76" t="s">
        <v>85</v>
      </c>
      <c r="J412" s="76" t="s">
        <v>85</v>
      </c>
      <c r="K412" s="138" t="s">
        <v>85</v>
      </c>
      <c r="L412" s="74"/>
    </row>
    <row r="413" spans="1:12" ht="17">
      <c r="A413" s="135"/>
      <c r="B413" s="137" t="s">
        <v>85</v>
      </c>
      <c r="C413" s="76" t="s">
        <v>85</v>
      </c>
      <c r="D413" s="76" t="s">
        <v>85</v>
      </c>
      <c r="E413" s="76" t="s">
        <v>85</v>
      </c>
      <c r="F413" s="73" t="s">
        <v>85</v>
      </c>
      <c r="G413" s="76" t="s">
        <v>85</v>
      </c>
      <c r="H413" s="76" t="s">
        <v>85</v>
      </c>
      <c r="I413" s="76" t="s">
        <v>85</v>
      </c>
      <c r="J413" s="76" t="s">
        <v>85</v>
      </c>
      <c r="K413" s="138" t="s">
        <v>85</v>
      </c>
      <c r="L413" s="74"/>
    </row>
    <row r="414" spans="1:12" ht="17">
      <c r="A414" s="135"/>
      <c r="B414" s="137" t="s">
        <v>85</v>
      </c>
      <c r="C414" s="76" t="s">
        <v>85</v>
      </c>
      <c r="D414" s="76" t="s">
        <v>85</v>
      </c>
      <c r="E414" s="76" t="s">
        <v>85</v>
      </c>
      <c r="F414" s="73" t="s">
        <v>85</v>
      </c>
      <c r="G414" s="76" t="s">
        <v>85</v>
      </c>
      <c r="H414" s="76" t="s">
        <v>85</v>
      </c>
      <c r="I414" s="76" t="s">
        <v>85</v>
      </c>
      <c r="J414" s="76" t="s">
        <v>85</v>
      </c>
      <c r="K414" s="138" t="s">
        <v>85</v>
      </c>
      <c r="L414" s="74"/>
    </row>
    <row r="415" spans="1:12" ht="17">
      <c r="A415" s="135"/>
      <c r="B415" s="137" t="s">
        <v>85</v>
      </c>
      <c r="C415" s="76" t="s">
        <v>85</v>
      </c>
      <c r="D415" s="76" t="s">
        <v>85</v>
      </c>
      <c r="E415" s="76" t="s">
        <v>85</v>
      </c>
      <c r="F415" s="73" t="s">
        <v>85</v>
      </c>
      <c r="G415" s="76" t="s">
        <v>85</v>
      </c>
      <c r="H415" s="76" t="s">
        <v>85</v>
      </c>
      <c r="I415" s="76" t="s">
        <v>85</v>
      </c>
      <c r="J415" s="76" t="s">
        <v>85</v>
      </c>
      <c r="K415" s="138" t="s">
        <v>85</v>
      </c>
      <c r="L415" s="74"/>
    </row>
    <row r="416" spans="1:12" ht="17">
      <c r="A416" s="135"/>
      <c r="B416" s="137" t="s">
        <v>85</v>
      </c>
      <c r="C416" s="76" t="s">
        <v>85</v>
      </c>
      <c r="D416" s="76" t="s">
        <v>85</v>
      </c>
      <c r="E416" s="76" t="s">
        <v>85</v>
      </c>
      <c r="F416" s="73" t="s">
        <v>85</v>
      </c>
      <c r="G416" s="76" t="s">
        <v>85</v>
      </c>
      <c r="H416" s="76" t="s">
        <v>85</v>
      </c>
      <c r="I416" s="76" t="s">
        <v>85</v>
      </c>
      <c r="J416" s="76" t="s">
        <v>85</v>
      </c>
      <c r="K416" s="138" t="s">
        <v>85</v>
      </c>
      <c r="L416" s="74"/>
    </row>
    <row r="417" spans="1:12" ht="17">
      <c r="A417" s="135"/>
      <c r="B417" s="137" t="s">
        <v>85</v>
      </c>
      <c r="C417" s="76" t="s">
        <v>85</v>
      </c>
      <c r="D417" s="76" t="s">
        <v>85</v>
      </c>
      <c r="E417" s="76" t="s">
        <v>85</v>
      </c>
      <c r="F417" s="73" t="s">
        <v>85</v>
      </c>
      <c r="G417" s="76" t="s">
        <v>85</v>
      </c>
      <c r="H417" s="76" t="s">
        <v>85</v>
      </c>
      <c r="I417" s="76" t="s">
        <v>85</v>
      </c>
      <c r="J417" s="76" t="s">
        <v>85</v>
      </c>
      <c r="K417" s="138" t="s">
        <v>85</v>
      </c>
      <c r="L417" s="74"/>
    </row>
    <row r="418" spans="1:12" ht="17">
      <c r="A418" s="135"/>
      <c r="B418" s="137" t="s">
        <v>85</v>
      </c>
      <c r="C418" s="76" t="s">
        <v>85</v>
      </c>
      <c r="D418" s="76" t="s">
        <v>85</v>
      </c>
      <c r="E418" s="76" t="s">
        <v>85</v>
      </c>
      <c r="F418" s="73" t="s">
        <v>85</v>
      </c>
      <c r="G418" s="76" t="s">
        <v>85</v>
      </c>
      <c r="H418" s="76" t="s">
        <v>85</v>
      </c>
      <c r="I418" s="76" t="s">
        <v>85</v>
      </c>
      <c r="J418" s="76" t="s">
        <v>85</v>
      </c>
      <c r="K418" s="138" t="s">
        <v>85</v>
      </c>
      <c r="L418" s="74"/>
    </row>
    <row r="419" spans="1:12" ht="17">
      <c r="A419" s="135"/>
      <c r="B419" s="137" t="s">
        <v>85</v>
      </c>
      <c r="C419" s="76" t="s">
        <v>85</v>
      </c>
      <c r="D419" s="76" t="s">
        <v>85</v>
      </c>
      <c r="E419" s="76" t="s">
        <v>85</v>
      </c>
      <c r="F419" s="73" t="s">
        <v>85</v>
      </c>
      <c r="G419" s="76" t="s">
        <v>85</v>
      </c>
      <c r="H419" s="76" t="s">
        <v>85</v>
      </c>
      <c r="I419" s="76" t="s">
        <v>85</v>
      </c>
      <c r="J419" s="76" t="s">
        <v>85</v>
      </c>
      <c r="K419" s="138" t="s">
        <v>85</v>
      </c>
      <c r="L419" s="74"/>
    </row>
    <row r="420" spans="1:12" ht="17">
      <c r="A420" s="135"/>
      <c r="B420" s="137" t="s">
        <v>85</v>
      </c>
      <c r="C420" s="76" t="s">
        <v>85</v>
      </c>
      <c r="D420" s="76" t="s">
        <v>85</v>
      </c>
      <c r="E420" s="76" t="s">
        <v>85</v>
      </c>
      <c r="F420" s="73" t="s">
        <v>85</v>
      </c>
      <c r="G420" s="76" t="s">
        <v>85</v>
      </c>
      <c r="H420" s="76" t="s">
        <v>85</v>
      </c>
      <c r="I420" s="76" t="s">
        <v>85</v>
      </c>
      <c r="J420" s="76" t="s">
        <v>85</v>
      </c>
      <c r="K420" s="138" t="s">
        <v>85</v>
      </c>
      <c r="L420" s="74"/>
    </row>
    <row r="421" spans="1:12" ht="17">
      <c r="A421" s="135"/>
      <c r="B421" s="137" t="s">
        <v>85</v>
      </c>
      <c r="C421" s="76" t="s">
        <v>85</v>
      </c>
      <c r="D421" s="76" t="s">
        <v>85</v>
      </c>
      <c r="E421" s="76" t="s">
        <v>85</v>
      </c>
      <c r="F421" s="73" t="s">
        <v>85</v>
      </c>
      <c r="G421" s="76" t="s">
        <v>85</v>
      </c>
      <c r="H421" s="76" t="s">
        <v>85</v>
      </c>
      <c r="I421" s="76" t="s">
        <v>85</v>
      </c>
      <c r="J421" s="76" t="s">
        <v>85</v>
      </c>
      <c r="K421" s="138" t="s">
        <v>85</v>
      </c>
      <c r="L421" s="74"/>
    </row>
    <row r="422" spans="1:12" ht="17">
      <c r="A422" s="135"/>
      <c r="B422" s="137" t="s">
        <v>85</v>
      </c>
      <c r="C422" s="76" t="s">
        <v>85</v>
      </c>
      <c r="D422" s="76" t="s">
        <v>85</v>
      </c>
      <c r="E422" s="76" t="s">
        <v>85</v>
      </c>
      <c r="F422" s="73" t="s">
        <v>85</v>
      </c>
      <c r="G422" s="76" t="s">
        <v>85</v>
      </c>
      <c r="H422" s="76" t="s">
        <v>85</v>
      </c>
      <c r="I422" s="76" t="s">
        <v>85</v>
      </c>
      <c r="J422" s="76" t="s">
        <v>85</v>
      </c>
      <c r="K422" s="138" t="s">
        <v>85</v>
      </c>
      <c r="L422" s="74"/>
    </row>
    <row r="423" spans="1:12" ht="17">
      <c r="A423" s="135"/>
      <c r="B423" s="137" t="s">
        <v>85</v>
      </c>
      <c r="C423" s="76" t="s">
        <v>85</v>
      </c>
      <c r="D423" s="76" t="s">
        <v>85</v>
      </c>
      <c r="E423" s="76" t="s">
        <v>85</v>
      </c>
      <c r="F423" s="73" t="s">
        <v>85</v>
      </c>
      <c r="G423" s="76" t="s">
        <v>85</v>
      </c>
      <c r="H423" s="76" t="s">
        <v>85</v>
      </c>
      <c r="I423" s="76" t="s">
        <v>85</v>
      </c>
      <c r="J423" s="76" t="s">
        <v>85</v>
      </c>
      <c r="K423" s="138" t="s">
        <v>85</v>
      </c>
      <c r="L423" s="74"/>
    </row>
    <row r="424" spans="1:12" ht="17">
      <c r="A424" s="135"/>
      <c r="B424" s="137" t="s">
        <v>85</v>
      </c>
      <c r="C424" s="76" t="s">
        <v>85</v>
      </c>
      <c r="D424" s="76" t="s">
        <v>85</v>
      </c>
      <c r="E424" s="76" t="s">
        <v>85</v>
      </c>
      <c r="F424" s="73" t="s">
        <v>85</v>
      </c>
      <c r="G424" s="76" t="s">
        <v>85</v>
      </c>
      <c r="H424" s="76" t="s">
        <v>85</v>
      </c>
      <c r="I424" s="76" t="s">
        <v>85</v>
      </c>
      <c r="J424" s="76" t="s">
        <v>85</v>
      </c>
      <c r="K424" s="138" t="s">
        <v>85</v>
      </c>
      <c r="L424" s="74"/>
    </row>
    <row r="425" spans="1:12" ht="17">
      <c r="A425" s="135"/>
      <c r="B425" s="137" t="s">
        <v>85</v>
      </c>
      <c r="C425" s="76" t="s">
        <v>85</v>
      </c>
      <c r="D425" s="76" t="s">
        <v>85</v>
      </c>
      <c r="E425" s="76" t="s">
        <v>85</v>
      </c>
      <c r="F425" s="73" t="s">
        <v>85</v>
      </c>
      <c r="G425" s="76" t="s">
        <v>85</v>
      </c>
      <c r="H425" s="76" t="s">
        <v>85</v>
      </c>
      <c r="I425" s="76" t="s">
        <v>85</v>
      </c>
      <c r="J425" s="76" t="s">
        <v>85</v>
      </c>
      <c r="K425" s="138" t="s">
        <v>85</v>
      </c>
      <c r="L425" s="74"/>
    </row>
    <row r="426" spans="1:12" ht="17">
      <c r="A426" s="135"/>
      <c r="B426" s="137" t="s">
        <v>85</v>
      </c>
      <c r="C426" s="76" t="s">
        <v>85</v>
      </c>
      <c r="D426" s="76" t="s">
        <v>85</v>
      </c>
      <c r="E426" s="76" t="s">
        <v>85</v>
      </c>
      <c r="F426" s="73" t="s">
        <v>85</v>
      </c>
      <c r="G426" s="76" t="s">
        <v>85</v>
      </c>
      <c r="H426" s="76" t="s">
        <v>85</v>
      </c>
      <c r="I426" s="76" t="s">
        <v>85</v>
      </c>
      <c r="J426" s="76" t="s">
        <v>85</v>
      </c>
      <c r="K426" s="138" t="s">
        <v>85</v>
      </c>
      <c r="L426" s="74"/>
    </row>
    <row r="427" spans="1:12" ht="17">
      <c r="A427" s="135"/>
      <c r="B427" s="137" t="s">
        <v>85</v>
      </c>
      <c r="C427" s="76" t="s">
        <v>85</v>
      </c>
      <c r="D427" s="76" t="s">
        <v>85</v>
      </c>
      <c r="E427" s="76" t="s">
        <v>85</v>
      </c>
      <c r="F427" s="73" t="s">
        <v>85</v>
      </c>
      <c r="G427" s="76" t="s">
        <v>85</v>
      </c>
      <c r="H427" s="76" t="s">
        <v>85</v>
      </c>
      <c r="I427" s="76" t="s">
        <v>85</v>
      </c>
      <c r="J427" s="76" t="s">
        <v>85</v>
      </c>
      <c r="K427" s="138" t="s">
        <v>85</v>
      </c>
      <c r="L427" s="74"/>
    </row>
    <row r="428" spans="1:12" ht="17">
      <c r="A428" s="135"/>
      <c r="B428" s="137" t="s">
        <v>85</v>
      </c>
      <c r="C428" s="76" t="s">
        <v>85</v>
      </c>
      <c r="D428" s="76" t="s">
        <v>85</v>
      </c>
      <c r="E428" s="76" t="s">
        <v>85</v>
      </c>
      <c r="F428" s="73" t="s">
        <v>85</v>
      </c>
      <c r="G428" s="76" t="s">
        <v>85</v>
      </c>
      <c r="H428" s="76" t="s">
        <v>85</v>
      </c>
      <c r="I428" s="76" t="s">
        <v>85</v>
      </c>
      <c r="J428" s="76" t="s">
        <v>85</v>
      </c>
      <c r="K428" s="138" t="s">
        <v>85</v>
      </c>
      <c r="L428" s="74"/>
    </row>
    <row r="429" spans="1:12" ht="17">
      <c r="A429" s="135"/>
      <c r="B429" s="137" t="s">
        <v>85</v>
      </c>
      <c r="C429" s="76" t="s">
        <v>85</v>
      </c>
      <c r="D429" s="76" t="s">
        <v>85</v>
      </c>
      <c r="E429" s="76" t="s">
        <v>85</v>
      </c>
      <c r="F429" s="73" t="s">
        <v>85</v>
      </c>
      <c r="G429" s="76" t="s">
        <v>85</v>
      </c>
      <c r="H429" s="76" t="s">
        <v>85</v>
      </c>
      <c r="I429" s="76" t="s">
        <v>85</v>
      </c>
      <c r="J429" s="76" t="s">
        <v>85</v>
      </c>
      <c r="K429" s="138" t="s">
        <v>85</v>
      </c>
      <c r="L429" s="74"/>
    </row>
    <row r="430" spans="1:12" ht="17">
      <c r="A430" s="135"/>
      <c r="B430" s="137" t="s">
        <v>85</v>
      </c>
      <c r="C430" s="76" t="s">
        <v>85</v>
      </c>
      <c r="D430" s="76" t="s">
        <v>85</v>
      </c>
      <c r="E430" s="76" t="s">
        <v>85</v>
      </c>
      <c r="F430" s="73" t="s">
        <v>85</v>
      </c>
      <c r="G430" s="76" t="s">
        <v>85</v>
      </c>
      <c r="H430" s="76" t="s">
        <v>85</v>
      </c>
      <c r="I430" s="76" t="s">
        <v>85</v>
      </c>
      <c r="J430" s="76" t="s">
        <v>85</v>
      </c>
      <c r="K430" s="138" t="s">
        <v>85</v>
      </c>
      <c r="L430" s="74"/>
    </row>
    <row r="431" spans="1:12" ht="17">
      <c r="A431" s="135"/>
      <c r="B431" s="137" t="s">
        <v>85</v>
      </c>
      <c r="C431" s="76" t="s">
        <v>85</v>
      </c>
      <c r="D431" s="76" t="s">
        <v>85</v>
      </c>
      <c r="E431" s="76" t="s">
        <v>85</v>
      </c>
      <c r="F431" s="73" t="s">
        <v>85</v>
      </c>
      <c r="G431" s="76" t="s">
        <v>85</v>
      </c>
      <c r="H431" s="76" t="s">
        <v>85</v>
      </c>
      <c r="I431" s="76" t="s">
        <v>85</v>
      </c>
      <c r="J431" s="76" t="s">
        <v>85</v>
      </c>
      <c r="K431" s="138" t="s">
        <v>85</v>
      </c>
      <c r="L431" s="74"/>
    </row>
    <row r="432" spans="1:12" ht="17">
      <c r="A432" s="135"/>
      <c r="B432" s="137" t="s">
        <v>85</v>
      </c>
      <c r="C432" s="76" t="s">
        <v>85</v>
      </c>
      <c r="D432" s="76" t="s">
        <v>85</v>
      </c>
      <c r="E432" s="76" t="s">
        <v>85</v>
      </c>
      <c r="F432" s="73" t="s">
        <v>85</v>
      </c>
      <c r="G432" s="76" t="s">
        <v>85</v>
      </c>
      <c r="H432" s="76" t="s">
        <v>85</v>
      </c>
      <c r="I432" s="76" t="s">
        <v>85</v>
      </c>
      <c r="J432" s="76" t="s">
        <v>85</v>
      </c>
      <c r="K432" s="138" t="s">
        <v>85</v>
      </c>
      <c r="L432" s="74"/>
    </row>
    <row r="433" spans="1:12" ht="17">
      <c r="A433" s="135"/>
      <c r="B433" s="137" t="s">
        <v>85</v>
      </c>
      <c r="C433" s="76" t="s">
        <v>85</v>
      </c>
      <c r="D433" s="76" t="s">
        <v>85</v>
      </c>
      <c r="E433" s="76" t="s">
        <v>85</v>
      </c>
      <c r="F433" s="73" t="s">
        <v>85</v>
      </c>
      <c r="G433" s="76" t="s">
        <v>85</v>
      </c>
      <c r="H433" s="76" t="s">
        <v>85</v>
      </c>
      <c r="I433" s="76" t="s">
        <v>85</v>
      </c>
      <c r="J433" s="76" t="s">
        <v>85</v>
      </c>
      <c r="K433" s="138" t="s">
        <v>85</v>
      </c>
      <c r="L433" s="74"/>
    </row>
    <row r="434" spans="1:12" ht="17">
      <c r="A434" s="135"/>
      <c r="B434" s="137" t="s">
        <v>85</v>
      </c>
      <c r="C434" s="76" t="s">
        <v>85</v>
      </c>
      <c r="D434" s="76" t="s">
        <v>85</v>
      </c>
      <c r="E434" s="76" t="s">
        <v>85</v>
      </c>
      <c r="F434" s="73" t="s">
        <v>85</v>
      </c>
      <c r="G434" s="76" t="s">
        <v>85</v>
      </c>
      <c r="H434" s="76" t="s">
        <v>85</v>
      </c>
      <c r="I434" s="76" t="s">
        <v>85</v>
      </c>
      <c r="J434" s="76" t="s">
        <v>85</v>
      </c>
      <c r="K434" s="138" t="s">
        <v>85</v>
      </c>
      <c r="L434" s="74"/>
    </row>
    <row r="435" spans="1:12" ht="17">
      <c r="A435" s="135"/>
      <c r="B435" s="137" t="s">
        <v>85</v>
      </c>
      <c r="C435" s="76" t="s">
        <v>85</v>
      </c>
      <c r="D435" s="76" t="s">
        <v>85</v>
      </c>
      <c r="E435" s="76" t="s">
        <v>85</v>
      </c>
      <c r="F435" s="73" t="s">
        <v>85</v>
      </c>
      <c r="G435" s="76" t="s">
        <v>85</v>
      </c>
      <c r="H435" s="76" t="s">
        <v>85</v>
      </c>
      <c r="I435" s="76" t="s">
        <v>85</v>
      </c>
      <c r="J435" s="76" t="s">
        <v>85</v>
      </c>
      <c r="K435" s="138" t="s">
        <v>85</v>
      </c>
      <c r="L435" s="74"/>
    </row>
    <row r="436" spans="1:12" ht="17">
      <c r="A436" s="135"/>
      <c r="B436" s="137" t="s">
        <v>85</v>
      </c>
      <c r="C436" s="76" t="s">
        <v>85</v>
      </c>
      <c r="D436" s="76" t="s">
        <v>85</v>
      </c>
      <c r="E436" s="76" t="s">
        <v>85</v>
      </c>
      <c r="F436" s="73" t="s">
        <v>85</v>
      </c>
      <c r="G436" s="76" t="s">
        <v>85</v>
      </c>
      <c r="H436" s="76" t="s">
        <v>85</v>
      </c>
      <c r="I436" s="76" t="s">
        <v>85</v>
      </c>
      <c r="J436" s="76" t="s">
        <v>85</v>
      </c>
      <c r="K436" s="138" t="s">
        <v>85</v>
      </c>
      <c r="L436" s="74"/>
    </row>
    <row r="437" spans="1:12" ht="17">
      <c r="A437" s="135"/>
      <c r="B437" s="137" t="s">
        <v>85</v>
      </c>
      <c r="C437" s="76" t="s">
        <v>85</v>
      </c>
      <c r="D437" s="76" t="s">
        <v>85</v>
      </c>
      <c r="E437" s="76" t="s">
        <v>85</v>
      </c>
      <c r="F437" s="73" t="s">
        <v>85</v>
      </c>
      <c r="G437" s="76" t="s">
        <v>85</v>
      </c>
      <c r="H437" s="76" t="s">
        <v>85</v>
      </c>
      <c r="I437" s="76" t="s">
        <v>85</v>
      </c>
      <c r="J437" s="76" t="s">
        <v>85</v>
      </c>
      <c r="K437" s="138" t="s">
        <v>85</v>
      </c>
      <c r="L437" s="74"/>
    </row>
    <row r="438" spans="1:12" ht="17">
      <c r="A438" s="135"/>
      <c r="B438" s="137" t="s">
        <v>85</v>
      </c>
      <c r="C438" s="76" t="s">
        <v>85</v>
      </c>
      <c r="D438" s="76" t="s">
        <v>85</v>
      </c>
      <c r="E438" s="76" t="s">
        <v>85</v>
      </c>
      <c r="F438" s="73" t="s">
        <v>85</v>
      </c>
      <c r="G438" s="76" t="s">
        <v>85</v>
      </c>
      <c r="H438" s="76" t="s">
        <v>85</v>
      </c>
      <c r="I438" s="76" t="s">
        <v>85</v>
      </c>
      <c r="J438" s="76" t="s">
        <v>85</v>
      </c>
      <c r="K438" s="138" t="s">
        <v>85</v>
      </c>
      <c r="L438" s="74"/>
    </row>
    <row r="439" spans="1:12" ht="17">
      <c r="A439" s="135"/>
      <c r="B439" s="137" t="s">
        <v>85</v>
      </c>
      <c r="C439" s="76" t="s">
        <v>85</v>
      </c>
      <c r="D439" s="76" t="s">
        <v>85</v>
      </c>
      <c r="E439" s="76" t="s">
        <v>85</v>
      </c>
      <c r="F439" s="73" t="s">
        <v>85</v>
      </c>
      <c r="G439" s="76" t="s">
        <v>85</v>
      </c>
      <c r="H439" s="76" t="s">
        <v>85</v>
      </c>
      <c r="I439" s="76" t="s">
        <v>85</v>
      </c>
      <c r="J439" s="76" t="s">
        <v>85</v>
      </c>
      <c r="K439" s="138" t="s">
        <v>85</v>
      </c>
      <c r="L439" s="74"/>
    </row>
    <row r="440" spans="1:12" ht="17">
      <c r="A440" s="135"/>
      <c r="B440" s="137" t="s">
        <v>85</v>
      </c>
      <c r="C440" s="76" t="s">
        <v>85</v>
      </c>
      <c r="D440" s="76" t="s">
        <v>85</v>
      </c>
      <c r="E440" s="76" t="s">
        <v>85</v>
      </c>
      <c r="F440" s="73" t="s">
        <v>85</v>
      </c>
      <c r="G440" s="76" t="s">
        <v>85</v>
      </c>
      <c r="H440" s="76" t="s">
        <v>85</v>
      </c>
      <c r="I440" s="76" t="s">
        <v>85</v>
      </c>
      <c r="J440" s="76" t="s">
        <v>85</v>
      </c>
      <c r="K440" s="138" t="s">
        <v>85</v>
      </c>
      <c r="L440" s="74"/>
    </row>
    <row r="441" spans="1:12" ht="17">
      <c r="A441" s="135"/>
      <c r="B441" s="137" t="s">
        <v>85</v>
      </c>
      <c r="C441" s="76" t="s">
        <v>85</v>
      </c>
      <c r="D441" s="76" t="s">
        <v>85</v>
      </c>
      <c r="E441" s="76" t="s">
        <v>85</v>
      </c>
      <c r="F441" s="73" t="s">
        <v>85</v>
      </c>
      <c r="G441" s="76" t="s">
        <v>85</v>
      </c>
      <c r="H441" s="76" t="s">
        <v>85</v>
      </c>
      <c r="I441" s="76" t="s">
        <v>85</v>
      </c>
      <c r="J441" s="76" t="s">
        <v>85</v>
      </c>
      <c r="K441" s="138" t="s">
        <v>85</v>
      </c>
      <c r="L441" s="74"/>
    </row>
    <row r="442" spans="1:12" ht="17">
      <c r="A442" s="135"/>
      <c r="B442" s="137" t="s">
        <v>85</v>
      </c>
      <c r="C442" s="76" t="s">
        <v>85</v>
      </c>
      <c r="D442" s="76" t="s">
        <v>85</v>
      </c>
      <c r="E442" s="76" t="s">
        <v>85</v>
      </c>
      <c r="F442" s="73" t="s">
        <v>85</v>
      </c>
      <c r="G442" s="76" t="s">
        <v>85</v>
      </c>
      <c r="H442" s="76" t="s">
        <v>85</v>
      </c>
      <c r="I442" s="76" t="s">
        <v>85</v>
      </c>
      <c r="J442" s="76" t="s">
        <v>85</v>
      </c>
      <c r="K442" s="138" t="s">
        <v>85</v>
      </c>
      <c r="L442" s="74"/>
    </row>
    <row r="443" spans="1:12" ht="17">
      <c r="A443" s="135"/>
      <c r="B443" s="137" t="s">
        <v>85</v>
      </c>
      <c r="C443" s="76" t="s">
        <v>85</v>
      </c>
      <c r="D443" s="76" t="s">
        <v>85</v>
      </c>
      <c r="E443" s="76" t="s">
        <v>85</v>
      </c>
      <c r="F443" s="73" t="s">
        <v>85</v>
      </c>
      <c r="G443" s="76" t="s">
        <v>85</v>
      </c>
      <c r="H443" s="76" t="s">
        <v>85</v>
      </c>
      <c r="I443" s="76" t="s">
        <v>85</v>
      </c>
      <c r="J443" s="76" t="s">
        <v>85</v>
      </c>
      <c r="K443" s="138" t="s">
        <v>85</v>
      </c>
      <c r="L443" s="74"/>
    </row>
    <row r="444" spans="1:12" ht="17">
      <c r="A444" s="135"/>
      <c r="B444" s="137" t="s">
        <v>85</v>
      </c>
      <c r="C444" s="76" t="s">
        <v>85</v>
      </c>
      <c r="D444" s="76" t="s">
        <v>85</v>
      </c>
      <c r="E444" s="76" t="s">
        <v>85</v>
      </c>
      <c r="F444" s="73" t="s">
        <v>85</v>
      </c>
      <c r="G444" s="76" t="s">
        <v>85</v>
      </c>
      <c r="H444" s="76" t="s">
        <v>85</v>
      </c>
      <c r="I444" s="76" t="s">
        <v>85</v>
      </c>
      <c r="J444" s="76" t="s">
        <v>85</v>
      </c>
      <c r="K444" s="138" t="s">
        <v>85</v>
      </c>
      <c r="L444" s="74"/>
    </row>
    <row r="445" spans="1:12" ht="17">
      <c r="A445" s="135"/>
      <c r="B445" s="137" t="s">
        <v>85</v>
      </c>
      <c r="C445" s="76" t="s">
        <v>85</v>
      </c>
      <c r="D445" s="76" t="s">
        <v>85</v>
      </c>
      <c r="E445" s="76" t="s">
        <v>85</v>
      </c>
      <c r="F445" s="73" t="s">
        <v>85</v>
      </c>
      <c r="G445" s="76" t="s">
        <v>85</v>
      </c>
      <c r="H445" s="76" t="s">
        <v>85</v>
      </c>
      <c r="I445" s="76" t="s">
        <v>85</v>
      </c>
      <c r="J445" s="76" t="s">
        <v>85</v>
      </c>
      <c r="K445" s="138" t="s">
        <v>85</v>
      </c>
      <c r="L445" s="74"/>
    </row>
    <row r="446" spans="1:12" ht="17">
      <c r="A446" s="135"/>
      <c r="B446" s="137" t="s">
        <v>85</v>
      </c>
      <c r="C446" s="76" t="s">
        <v>85</v>
      </c>
      <c r="D446" s="76" t="s">
        <v>85</v>
      </c>
      <c r="E446" s="76" t="s">
        <v>85</v>
      </c>
      <c r="F446" s="73" t="s">
        <v>85</v>
      </c>
      <c r="G446" s="76" t="s">
        <v>85</v>
      </c>
      <c r="H446" s="76" t="s">
        <v>85</v>
      </c>
      <c r="I446" s="76" t="s">
        <v>85</v>
      </c>
      <c r="J446" s="76" t="s">
        <v>85</v>
      </c>
      <c r="K446" s="138" t="s">
        <v>85</v>
      </c>
      <c r="L446" s="74"/>
    </row>
    <row r="447" spans="1:12" ht="17">
      <c r="A447" s="135"/>
      <c r="B447" s="137" t="s">
        <v>85</v>
      </c>
      <c r="C447" s="76" t="s">
        <v>85</v>
      </c>
      <c r="D447" s="76" t="s">
        <v>85</v>
      </c>
      <c r="E447" s="76" t="s">
        <v>85</v>
      </c>
      <c r="F447" s="73" t="s">
        <v>85</v>
      </c>
      <c r="G447" s="76" t="s">
        <v>85</v>
      </c>
      <c r="H447" s="76" t="s">
        <v>85</v>
      </c>
      <c r="I447" s="76" t="s">
        <v>85</v>
      </c>
      <c r="J447" s="76" t="s">
        <v>85</v>
      </c>
      <c r="K447" s="138" t="s">
        <v>85</v>
      </c>
      <c r="L447" s="74"/>
    </row>
    <row r="448" spans="1:12" ht="17">
      <c r="A448" s="135"/>
      <c r="B448" s="137" t="s">
        <v>85</v>
      </c>
      <c r="C448" s="76" t="s">
        <v>85</v>
      </c>
      <c r="D448" s="76" t="s">
        <v>85</v>
      </c>
      <c r="E448" s="76" t="s">
        <v>85</v>
      </c>
      <c r="F448" s="73" t="s">
        <v>85</v>
      </c>
      <c r="G448" s="76" t="s">
        <v>85</v>
      </c>
      <c r="H448" s="76" t="s">
        <v>85</v>
      </c>
      <c r="I448" s="76" t="s">
        <v>85</v>
      </c>
      <c r="J448" s="76" t="s">
        <v>85</v>
      </c>
      <c r="K448" s="138" t="s">
        <v>85</v>
      </c>
      <c r="L448" s="74"/>
    </row>
    <row r="449" spans="1:12" ht="17">
      <c r="A449" s="135"/>
      <c r="B449" s="137" t="s">
        <v>85</v>
      </c>
      <c r="C449" s="76" t="s">
        <v>85</v>
      </c>
      <c r="D449" s="76" t="s">
        <v>85</v>
      </c>
      <c r="E449" s="76" t="s">
        <v>85</v>
      </c>
      <c r="F449" s="73" t="s">
        <v>85</v>
      </c>
      <c r="G449" s="76" t="s">
        <v>85</v>
      </c>
      <c r="H449" s="76" t="s">
        <v>85</v>
      </c>
      <c r="I449" s="76" t="s">
        <v>85</v>
      </c>
      <c r="J449" s="76" t="s">
        <v>85</v>
      </c>
      <c r="K449" s="138" t="s">
        <v>85</v>
      </c>
      <c r="L449" s="74"/>
    </row>
    <row r="450" spans="1:12" ht="17">
      <c r="A450" s="135"/>
      <c r="B450" s="137" t="s">
        <v>85</v>
      </c>
      <c r="C450" s="76" t="s">
        <v>85</v>
      </c>
      <c r="D450" s="76" t="s">
        <v>85</v>
      </c>
      <c r="E450" s="76" t="s">
        <v>85</v>
      </c>
      <c r="F450" s="73" t="s">
        <v>85</v>
      </c>
      <c r="G450" s="76" t="s">
        <v>85</v>
      </c>
      <c r="H450" s="76" t="s">
        <v>85</v>
      </c>
      <c r="I450" s="76" t="s">
        <v>85</v>
      </c>
      <c r="J450" s="76" t="s">
        <v>85</v>
      </c>
      <c r="K450" s="138" t="s">
        <v>85</v>
      </c>
      <c r="L450" s="74"/>
    </row>
    <row r="451" spans="1:12" ht="17">
      <c r="A451" s="135"/>
      <c r="B451" s="137" t="s">
        <v>85</v>
      </c>
      <c r="C451" s="76" t="s">
        <v>85</v>
      </c>
      <c r="D451" s="76" t="s">
        <v>85</v>
      </c>
      <c r="E451" s="76" t="s">
        <v>85</v>
      </c>
      <c r="F451" s="73" t="s">
        <v>85</v>
      </c>
      <c r="G451" s="76" t="s">
        <v>85</v>
      </c>
      <c r="H451" s="76" t="s">
        <v>85</v>
      </c>
      <c r="I451" s="76" t="s">
        <v>85</v>
      </c>
      <c r="J451" s="76" t="s">
        <v>85</v>
      </c>
      <c r="K451" s="138" t="s">
        <v>85</v>
      </c>
      <c r="L451" s="74"/>
    </row>
    <row r="452" spans="1:12" ht="17">
      <c r="A452" s="135"/>
      <c r="B452" s="137" t="s">
        <v>85</v>
      </c>
      <c r="C452" s="76" t="s">
        <v>85</v>
      </c>
      <c r="D452" s="76" t="s">
        <v>85</v>
      </c>
      <c r="E452" s="76" t="s">
        <v>85</v>
      </c>
      <c r="F452" s="73" t="s">
        <v>85</v>
      </c>
      <c r="G452" s="76" t="s">
        <v>85</v>
      </c>
      <c r="H452" s="76" t="s">
        <v>85</v>
      </c>
      <c r="I452" s="76" t="s">
        <v>85</v>
      </c>
      <c r="J452" s="76" t="s">
        <v>85</v>
      </c>
      <c r="K452" s="138" t="s">
        <v>85</v>
      </c>
      <c r="L452" s="74"/>
    </row>
    <row r="453" spans="1:12" ht="17">
      <c r="A453" s="135"/>
      <c r="B453" s="137" t="s">
        <v>85</v>
      </c>
      <c r="C453" s="76" t="s">
        <v>85</v>
      </c>
      <c r="D453" s="76" t="s">
        <v>85</v>
      </c>
      <c r="E453" s="76" t="s">
        <v>85</v>
      </c>
      <c r="F453" s="73" t="s">
        <v>85</v>
      </c>
      <c r="G453" s="76" t="s">
        <v>85</v>
      </c>
      <c r="H453" s="76" t="s">
        <v>85</v>
      </c>
      <c r="I453" s="76" t="s">
        <v>85</v>
      </c>
      <c r="J453" s="76" t="s">
        <v>85</v>
      </c>
      <c r="K453" s="138" t="s">
        <v>85</v>
      </c>
      <c r="L453" s="74"/>
    </row>
    <row r="454" spans="1:12" ht="17">
      <c r="A454" s="135"/>
      <c r="B454" s="137" t="s">
        <v>85</v>
      </c>
      <c r="C454" s="76" t="s">
        <v>85</v>
      </c>
      <c r="D454" s="76" t="s">
        <v>85</v>
      </c>
      <c r="E454" s="76" t="s">
        <v>85</v>
      </c>
      <c r="F454" s="73" t="s">
        <v>85</v>
      </c>
      <c r="G454" s="76" t="s">
        <v>85</v>
      </c>
      <c r="H454" s="76" t="s">
        <v>85</v>
      </c>
      <c r="I454" s="76" t="s">
        <v>85</v>
      </c>
      <c r="J454" s="76" t="s">
        <v>85</v>
      </c>
      <c r="K454" s="138" t="s">
        <v>85</v>
      </c>
      <c r="L454" s="74"/>
    </row>
    <row r="455" spans="1:12" ht="17">
      <c r="A455" s="135"/>
      <c r="B455" s="137" t="s">
        <v>85</v>
      </c>
      <c r="C455" s="76" t="s">
        <v>85</v>
      </c>
      <c r="D455" s="76" t="s">
        <v>85</v>
      </c>
      <c r="E455" s="76" t="s">
        <v>85</v>
      </c>
      <c r="F455" s="73" t="s">
        <v>85</v>
      </c>
      <c r="G455" s="76" t="s">
        <v>85</v>
      </c>
      <c r="H455" s="76" t="s">
        <v>85</v>
      </c>
      <c r="I455" s="76" t="s">
        <v>85</v>
      </c>
      <c r="J455" s="76" t="s">
        <v>85</v>
      </c>
      <c r="K455" s="138" t="s">
        <v>85</v>
      </c>
      <c r="L455" s="74"/>
    </row>
    <row r="456" spans="1:12" ht="17">
      <c r="A456" s="135"/>
      <c r="B456" s="137" t="s">
        <v>85</v>
      </c>
      <c r="C456" s="76" t="s">
        <v>85</v>
      </c>
      <c r="D456" s="76" t="s">
        <v>85</v>
      </c>
      <c r="E456" s="76" t="s">
        <v>85</v>
      </c>
      <c r="F456" s="73" t="s">
        <v>85</v>
      </c>
      <c r="G456" s="76" t="s">
        <v>85</v>
      </c>
      <c r="H456" s="76" t="s">
        <v>85</v>
      </c>
      <c r="I456" s="76" t="s">
        <v>85</v>
      </c>
      <c r="J456" s="76" t="s">
        <v>85</v>
      </c>
      <c r="K456" s="138" t="s">
        <v>85</v>
      </c>
      <c r="L456" s="74"/>
    </row>
    <row r="457" spans="1:12" ht="17">
      <c r="A457" s="135"/>
      <c r="B457" s="137" t="s">
        <v>85</v>
      </c>
      <c r="C457" s="76" t="s">
        <v>85</v>
      </c>
      <c r="D457" s="76" t="s">
        <v>85</v>
      </c>
      <c r="E457" s="76" t="s">
        <v>85</v>
      </c>
      <c r="F457" s="73" t="s">
        <v>85</v>
      </c>
      <c r="G457" s="76" t="s">
        <v>85</v>
      </c>
      <c r="H457" s="76" t="s">
        <v>85</v>
      </c>
      <c r="I457" s="76" t="s">
        <v>85</v>
      </c>
      <c r="J457" s="76" t="s">
        <v>85</v>
      </c>
      <c r="K457" s="138" t="s">
        <v>85</v>
      </c>
      <c r="L457" s="74"/>
    </row>
    <row r="458" spans="1:12" ht="17">
      <c r="A458" s="135"/>
      <c r="B458" s="137" t="s">
        <v>85</v>
      </c>
      <c r="C458" s="76" t="s">
        <v>85</v>
      </c>
      <c r="D458" s="76" t="s">
        <v>85</v>
      </c>
      <c r="E458" s="76" t="s">
        <v>85</v>
      </c>
      <c r="F458" s="73" t="s">
        <v>85</v>
      </c>
      <c r="G458" s="76" t="s">
        <v>85</v>
      </c>
      <c r="H458" s="76" t="s">
        <v>85</v>
      </c>
      <c r="I458" s="76" t="s">
        <v>85</v>
      </c>
      <c r="J458" s="76" t="s">
        <v>85</v>
      </c>
      <c r="K458" s="138" t="s">
        <v>85</v>
      </c>
      <c r="L458" s="74"/>
    </row>
    <row r="459" spans="1:12" ht="17">
      <c r="A459" s="135"/>
      <c r="B459" s="137" t="s">
        <v>85</v>
      </c>
      <c r="C459" s="76" t="s">
        <v>85</v>
      </c>
      <c r="D459" s="76" t="s">
        <v>85</v>
      </c>
      <c r="E459" s="76" t="s">
        <v>85</v>
      </c>
      <c r="F459" s="73" t="s">
        <v>85</v>
      </c>
      <c r="G459" s="76" t="s">
        <v>85</v>
      </c>
      <c r="H459" s="76" t="s">
        <v>85</v>
      </c>
      <c r="I459" s="76" t="s">
        <v>85</v>
      </c>
      <c r="J459" s="76" t="s">
        <v>85</v>
      </c>
      <c r="K459" s="138" t="s">
        <v>85</v>
      </c>
      <c r="L459" s="74"/>
    </row>
    <row r="460" spans="1:12" ht="17">
      <c r="A460" s="135"/>
      <c r="B460" s="137" t="s">
        <v>85</v>
      </c>
      <c r="C460" s="76" t="s">
        <v>85</v>
      </c>
      <c r="D460" s="76" t="s">
        <v>85</v>
      </c>
      <c r="E460" s="76" t="s">
        <v>85</v>
      </c>
      <c r="F460" s="73" t="s">
        <v>85</v>
      </c>
      <c r="G460" s="76" t="s">
        <v>85</v>
      </c>
      <c r="H460" s="76" t="s">
        <v>85</v>
      </c>
      <c r="I460" s="76" t="s">
        <v>85</v>
      </c>
      <c r="J460" s="76" t="s">
        <v>85</v>
      </c>
      <c r="K460" s="138" t="s">
        <v>85</v>
      </c>
      <c r="L460" s="74"/>
    </row>
    <row r="461" spans="1:12" ht="17">
      <c r="A461" s="135"/>
      <c r="B461" s="137" t="s">
        <v>85</v>
      </c>
      <c r="C461" s="76" t="s">
        <v>85</v>
      </c>
      <c r="D461" s="76" t="s">
        <v>85</v>
      </c>
      <c r="E461" s="76" t="s">
        <v>85</v>
      </c>
      <c r="F461" s="73" t="s">
        <v>85</v>
      </c>
      <c r="G461" s="76" t="s">
        <v>85</v>
      </c>
      <c r="H461" s="76" t="s">
        <v>85</v>
      </c>
      <c r="I461" s="76" t="s">
        <v>85</v>
      </c>
      <c r="J461" s="76" t="s">
        <v>85</v>
      </c>
      <c r="K461" s="138" t="s">
        <v>85</v>
      </c>
      <c r="L461" s="74"/>
    </row>
    <row r="462" spans="1:12" ht="17">
      <c r="A462" s="135"/>
      <c r="B462" s="137" t="s">
        <v>85</v>
      </c>
      <c r="C462" s="76" t="s">
        <v>85</v>
      </c>
      <c r="D462" s="76" t="s">
        <v>85</v>
      </c>
      <c r="E462" s="76" t="s">
        <v>85</v>
      </c>
      <c r="F462" s="73" t="s">
        <v>85</v>
      </c>
      <c r="G462" s="76" t="s">
        <v>85</v>
      </c>
      <c r="H462" s="76" t="s">
        <v>85</v>
      </c>
      <c r="I462" s="76" t="s">
        <v>85</v>
      </c>
      <c r="J462" s="76" t="s">
        <v>85</v>
      </c>
      <c r="K462" s="138" t="s">
        <v>85</v>
      </c>
      <c r="L462" s="74"/>
    </row>
    <row r="463" spans="1:12" ht="17">
      <c r="A463" s="135"/>
      <c r="B463" s="137" t="s">
        <v>85</v>
      </c>
      <c r="C463" s="76" t="s">
        <v>85</v>
      </c>
      <c r="D463" s="76" t="s">
        <v>85</v>
      </c>
      <c r="E463" s="76" t="s">
        <v>85</v>
      </c>
      <c r="F463" s="73" t="s">
        <v>85</v>
      </c>
      <c r="G463" s="76" t="s">
        <v>85</v>
      </c>
      <c r="H463" s="76" t="s">
        <v>85</v>
      </c>
      <c r="I463" s="76" t="s">
        <v>85</v>
      </c>
      <c r="J463" s="76" t="s">
        <v>85</v>
      </c>
      <c r="K463" s="138" t="s">
        <v>85</v>
      </c>
      <c r="L463" s="74"/>
    </row>
    <row r="464" spans="1:12" ht="17">
      <c r="A464" s="135"/>
      <c r="B464" s="137" t="s">
        <v>85</v>
      </c>
      <c r="C464" s="76" t="s">
        <v>85</v>
      </c>
      <c r="D464" s="76" t="s">
        <v>85</v>
      </c>
      <c r="E464" s="76" t="s">
        <v>85</v>
      </c>
      <c r="F464" s="73" t="s">
        <v>85</v>
      </c>
      <c r="G464" s="76" t="s">
        <v>85</v>
      </c>
      <c r="H464" s="76" t="s">
        <v>85</v>
      </c>
      <c r="I464" s="76" t="s">
        <v>85</v>
      </c>
      <c r="J464" s="76" t="s">
        <v>85</v>
      </c>
      <c r="K464" s="138" t="s">
        <v>85</v>
      </c>
      <c r="L464" s="74"/>
    </row>
    <row r="465" spans="1:12" ht="17">
      <c r="A465" s="135"/>
      <c r="B465" s="137" t="s">
        <v>85</v>
      </c>
      <c r="C465" s="76" t="s">
        <v>85</v>
      </c>
      <c r="D465" s="76" t="s">
        <v>85</v>
      </c>
      <c r="E465" s="76" t="s">
        <v>85</v>
      </c>
      <c r="F465" s="73" t="s">
        <v>85</v>
      </c>
      <c r="G465" s="76" t="s">
        <v>85</v>
      </c>
      <c r="H465" s="76" t="s">
        <v>85</v>
      </c>
      <c r="I465" s="76" t="s">
        <v>85</v>
      </c>
      <c r="J465" s="76" t="s">
        <v>85</v>
      </c>
      <c r="K465" s="138" t="s">
        <v>85</v>
      </c>
      <c r="L465" s="74"/>
    </row>
    <row r="466" spans="1:12" ht="17">
      <c r="A466" s="135"/>
      <c r="B466" s="137" t="s">
        <v>85</v>
      </c>
      <c r="C466" s="76" t="s">
        <v>85</v>
      </c>
      <c r="D466" s="76" t="s">
        <v>85</v>
      </c>
      <c r="E466" s="76" t="s">
        <v>85</v>
      </c>
      <c r="F466" s="73" t="s">
        <v>85</v>
      </c>
      <c r="G466" s="76" t="s">
        <v>85</v>
      </c>
      <c r="H466" s="76" t="s">
        <v>85</v>
      </c>
      <c r="I466" s="76" t="s">
        <v>85</v>
      </c>
      <c r="J466" s="76" t="s">
        <v>85</v>
      </c>
      <c r="K466" s="138" t="s">
        <v>85</v>
      </c>
      <c r="L466" s="74"/>
    </row>
    <row r="467" spans="1:12" ht="17">
      <c r="A467" s="135"/>
      <c r="B467" s="137" t="s">
        <v>85</v>
      </c>
      <c r="C467" s="76" t="s">
        <v>85</v>
      </c>
      <c r="D467" s="76" t="s">
        <v>85</v>
      </c>
      <c r="E467" s="76" t="s">
        <v>85</v>
      </c>
      <c r="F467" s="73" t="s">
        <v>85</v>
      </c>
      <c r="G467" s="76" t="s">
        <v>85</v>
      </c>
      <c r="H467" s="76" t="s">
        <v>85</v>
      </c>
      <c r="I467" s="76" t="s">
        <v>85</v>
      </c>
      <c r="J467" s="76" t="s">
        <v>85</v>
      </c>
      <c r="K467" s="138" t="s">
        <v>85</v>
      </c>
      <c r="L467" s="74"/>
    </row>
    <row r="468" spans="1:12" ht="17">
      <c r="A468" s="135"/>
      <c r="B468" s="137" t="s">
        <v>85</v>
      </c>
      <c r="C468" s="76" t="s">
        <v>85</v>
      </c>
      <c r="D468" s="76" t="s">
        <v>85</v>
      </c>
      <c r="E468" s="76" t="s">
        <v>85</v>
      </c>
      <c r="F468" s="73" t="s">
        <v>85</v>
      </c>
      <c r="G468" s="76" t="s">
        <v>85</v>
      </c>
      <c r="H468" s="76" t="s">
        <v>85</v>
      </c>
      <c r="I468" s="76" t="s">
        <v>85</v>
      </c>
      <c r="J468" s="76" t="s">
        <v>85</v>
      </c>
      <c r="K468" s="138" t="s">
        <v>85</v>
      </c>
      <c r="L468" s="74"/>
    </row>
    <row r="469" spans="1:12" ht="17">
      <c r="A469" s="135"/>
      <c r="B469" s="137" t="s">
        <v>85</v>
      </c>
      <c r="C469" s="76" t="s">
        <v>85</v>
      </c>
      <c r="D469" s="76" t="s">
        <v>85</v>
      </c>
      <c r="E469" s="76" t="s">
        <v>85</v>
      </c>
      <c r="F469" s="73" t="s">
        <v>85</v>
      </c>
      <c r="G469" s="76" t="s">
        <v>85</v>
      </c>
      <c r="H469" s="76" t="s">
        <v>85</v>
      </c>
      <c r="I469" s="76" t="s">
        <v>85</v>
      </c>
      <c r="J469" s="76" t="s">
        <v>85</v>
      </c>
      <c r="K469" s="138" t="s">
        <v>85</v>
      </c>
      <c r="L469" s="74"/>
    </row>
    <row r="470" spans="1:12" ht="17">
      <c r="A470" s="135"/>
      <c r="B470" s="137" t="s">
        <v>85</v>
      </c>
      <c r="C470" s="76" t="s">
        <v>85</v>
      </c>
      <c r="D470" s="76" t="s">
        <v>85</v>
      </c>
      <c r="E470" s="76" t="s">
        <v>85</v>
      </c>
      <c r="F470" s="73" t="s">
        <v>85</v>
      </c>
      <c r="G470" s="76" t="s">
        <v>85</v>
      </c>
      <c r="H470" s="76" t="s">
        <v>85</v>
      </c>
      <c r="I470" s="76" t="s">
        <v>85</v>
      </c>
      <c r="J470" s="76" t="s">
        <v>85</v>
      </c>
      <c r="K470" s="138" t="s">
        <v>85</v>
      </c>
      <c r="L470" s="74"/>
    </row>
    <row r="471" spans="1:12" ht="17">
      <c r="A471" s="135"/>
      <c r="B471" s="137" t="s">
        <v>85</v>
      </c>
      <c r="C471" s="76" t="s">
        <v>85</v>
      </c>
      <c r="D471" s="76" t="s">
        <v>85</v>
      </c>
      <c r="E471" s="76" t="s">
        <v>85</v>
      </c>
      <c r="F471" s="73" t="s">
        <v>85</v>
      </c>
      <c r="G471" s="76" t="s">
        <v>85</v>
      </c>
      <c r="H471" s="76" t="s">
        <v>85</v>
      </c>
      <c r="I471" s="76" t="s">
        <v>85</v>
      </c>
      <c r="J471" s="76" t="s">
        <v>85</v>
      </c>
      <c r="K471" s="138" t="s">
        <v>85</v>
      </c>
      <c r="L471" s="74"/>
    </row>
    <row r="472" spans="1:12" ht="17">
      <c r="A472" s="135"/>
      <c r="B472" s="137" t="s">
        <v>85</v>
      </c>
      <c r="C472" s="76" t="s">
        <v>85</v>
      </c>
      <c r="D472" s="76" t="s">
        <v>85</v>
      </c>
      <c r="E472" s="76" t="s">
        <v>85</v>
      </c>
      <c r="F472" s="73" t="s">
        <v>85</v>
      </c>
      <c r="G472" s="76" t="s">
        <v>85</v>
      </c>
      <c r="H472" s="76" t="s">
        <v>85</v>
      </c>
      <c r="I472" s="76" t="s">
        <v>85</v>
      </c>
      <c r="J472" s="76" t="s">
        <v>85</v>
      </c>
      <c r="K472" s="138" t="s">
        <v>85</v>
      </c>
      <c r="L472" s="74"/>
    </row>
    <row r="473" spans="1:12" ht="17">
      <c r="A473" s="135"/>
      <c r="B473" s="137" t="s">
        <v>85</v>
      </c>
      <c r="C473" s="76" t="s">
        <v>85</v>
      </c>
      <c r="D473" s="76" t="s">
        <v>85</v>
      </c>
      <c r="E473" s="76" t="s">
        <v>85</v>
      </c>
      <c r="F473" s="73" t="s">
        <v>85</v>
      </c>
      <c r="G473" s="76" t="s">
        <v>85</v>
      </c>
      <c r="H473" s="76" t="s">
        <v>85</v>
      </c>
      <c r="I473" s="76" t="s">
        <v>85</v>
      </c>
      <c r="J473" s="76" t="s">
        <v>85</v>
      </c>
      <c r="K473" s="138" t="s">
        <v>85</v>
      </c>
      <c r="L473" s="74"/>
    </row>
    <row r="474" spans="1:12" ht="17">
      <c r="A474" s="135"/>
      <c r="B474" s="137" t="s">
        <v>85</v>
      </c>
      <c r="C474" s="76" t="s">
        <v>85</v>
      </c>
      <c r="D474" s="76" t="s">
        <v>85</v>
      </c>
      <c r="E474" s="76" t="s">
        <v>85</v>
      </c>
      <c r="F474" s="73" t="s">
        <v>85</v>
      </c>
      <c r="G474" s="76" t="s">
        <v>85</v>
      </c>
      <c r="H474" s="76" t="s">
        <v>85</v>
      </c>
      <c r="I474" s="76" t="s">
        <v>85</v>
      </c>
      <c r="J474" s="76" t="s">
        <v>85</v>
      </c>
      <c r="K474" s="138" t="s">
        <v>85</v>
      </c>
      <c r="L474" s="74"/>
    </row>
    <row r="475" spans="1:12" ht="17">
      <c r="A475" s="135"/>
      <c r="B475" s="137" t="s">
        <v>85</v>
      </c>
      <c r="C475" s="76" t="s">
        <v>85</v>
      </c>
      <c r="D475" s="76" t="s">
        <v>85</v>
      </c>
      <c r="E475" s="76" t="s">
        <v>85</v>
      </c>
      <c r="F475" s="73" t="s">
        <v>85</v>
      </c>
      <c r="G475" s="76" t="s">
        <v>85</v>
      </c>
      <c r="H475" s="76" t="s">
        <v>85</v>
      </c>
      <c r="I475" s="76" t="s">
        <v>85</v>
      </c>
      <c r="J475" s="76" t="s">
        <v>85</v>
      </c>
      <c r="K475" s="138" t="s">
        <v>85</v>
      </c>
      <c r="L475" s="74"/>
    </row>
    <row r="476" spans="1:12" ht="17">
      <c r="A476" s="135"/>
      <c r="B476" s="137" t="s">
        <v>85</v>
      </c>
      <c r="C476" s="76" t="s">
        <v>85</v>
      </c>
      <c r="D476" s="76" t="s">
        <v>85</v>
      </c>
      <c r="E476" s="76" t="s">
        <v>85</v>
      </c>
      <c r="F476" s="73" t="s">
        <v>85</v>
      </c>
      <c r="G476" s="76" t="s">
        <v>85</v>
      </c>
      <c r="H476" s="76" t="s">
        <v>85</v>
      </c>
      <c r="I476" s="76" t="s">
        <v>85</v>
      </c>
      <c r="J476" s="76" t="s">
        <v>85</v>
      </c>
      <c r="K476" s="138" t="s">
        <v>85</v>
      </c>
      <c r="L476" s="74"/>
    </row>
    <row r="477" spans="1:12" ht="17">
      <c r="A477" s="135"/>
      <c r="B477" s="137" t="s">
        <v>85</v>
      </c>
      <c r="C477" s="76" t="s">
        <v>85</v>
      </c>
      <c r="D477" s="76" t="s">
        <v>85</v>
      </c>
      <c r="E477" s="76" t="s">
        <v>85</v>
      </c>
      <c r="F477" s="73" t="s">
        <v>85</v>
      </c>
      <c r="G477" s="76" t="s">
        <v>85</v>
      </c>
      <c r="H477" s="76" t="s">
        <v>85</v>
      </c>
      <c r="I477" s="76" t="s">
        <v>85</v>
      </c>
      <c r="J477" s="76" t="s">
        <v>85</v>
      </c>
      <c r="K477" s="138" t="s">
        <v>85</v>
      </c>
      <c r="L477" s="74"/>
    </row>
    <row r="478" spans="1:12" ht="17">
      <c r="A478" s="135"/>
      <c r="B478" s="137" t="s">
        <v>85</v>
      </c>
      <c r="C478" s="76" t="s">
        <v>85</v>
      </c>
      <c r="D478" s="76" t="s">
        <v>85</v>
      </c>
      <c r="E478" s="76" t="s">
        <v>85</v>
      </c>
      <c r="F478" s="73" t="s">
        <v>85</v>
      </c>
      <c r="G478" s="76" t="s">
        <v>85</v>
      </c>
      <c r="H478" s="76" t="s">
        <v>85</v>
      </c>
      <c r="I478" s="76" t="s">
        <v>85</v>
      </c>
      <c r="J478" s="76" t="s">
        <v>85</v>
      </c>
      <c r="K478" s="138" t="s">
        <v>85</v>
      </c>
      <c r="L478" s="74"/>
    </row>
    <row r="479" spans="1:12" ht="17">
      <c r="A479" s="135"/>
      <c r="B479" s="137" t="s">
        <v>85</v>
      </c>
      <c r="C479" s="76" t="s">
        <v>85</v>
      </c>
      <c r="D479" s="76" t="s">
        <v>85</v>
      </c>
      <c r="E479" s="76" t="s">
        <v>85</v>
      </c>
      <c r="F479" s="73" t="s">
        <v>85</v>
      </c>
      <c r="G479" s="76" t="s">
        <v>85</v>
      </c>
      <c r="H479" s="76" t="s">
        <v>85</v>
      </c>
      <c r="I479" s="76" t="s">
        <v>85</v>
      </c>
      <c r="J479" s="76" t="s">
        <v>85</v>
      </c>
      <c r="K479" s="138" t="s">
        <v>85</v>
      </c>
      <c r="L479" s="74"/>
    </row>
    <row r="480" spans="1:12" ht="17">
      <c r="A480" s="135"/>
      <c r="B480" s="137" t="s">
        <v>85</v>
      </c>
      <c r="C480" s="76" t="s">
        <v>85</v>
      </c>
      <c r="D480" s="76" t="s">
        <v>85</v>
      </c>
      <c r="E480" s="76" t="s">
        <v>85</v>
      </c>
      <c r="F480" s="73" t="s">
        <v>85</v>
      </c>
      <c r="G480" s="76" t="s">
        <v>85</v>
      </c>
      <c r="H480" s="76" t="s">
        <v>85</v>
      </c>
      <c r="I480" s="76" t="s">
        <v>85</v>
      </c>
      <c r="J480" s="76" t="s">
        <v>85</v>
      </c>
      <c r="K480" s="138" t="s">
        <v>85</v>
      </c>
      <c r="L480" s="74"/>
    </row>
    <row r="481" spans="1:12" ht="17">
      <c r="A481" s="135"/>
      <c r="B481" s="137" t="s">
        <v>85</v>
      </c>
      <c r="C481" s="76" t="s">
        <v>85</v>
      </c>
      <c r="D481" s="76" t="s">
        <v>85</v>
      </c>
      <c r="E481" s="76" t="s">
        <v>85</v>
      </c>
      <c r="F481" s="73" t="s">
        <v>85</v>
      </c>
      <c r="G481" s="76" t="s">
        <v>85</v>
      </c>
      <c r="H481" s="76" t="s">
        <v>85</v>
      </c>
      <c r="I481" s="76" t="s">
        <v>85</v>
      </c>
      <c r="J481" s="76" t="s">
        <v>85</v>
      </c>
      <c r="K481" s="138" t="s">
        <v>85</v>
      </c>
      <c r="L481" s="74"/>
    </row>
    <row r="482" spans="1:12" ht="17">
      <c r="A482" s="135"/>
      <c r="B482" s="137" t="s">
        <v>85</v>
      </c>
      <c r="C482" s="76" t="s">
        <v>85</v>
      </c>
      <c r="D482" s="76" t="s">
        <v>85</v>
      </c>
      <c r="E482" s="76" t="s">
        <v>85</v>
      </c>
      <c r="F482" s="73" t="s">
        <v>85</v>
      </c>
      <c r="G482" s="76" t="s">
        <v>85</v>
      </c>
      <c r="H482" s="76" t="s">
        <v>85</v>
      </c>
      <c r="I482" s="76" t="s">
        <v>85</v>
      </c>
      <c r="J482" s="76" t="s">
        <v>85</v>
      </c>
      <c r="K482" s="138" t="s">
        <v>85</v>
      </c>
      <c r="L482" s="74"/>
    </row>
    <row r="483" spans="1:12" ht="17">
      <c r="A483" s="135"/>
      <c r="B483" s="137" t="s">
        <v>85</v>
      </c>
      <c r="C483" s="76" t="s">
        <v>85</v>
      </c>
      <c r="D483" s="76" t="s">
        <v>85</v>
      </c>
      <c r="E483" s="76" t="s">
        <v>85</v>
      </c>
      <c r="F483" s="73" t="s">
        <v>85</v>
      </c>
      <c r="G483" s="76" t="s">
        <v>85</v>
      </c>
      <c r="H483" s="76" t="s">
        <v>85</v>
      </c>
      <c r="I483" s="76" t="s">
        <v>85</v>
      </c>
      <c r="J483" s="76" t="s">
        <v>85</v>
      </c>
      <c r="K483" s="138" t="s">
        <v>85</v>
      </c>
      <c r="L483" s="74"/>
    </row>
    <row r="484" spans="1:12" ht="17">
      <c r="A484" s="135"/>
      <c r="B484" s="137" t="s">
        <v>85</v>
      </c>
      <c r="C484" s="76" t="s">
        <v>85</v>
      </c>
      <c r="D484" s="76" t="s">
        <v>85</v>
      </c>
      <c r="E484" s="76" t="s">
        <v>85</v>
      </c>
      <c r="F484" s="73" t="s">
        <v>85</v>
      </c>
      <c r="G484" s="76" t="s">
        <v>85</v>
      </c>
      <c r="H484" s="76" t="s">
        <v>85</v>
      </c>
      <c r="I484" s="76" t="s">
        <v>85</v>
      </c>
      <c r="J484" s="76" t="s">
        <v>85</v>
      </c>
      <c r="K484" s="138" t="s">
        <v>85</v>
      </c>
      <c r="L484" s="74"/>
    </row>
    <row r="485" spans="1:12" ht="17">
      <c r="A485" s="135"/>
      <c r="B485" s="137" t="s">
        <v>85</v>
      </c>
      <c r="C485" s="76" t="s">
        <v>85</v>
      </c>
      <c r="D485" s="76" t="s">
        <v>85</v>
      </c>
      <c r="E485" s="76" t="s">
        <v>85</v>
      </c>
      <c r="F485" s="73" t="s">
        <v>85</v>
      </c>
      <c r="G485" s="76" t="s">
        <v>85</v>
      </c>
      <c r="H485" s="76" t="s">
        <v>85</v>
      </c>
      <c r="I485" s="76" t="s">
        <v>85</v>
      </c>
      <c r="J485" s="76" t="s">
        <v>85</v>
      </c>
      <c r="K485" s="138" t="s">
        <v>85</v>
      </c>
      <c r="L485" s="74"/>
    </row>
    <row r="486" spans="1:12" ht="17">
      <c r="A486" s="135"/>
      <c r="B486" s="137" t="s">
        <v>85</v>
      </c>
      <c r="C486" s="76" t="s">
        <v>85</v>
      </c>
      <c r="D486" s="76" t="s">
        <v>85</v>
      </c>
      <c r="E486" s="76" t="s">
        <v>85</v>
      </c>
      <c r="F486" s="73" t="s">
        <v>85</v>
      </c>
      <c r="G486" s="76" t="s">
        <v>85</v>
      </c>
      <c r="H486" s="76" t="s">
        <v>85</v>
      </c>
      <c r="I486" s="76" t="s">
        <v>85</v>
      </c>
      <c r="J486" s="76" t="s">
        <v>85</v>
      </c>
      <c r="K486" s="138" t="s">
        <v>85</v>
      </c>
      <c r="L486" s="74"/>
    </row>
    <row r="487" spans="1:12" ht="17">
      <c r="A487" s="135"/>
      <c r="B487" s="137" t="s">
        <v>85</v>
      </c>
      <c r="C487" s="76" t="s">
        <v>85</v>
      </c>
      <c r="D487" s="76" t="s">
        <v>85</v>
      </c>
      <c r="E487" s="76" t="s">
        <v>85</v>
      </c>
      <c r="F487" s="73" t="s">
        <v>85</v>
      </c>
      <c r="G487" s="76" t="s">
        <v>85</v>
      </c>
      <c r="H487" s="76" t="s">
        <v>85</v>
      </c>
      <c r="I487" s="76" t="s">
        <v>85</v>
      </c>
      <c r="J487" s="76" t="s">
        <v>85</v>
      </c>
      <c r="K487" s="138" t="s">
        <v>85</v>
      </c>
      <c r="L487" s="74"/>
    </row>
    <row r="488" spans="1:12" ht="17">
      <c r="A488" s="135"/>
      <c r="B488" s="137" t="s">
        <v>85</v>
      </c>
      <c r="C488" s="76" t="s">
        <v>85</v>
      </c>
      <c r="D488" s="76" t="s">
        <v>85</v>
      </c>
      <c r="E488" s="76" t="s">
        <v>85</v>
      </c>
      <c r="F488" s="73" t="s">
        <v>85</v>
      </c>
      <c r="G488" s="76" t="s">
        <v>85</v>
      </c>
      <c r="H488" s="76" t="s">
        <v>85</v>
      </c>
      <c r="I488" s="76" t="s">
        <v>85</v>
      </c>
      <c r="J488" s="76" t="s">
        <v>85</v>
      </c>
      <c r="K488" s="138" t="s">
        <v>85</v>
      </c>
      <c r="L488" s="74"/>
    </row>
    <row r="489" spans="1:12" ht="17">
      <c r="A489" s="135"/>
      <c r="B489" s="137" t="s">
        <v>85</v>
      </c>
      <c r="C489" s="76" t="s">
        <v>85</v>
      </c>
      <c r="D489" s="76" t="s">
        <v>85</v>
      </c>
      <c r="E489" s="76" t="s">
        <v>85</v>
      </c>
      <c r="F489" s="73" t="s">
        <v>85</v>
      </c>
      <c r="G489" s="76" t="s">
        <v>85</v>
      </c>
      <c r="H489" s="76" t="s">
        <v>85</v>
      </c>
      <c r="I489" s="76" t="s">
        <v>85</v>
      </c>
      <c r="J489" s="76" t="s">
        <v>85</v>
      </c>
      <c r="K489" s="138" t="s">
        <v>85</v>
      </c>
      <c r="L489" s="74"/>
    </row>
    <row r="490" spans="1:12" ht="17">
      <c r="A490" s="135"/>
      <c r="B490" s="137" t="s">
        <v>85</v>
      </c>
      <c r="C490" s="76" t="s">
        <v>85</v>
      </c>
      <c r="D490" s="76" t="s">
        <v>85</v>
      </c>
      <c r="E490" s="76" t="s">
        <v>85</v>
      </c>
      <c r="F490" s="73" t="s">
        <v>85</v>
      </c>
      <c r="G490" s="76" t="s">
        <v>85</v>
      </c>
      <c r="H490" s="76" t="s">
        <v>85</v>
      </c>
      <c r="I490" s="76" t="s">
        <v>85</v>
      </c>
      <c r="J490" s="76" t="s">
        <v>85</v>
      </c>
      <c r="K490" s="138" t="s">
        <v>85</v>
      </c>
      <c r="L490" s="74"/>
    </row>
    <row r="491" spans="1:12" ht="17">
      <c r="A491" s="135"/>
      <c r="B491" s="137" t="s">
        <v>85</v>
      </c>
      <c r="C491" s="76" t="s">
        <v>85</v>
      </c>
      <c r="D491" s="76" t="s">
        <v>85</v>
      </c>
      <c r="E491" s="76" t="s">
        <v>85</v>
      </c>
      <c r="F491" s="73" t="s">
        <v>85</v>
      </c>
      <c r="G491" s="76" t="s">
        <v>85</v>
      </c>
      <c r="H491" s="76" t="s">
        <v>85</v>
      </c>
      <c r="I491" s="76" t="s">
        <v>85</v>
      </c>
      <c r="J491" s="76" t="s">
        <v>85</v>
      </c>
      <c r="K491" s="138" t="s">
        <v>85</v>
      </c>
      <c r="L491" s="74"/>
    </row>
    <row r="492" spans="1:12" ht="17">
      <c r="A492" s="135"/>
      <c r="B492" s="137" t="s">
        <v>85</v>
      </c>
      <c r="C492" s="76" t="s">
        <v>85</v>
      </c>
      <c r="D492" s="76" t="s">
        <v>85</v>
      </c>
      <c r="E492" s="76" t="s">
        <v>85</v>
      </c>
      <c r="F492" s="73" t="s">
        <v>85</v>
      </c>
      <c r="G492" s="76" t="s">
        <v>85</v>
      </c>
      <c r="H492" s="76" t="s">
        <v>85</v>
      </c>
      <c r="I492" s="76" t="s">
        <v>85</v>
      </c>
      <c r="J492" s="76" t="s">
        <v>85</v>
      </c>
      <c r="K492" s="138" t="s">
        <v>85</v>
      </c>
      <c r="L492" s="74"/>
    </row>
    <row r="493" spans="1:12" ht="17">
      <c r="A493" s="135"/>
      <c r="B493" s="137" t="s">
        <v>85</v>
      </c>
      <c r="C493" s="76" t="s">
        <v>85</v>
      </c>
      <c r="D493" s="76" t="s">
        <v>85</v>
      </c>
      <c r="E493" s="76" t="s">
        <v>85</v>
      </c>
      <c r="F493" s="73" t="s">
        <v>85</v>
      </c>
      <c r="G493" s="76" t="s">
        <v>85</v>
      </c>
      <c r="H493" s="76" t="s">
        <v>85</v>
      </c>
      <c r="I493" s="76" t="s">
        <v>85</v>
      </c>
      <c r="J493" s="76" t="s">
        <v>85</v>
      </c>
      <c r="K493" s="138" t="s">
        <v>85</v>
      </c>
      <c r="L493" s="74"/>
    </row>
    <row r="494" spans="1:12" ht="17">
      <c r="A494" s="135"/>
      <c r="B494" s="137" t="s">
        <v>85</v>
      </c>
      <c r="C494" s="76" t="s">
        <v>85</v>
      </c>
      <c r="D494" s="76" t="s">
        <v>85</v>
      </c>
      <c r="E494" s="76" t="s">
        <v>85</v>
      </c>
      <c r="F494" s="73" t="s">
        <v>85</v>
      </c>
      <c r="G494" s="76" t="s">
        <v>85</v>
      </c>
      <c r="H494" s="76" t="s">
        <v>85</v>
      </c>
      <c r="I494" s="76" t="s">
        <v>85</v>
      </c>
      <c r="J494" s="76" t="s">
        <v>85</v>
      </c>
      <c r="K494" s="138" t="s">
        <v>85</v>
      </c>
      <c r="L494" s="74"/>
    </row>
    <row r="495" spans="1:12" ht="17">
      <c r="A495" s="135"/>
      <c r="B495" s="137" t="s">
        <v>85</v>
      </c>
      <c r="C495" s="76" t="s">
        <v>85</v>
      </c>
      <c r="D495" s="76" t="s">
        <v>85</v>
      </c>
      <c r="E495" s="76" t="s">
        <v>85</v>
      </c>
      <c r="F495" s="73" t="s">
        <v>85</v>
      </c>
      <c r="G495" s="76" t="s">
        <v>85</v>
      </c>
      <c r="H495" s="76" t="s">
        <v>85</v>
      </c>
      <c r="I495" s="76" t="s">
        <v>85</v>
      </c>
      <c r="J495" s="76" t="s">
        <v>85</v>
      </c>
      <c r="K495" s="138" t="s">
        <v>85</v>
      </c>
      <c r="L495" s="74"/>
    </row>
    <row r="496" spans="1:12" ht="17">
      <c r="A496" s="135"/>
      <c r="B496" s="137" t="s">
        <v>85</v>
      </c>
      <c r="C496" s="76" t="s">
        <v>85</v>
      </c>
      <c r="D496" s="76" t="s">
        <v>85</v>
      </c>
      <c r="E496" s="76" t="s">
        <v>85</v>
      </c>
      <c r="F496" s="73" t="s">
        <v>85</v>
      </c>
      <c r="G496" s="76" t="s">
        <v>85</v>
      </c>
      <c r="H496" s="76" t="s">
        <v>85</v>
      </c>
      <c r="I496" s="76" t="s">
        <v>85</v>
      </c>
      <c r="J496" s="76" t="s">
        <v>85</v>
      </c>
      <c r="K496" s="138" t="s">
        <v>85</v>
      </c>
      <c r="L496" s="74"/>
    </row>
    <row r="497" spans="1:12" ht="17">
      <c r="A497" s="135"/>
      <c r="B497" s="137" t="s">
        <v>85</v>
      </c>
      <c r="C497" s="76" t="s">
        <v>85</v>
      </c>
      <c r="D497" s="76" t="s">
        <v>85</v>
      </c>
      <c r="E497" s="76" t="s">
        <v>85</v>
      </c>
      <c r="F497" s="73" t="s">
        <v>85</v>
      </c>
      <c r="G497" s="76" t="s">
        <v>85</v>
      </c>
      <c r="H497" s="76" t="s">
        <v>85</v>
      </c>
      <c r="I497" s="76" t="s">
        <v>85</v>
      </c>
      <c r="J497" s="76" t="s">
        <v>85</v>
      </c>
      <c r="K497" s="138" t="s">
        <v>85</v>
      </c>
      <c r="L497" s="74"/>
    </row>
    <row r="498" spans="1:12" ht="17">
      <c r="A498" s="135"/>
      <c r="B498" s="137" t="s">
        <v>85</v>
      </c>
      <c r="C498" s="76" t="s">
        <v>85</v>
      </c>
      <c r="D498" s="76" t="s">
        <v>85</v>
      </c>
      <c r="E498" s="76" t="s">
        <v>85</v>
      </c>
      <c r="F498" s="73" t="s">
        <v>85</v>
      </c>
      <c r="G498" s="76" t="s">
        <v>85</v>
      </c>
      <c r="H498" s="76" t="s">
        <v>85</v>
      </c>
      <c r="I498" s="76" t="s">
        <v>85</v>
      </c>
      <c r="J498" s="76" t="s">
        <v>85</v>
      </c>
      <c r="K498" s="138" t="s">
        <v>85</v>
      </c>
      <c r="L498" s="74"/>
    </row>
    <row r="499" spans="1:12" ht="17">
      <c r="A499" s="135"/>
      <c r="B499" s="137" t="s">
        <v>85</v>
      </c>
      <c r="C499" s="76" t="s">
        <v>85</v>
      </c>
      <c r="D499" s="76" t="s">
        <v>85</v>
      </c>
      <c r="E499" s="76" t="s">
        <v>85</v>
      </c>
      <c r="F499" s="73" t="s">
        <v>85</v>
      </c>
      <c r="G499" s="76" t="s">
        <v>85</v>
      </c>
      <c r="H499" s="76" t="s">
        <v>85</v>
      </c>
      <c r="I499" s="76" t="s">
        <v>85</v>
      </c>
      <c r="J499" s="76" t="s">
        <v>85</v>
      </c>
      <c r="K499" s="138" t="s">
        <v>85</v>
      </c>
      <c r="L499" s="74"/>
    </row>
    <row r="500" spans="1:12" ht="17">
      <c r="A500" s="135"/>
      <c r="B500" s="137" t="s">
        <v>85</v>
      </c>
      <c r="C500" s="76" t="s">
        <v>85</v>
      </c>
      <c r="D500" s="76" t="s">
        <v>85</v>
      </c>
      <c r="E500" s="76" t="s">
        <v>85</v>
      </c>
      <c r="F500" s="73" t="s">
        <v>85</v>
      </c>
      <c r="G500" s="76" t="s">
        <v>85</v>
      </c>
      <c r="H500" s="76" t="s">
        <v>85</v>
      </c>
      <c r="I500" s="76" t="s">
        <v>85</v>
      </c>
      <c r="J500" s="76" t="s">
        <v>85</v>
      </c>
      <c r="K500" s="138" t="s">
        <v>85</v>
      </c>
      <c r="L500" s="74"/>
    </row>
    <row r="501" spans="1:12" ht="17">
      <c r="A501" s="135"/>
      <c r="B501" s="137" t="s">
        <v>85</v>
      </c>
      <c r="C501" s="76" t="s">
        <v>85</v>
      </c>
      <c r="D501" s="76" t="s">
        <v>85</v>
      </c>
      <c r="E501" s="76" t="s">
        <v>85</v>
      </c>
      <c r="F501" s="73" t="s">
        <v>85</v>
      </c>
      <c r="G501" s="76" t="s">
        <v>85</v>
      </c>
      <c r="H501" s="76" t="s">
        <v>85</v>
      </c>
      <c r="I501" s="76" t="s">
        <v>85</v>
      </c>
      <c r="J501" s="76" t="s">
        <v>85</v>
      </c>
      <c r="K501" s="138" t="s">
        <v>85</v>
      </c>
      <c r="L501" s="74"/>
    </row>
    <row r="502" spans="1:12" ht="17">
      <c r="A502" s="135"/>
      <c r="B502" s="137" t="s">
        <v>85</v>
      </c>
      <c r="C502" s="76" t="s">
        <v>85</v>
      </c>
      <c r="D502" s="76" t="s">
        <v>85</v>
      </c>
      <c r="E502" s="76" t="s">
        <v>85</v>
      </c>
      <c r="F502" s="73" t="s">
        <v>85</v>
      </c>
      <c r="G502" s="76" t="s">
        <v>85</v>
      </c>
      <c r="H502" s="76" t="s">
        <v>85</v>
      </c>
      <c r="I502" s="76" t="s">
        <v>85</v>
      </c>
      <c r="J502" s="76" t="s">
        <v>85</v>
      </c>
      <c r="K502" s="138" t="s">
        <v>85</v>
      </c>
      <c r="L502" s="74"/>
    </row>
    <row r="503" spans="1:12" ht="17">
      <c r="A503" s="135"/>
      <c r="B503" s="137" t="s">
        <v>85</v>
      </c>
      <c r="C503" s="76" t="s">
        <v>85</v>
      </c>
      <c r="D503" s="76" t="s">
        <v>85</v>
      </c>
      <c r="E503" s="76" t="s">
        <v>85</v>
      </c>
      <c r="F503" s="73" t="s">
        <v>85</v>
      </c>
      <c r="G503" s="76" t="s">
        <v>85</v>
      </c>
      <c r="H503" s="76" t="s">
        <v>85</v>
      </c>
      <c r="I503" s="76" t="s">
        <v>85</v>
      </c>
      <c r="J503" s="76" t="s">
        <v>85</v>
      </c>
      <c r="K503" s="138" t="s">
        <v>85</v>
      </c>
      <c r="L503" s="74"/>
    </row>
    <row r="504" spans="1:12" ht="17">
      <c r="A504" s="135"/>
      <c r="B504" s="137" t="s">
        <v>85</v>
      </c>
      <c r="C504" s="76" t="s">
        <v>85</v>
      </c>
      <c r="D504" s="76" t="s">
        <v>85</v>
      </c>
      <c r="E504" s="76" t="s">
        <v>85</v>
      </c>
      <c r="F504" s="73" t="s">
        <v>85</v>
      </c>
      <c r="G504" s="76" t="s">
        <v>85</v>
      </c>
      <c r="H504" s="76" t="s">
        <v>85</v>
      </c>
      <c r="I504" s="76" t="s">
        <v>85</v>
      </c>
      <c r="J504" s="76" t="s">
        <v>85</v>
      </c>
      <c r="K504" s="138" t="s">
        <v>85</v>
      </c>
      <c r="L504" s="74"/>
    </row>
    <row r="505" spans="1:12" ht="17">
      <c r="A505" s="135"/>
      <c r="B505" s="137" t="s">
        <v>85</v>
      </c>
      <c r="C505" s="76" t="s">
        <v>85</v>
      </c>
      <c r="D505" s="76" t="s">
        <v>85</v>
      </c>
      <c r="E505" s="76" t="s">
        <v>85</v>
      </c>
      <c r="F505" s="73" t="s">
        <v>85</v>
      </c>
      <c r="G505" s="76" t="s">
        <v>85</v>
      </c>
      <c r="H505" s="76" t="s">
        <v>85</v>
      </c>
      <c r="I505" s="76" t="s">
        <v>85</v>
      </c>
      <c r="J505" s="76" t="s">
        <v>85</v>
      </c>
      <c r="K505" s="138" t="s">
        <v>85</v>
      </c>
      <c r="L505" s="74"/>
    </row>
    <row r="506" spans="1:12" ht="17">
      <c r="A506" s="135"/>
      <c r="B506" s="137" t="s">
        <v>85</v>
      </c>
      <c r="C506" s="76" t="s">
        <v>85</v>
      </c>
      <c r="D506" s="76" t="s">
        <v>85</v>
      </c>
      <c r="E506" s="76" t="s">
        <v>85</v>
      </c>
      <c r="F506" s="73" t="s">
        <v>85</v>
      </c>
      <c r="G506" s="76" t="s">
        <v>85</v>
      </c>
      <c r="H506" s="76" t="s">
        <v>85</v>
      </c>
      <c r="I506" s="76" t="s">
        <v>85</v>
      </c>
      <c r="J506" s="76" t="s">
        <v>85</v>
      </c>
      <c r="K506" s="138" t="s">
        <v>85</v>
      </c>
      <c r="L506" s="74"/>
    </row>
    <row r="507" spans="1:12" ht="17">
      <c r="A507" s="135"/>
      <c r="B507" s="137" t="s">
        <v>85</v>
      </c>
      <c r="C507" s="76" t="s">
        <v>85</v>
      </c>
      <c r="D507" s="76" t="s">
        <v>85</v>
      </c>
      <c r="E507" s="76" t="s">
        <v>85</v>
      </c>
      <c r="F507" s="73" t="s">
        <v>85</v>
      </c>
      <c r="G507" s="76" t="s">
        <v>85</v>
      </c>
      <c r="H507" s="76" t="s">
        <v>85</v>
      </c>
      <c r="I507" s="76" t="s">
        <v>85</v>
      </c>
      <c r="J507" s="76" t="s">
        <v>85</v>
      </c>
      <c r="K507" s="138" t="s">
        <v>85</v>
      </c>
      <c r="L507" s="74"/>
    </row>
    <row r="508" spans="1:1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  <c r="K508" s="127"/>
      <c r="L508" s="74"/>
    </row>
    <row r="509" spans="1:12">
      <c r="B509" s="77"/>
      <c r="C509" s="75"/>
      <c r="D509" s="75"/>
      <c r="E509" s="75"/>
      <c r="F509" s="75"/>
      <c r="G509" s="75"/>
      <c r="H509" s="75"/>
      <c r="I509" s="75"/>
      <c r="J509" s="75"/>
      <c r="K509" s="75"/>
    </row>
  </sheetData>
  <autoFilter ref="B7:J607"/>
  <customSheetViews>
    <customSheetView guid="{01716ADA-0B00-4598-9B9A-D3C9796F563C}" showGridLines="0" fitToPage="1" showAutoFilter="1" hiddenColumns="1" topLeftCell="D1">
      <selection activeCell="H2" sqref="H2"/>
      <printOptions horizontalCentered="1"/>
      <pageSetup paperSize="9" scale="38" orientation="portrait" verticalDpi="0"/>
      <autoFilter ref="E7:M607"/>
    </customSheetView>
    <customSheetView guid="{A985DF7E-D626-42A9-8506-86ACE90FB19A}" showGridLines="0" fitToPage="1" showAutoFilter="1" hiddenColumns="1" topLeftCell="D1">
      <selection activeCell="H23" sqref="H23"/>
      <printOptions horizontalCentered="1"/>
      <pageSetup paperSize="9" scale="38" orientation="portrait" verticalDpi="0"/>
      <autoFilter ref="E7:M607"/>
    </customSheetView>
    <customSheetView guid="{61619FD1-E026-4462-A789-EF7923C43FF1}" showPageBreaks="1" showGridLines="0" fitToPage="1" printArea="1" showAutoFilter="1" hiddenColumns="1" topLeftCell="D1">
      <selection activeCell="K20" sqref="K20"/>
      <printOptions horizontalCentered="1"/>
      <pageSetup paperSize="9" scale="38" orientation="portrait" verticalDpi="0"/>
      <autoFilter ref="E7:M607"/>
    </customSheetView>
  </customSheetViews>
  <mergeCells count="2">
    <mergeCell ref="B4:J4"/>
    <mergeCell ref="B5:J5"/>
  </mergeCells>
  <conditionalFormatting sqref="A8:J507">
    <cfRule type="cellIs" dxfId="69" priority="8" stopIfTrue="1" operator="notEqual">
      <formula>""</formula>
    </cfRule>
  </conditionalFormatting>
  <conditionalFormatting sqref="B8:B507">
    <cfRule type="duplicateValues" dxfId="68" priority="6"/>
  </conditionalFormatting>
  <conditionalFormatting sqref="B7:B507">
    <cfRule type="cellIs" dxfId="67" priority="5" operator="equal">
      <formula>""</formula>
    </cfRule>
  </conditionalFormatting>
  <conditionalFormatting sqref="K8">
    <cfRule type="cellIs" dxfId="66" priority="3" stopIfTrue="1" operator="notEqual">
      <formula>""</formula>
    </cfRule>
  </conditionalFormatting>
  <conditionalFormatting sqref="K8">
    <cfRule type="duplicateValues" dxfId="65" priority="2"/>
  </conditionalFormatting>
  <conditionalFormatting sqref="K8">
    <cfRule type="cellIs" dxfId="64" priority="1" operator="equal">
      <formula>""</formula>
    </cfRule>
  </conditionalFormatting>
  <dataValidations count="1">
    <dataValidation type="list" allowBlank="1" showInputMessage="1" showErrorMessage="1" sqref="E2">
      <formula1>"Marathon,Semi Marathon,5 KMS"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9" scale="38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-0.249977111117893"/>
    <pageSetUpPr fitToPage="1"/>
  </sheetPr>
  <dimension ref="A1:K509"/>
  <sheetViews>
    <sheetView showGridLines="0" workbookViewId="0">
      <selection activeCell="C1" sqref="A1:C1048576"/>
    </sheetView>
  </sheetViews>
  <sheetFormatPr baseColWidth="10" defaultRowHeight="12" x14ac:dyDescent="0"/>
  <cols>
    <col min="1" max="1" width="8" style="74" customWidth="1"/>
    <col min="2" max="2" width="10.33203125" style="33" customWidth="1"/>
    <col min="3" max="3" width="9.5" style="74" customWidth="1"/>
    <col min="4" max="4" width="25.1640625" style="74" customWidth="1"/>
    <col min="5" max="5" width="17.5" style="74" customWidth="1"/>
    <col min="6" max="6" width="11.5" style="74" customWidth="1"/>
    <col min="7" max="7" width="21.1640625" style="74" customWidth="1"/>
    <col min="8" max="8" width="15.5" style="74" customWidth="1"/>
    <col min="9" max="9" width="11.5" style="74" customWidth="1"/>
    <col min="10" max="10" width="8.1640625" style="74" customWidth="1"/>
    <col min="11" max="16384" width="10.83203125" style="74"/>
  </cols>
  <sheetData>
    <row r="1" spans="1:11">
      <c r="B1" s="31" t="s">
        <v>56</v>
      </c>
      <c r="E1" s="17" t="s">
        <v>12</v>
      </c>
      <c r="F1" s="17"/>
      <c r="G1" s="17"/>
      <c r="H1" s="17"/>
    </row>
    <row r="2" spans="1:11" ht="15">
      <c r="B2" s="32"/>
      <c r="D2" s="16" t="s">
        <v>57</v>
      </c>
      <c r="E2" s="34" t="s">
        <v>9</v>
      </c>
      <c r="F2" s="17"/>
      <c r="G2" s="17"/>
      <c r="H2" s="17"/>
    </row>
    <row r="4" spans="1:11" ht="36">
      <c r="B4" s="198" t="s">
        <v>1137</v>
      </c>
      <c r="C4" s="198"/>
      <c r="D4" s="198"/>
      <c r="E4" s="198"/>
      <c r="F4" s="198"/>
      <c r="G4" s="198"/>
      <c r="H4" s="198"/>
      <c r="I4" s="198"/>
      <c r="J4" s="198"/>
    </row>
    <row r="5" spans="1:11" ht="19.5" customHeight="1">
      <c r="B5" s="199" t="s">
        <v>58</v>
      </c>
      <c r="C5" s="199"/>
      <c r="D5" s="199"/>
      <c r="E5" s="199"/>
      <c r="F5" s="199"/>
      <c r="G5" s="199"/>
      <c r="H5" s="199"/>
      <c r="I5" s="199"/>
      <c r="J5" s="199"/>
    </row>
    <row r="6" spans="1:11" ht="14">
      <c r="F6" s="9"/>
      <c r="G6" s="9"/>
      <c r="H6" s="9"/>
      <c r="I6" s="9"/>
      <c r="J6" s="35" t="s">
        <v>1138</v>
      </c>
    </row>
    <row r="7" spans="1:11" ht="17">
      <c r="A7" s="134"/>
      <c r="B7" s="136" t="s">
        <v>87</v>
      </c>
      <c r="C7" s="72" t="s">
        <v>17</v>
      </c>
      <c r="D7" s="71" t="s">
        <v>5</v>
      </c>
      <c r="E7" s="71" t="s">
        <v>14</v>
      </c>
      <c r="F7" s="70" t="s">
        <v>0</v>
      </c>
      <c r="G7" s="72" t="s">
        <v>15</v>
      </c>
      <c r="H7" s="72" t="s">
        <v>75</v>
      </c>
      <c r="I7" s="71" t="s">
        <v>12</v>
      </c>
      <c r="J7" s="71" t="s">
        <v>2</v>
      </c>
    </row>
    <row r="8" spans="1:11" ht="17">
      <c r="A8" s="135"/>
      <c r="B8" s="137">
        <v>1</v>
      </c>
      <c r="C8" s="76">
        <v>322</v>
      </c>
      <c r="D8" s="76" t="s">
        <v>412</v>
      </c>
      <c r="E8" s="76" t="s">
        <v>413</v>
      </c>
      <c r="F8" s="73">
        <v>5.334490740740741E-2</v>
      </c>
      <c r="G8" s="76" t="s">
        <v>364</v>
      </c>
      <c r="H8" s="76" t="s">
        <v>95</v>
      </c>
      <c r="I8" s="76" t="s">
        <v>9</v>
      </c>
      <c r="J8" s="76" t="s">
        <v>22</v>
      </c>
      <c r="K8" s="137"/>
    </row>
    <row r="9" spans="1:11" ht="17">
      <c r="A9" s="135"/>
      <c r="B9" s="137">
        <v>2</v>
      </c>
      <c r="C9" s="76">
        <v>331</v>
      </c>
      <c r="D9" s="76" t="s">
        <v>552</v>
      </c>
      <c r="E9" s="76" t="s">
        <v>182</v>
      </c>
      <c r="F9" s="73">
        <v>5.4467592592592595E-2</v>
      </c>
      <c r="G9" s="76" t="s">
        <v>553</v>
      </c>
      <c r="H9" s="76" t="s">
        <v>95</v>
      </c>
      <c r="I9" s="76" t="s">
        <v>9</v>
      </c>
      <c r="J9" s="76" t="s">
        <v>22</v>
      </c>
      <c r="K9" s="138" t="s">
        <v>85</v>
      </c>
    </row>
    <row r="10" spans="1:11" ht="17">
      <c r="A10" s="135"/>
      <c r="B10" s="137">
        <v>3</v>
      </c>
      <c r="C10" s="76">
        <v>261</v>
      </c>
      <c r="D10" s="76" t="s">
        <v>253</v>
      </c>
      <c r="E10" s="76" t="s">
        <v>122</v>
      </c>
      <c r="F10" s="73">
        <v>5.5405092592592589E-2</v>
      </c>
      <c r="G10" s="76" t="s">
        <v>254</v>
      </c>
      <c r="H10" s="76" t="s">
        <v>95</v>
      </c>
      <c r="I10" s="76" t="s">
        <v>9</v>
      </c>
      <c r="J10" s="76" t="s">
        <v>22</v>
      </c>
      <c r="K10" s="138" t="s">
        <v>85</v>
      </c>
    </row>
    <row r="11" spans="1:11" ht="17">
      <c r="A11" s="135"/>
      <c r="B11" s="137">
        <v>4</v>
      </c>
      <c r="C11" s="76">
        <v>382</v>
      </c>
      <c r="D11" s="76" t="s">
        <v>621</v>
      </c>
      <c r="E11" s="76" t="s">
        <v>622</v>
      </c>
      <c r="F11" s="73">
        <v>5.5451388888888883E-2</v>
      </c>
      <c r="G11" s="76" t="s">
        <v>254</v>
      </c>
      <c r="H11" s="76" t="s">
        <v>95</v>
      </c>
      <c r="I11" s="76" t="s">
        <v>9</v>
      </c>
      <c r="J11" s="76" t="s">
        <v>22</v>
      </c>
      <c r="K11" s="138" t="s">
        <v>85</v>
      </c>
    </row>
    <row r="12" spans="1:11" ht="17">
      <c r="A12" s="135"/>
      <c r="B12" s="137">
        <v>5</v>
      </c>
      <c r="C12" s="76">
        <v>299</v>
      </c>
      <c r="D12" s="76" t="s">
        <v>380</v>
      </c>
      <c r="E12" s="76" t="s">
        <v>381</v>
      </c>
      <c r="F12" s="73">
        <v>5.5763888888888904E-2</v>
      </c>
      <c r="G12" s="76" t="s">
        <v>100</v>
      </c>
      <c r="H12" s="76" t="s">
        <v>95</v>
      </c>
      <c r="I12" s="76" t="s">
        <v>9</v>
      </c>
      <c r="J12" s="76" t="s">
        <v>22</v>
      </c>
      <c r="K12" s="138" t="s">
        <v>85</v>
      </c>
    </row>
    <row r="13" spans="1:11" ht="17">
      <c r="A13" s="135"/>
      <c r="B13" s="137">
        <v>6</v>
      </c>
      <c r="C13" s="76">
        <v>301</v>
      </c>
      <c r="D13" s="76" t="s">
        <v>383</v>
      </c>
      <c r="E13" s="76" t="s">
        <v>289</v>
      </c>
      <c r="F13" s="73">
        <v>5.631944444444445E-2</v>
      </c>
      <c r="G13" s="76" t="s">
        <v>84</v>
      </c>
      <c r="H13" s="76" t="s">
        <v>95</v>
      </c>
      <c r="I13" s="76" t="s">
        <v>9</v>
      </c>
      <c r="J13" s="76" t="s">
        <v>22</v>
      </c>
      <c r="K13" s="138" t="s">
        <v>85</v>
      </c>
    </row>
    <row r="14" spans="1:11" ht="17">
      <c r="A14" s="135"/>
      <c r="B14" s="137">
        <v>7</v>
      </c>
      <c r="C14" s="76">
        <v>289</v>
      </c>
      <c r="D14" s="76" t="s">
        <v>362</v>
      </c>
      <c r="E14" s="76" t="s">
        <v>363</v>
      </c>
      <c r="F14" s="73">
        <v>5.6446759259259266E-2</v>
      </c>
      <c r="G14" s="76" t="s">
        <v>80</v>
      </c>
      <c r="H14" s="76" t="s">
        <v>95</v>
      </c>
      <c r="I14" s="76" t="s">
        <v>9</v>
      </c>
      <c r="J14" s="76" t="s">
        <v>22</v>
      </c>
      <c r="K14" s="138" t="s">
        <v>85</v>
      </c>
    </row>
    <row r="15" spans="1:11" ht="17">
      <c r="A15" s="135"/>
      <c r="B15" s="137">
        <v>8</v>
      </c>
      <c r="C15" s="76">
        <v>434</v>
      </c>
      <c r="D15" s="76" t="s">
        <v>797</v>
      </c>
      <c r="E15" s="76" t="s">
        <v>247</v>
      </c>
      <c r="F15" s="73">
        <v>5.7187500000000002E-2</v>
      </c>
      <c r="G15" s="76" t="s">
        <v>82</v>
      </c>
      <c r="H15" s="76" t="s">
        <v>95</v>
      </c>
      <c r="I15" s="76" t="s">
        <v>9</v>
      </c>
      <c r="J15" s="76" t="s">
        <v>43</v>
      </c>
      <c r="K15" s="138" t="s">
        <v>85</v>
      </c>
    </row>
    <row r="16" spans="1:11" ht="17">
      <c r="A16" s="135"/>
      <c r="B16" s="137">
        <v>9</v>
      </c>
      <c r="C16" s="76">
        <v>425</v>
      </c>
      <c r="D16" s="76" t="s">
        <v>798</v>
      </c>
      <c r="E16" s="76" t="s">
        <v>799</v>
      </c>
      <c r="F16" s="73">
        <v>5.7627314814814826E-2</v>
      </c>
      <c r="G16" s="76" t="s">
        <v>426</v>
      </c>
      <c r="H16" s="76" t="s">
        <v>95</v>
      </c>
      <c r="I16" s="76" t="s">
        <v>9</v>
      </c>
      <c r="J16" s="76" t="s">
        <v>22</v>
      </c>
      <c r="K16" s="138" t="s">
        <v>85</v>
      </c>
    </row>
    <row r="17" spans="1:11" ht="17">
      <c r="A17" s="135"/>
      <c r="B17" s="137">
        <v>10</v>
      </c>
      <c r="C17" s="76">
        <v>361</v>
      </c>
      <c r="D17" s="76" t="s">
        <v>294</v>
      </c>
      <c r="E17" s="76" t="s">
        <v>221</v>
      </c>
      <c r="F17" s="73">
        <v>5.7939814814814819E-2</v>
      </c>
      <c r="G17" s="76" t="s">
        <v>82</v>
      </c>
      <c r="H17" s="76" t="s">
        <v>151</v>
      </c>
      <c r="I17" s="76" t="s">
        <v>9</v>
      </c>
      <c r="J17" s="76" t="s">
        <v>43</v>
      </c>
      <c r="K17" s="138" t="s">
        <v>85</v>
      </c>
    </row>
    <row r="18" spans="1:11" ht="17">
      <c r="A18" s="135"/>
      <c r="B18" s="137">
        <v>11</v>
      </c>
      <c r="C18" s="76">
        <v>303</v>
      </c>
      <c r="D18" s="76" t="s">
        <v>385</v>
      </c>
      <c r="E18" s="76" t="s">
        <v>386</v>
      </c>
      <c r="F18" s="73">
        <v>5.8657407407407408E-2</v>
      </c>
      <c r="G18" s="76" t="s">
        <v>80</v>
      </c>
      <c r="H18" s="76" t="s">
        <v>95</v>
      </c>
      <c r="I18" s="76" t="s">
        <v>9</v>
      </c>
      <c r="J18" s="76" t="s">
        <v>22</v>
      </c>
      <c r="K18" s="138" t="s">
        <v>85</v>
      </c>
    </row>
    <row r="19" spans="1:11" ht="17">
      <c r="A19" s="135"/>
      <c r="B19" s="137">
        <v>12</v>
      </c>
      <c r="C19" s="76">
        <v>398</v>
      </c>
      <c r="D19" s="76" t="s">
        <v>1125</v>
      </c>
      <c r="E19" s="76" t="s">
        <v>1126</v>
      </c>
      <c r="F19" s="73">
        <v>5.9884259259259262E-2</v>
      </c>
      <c r="G19" s="76">
        <v>0</v>
      </c>
      <c r="H19" s="76">
        <v>0</v>
      </c>
      <c r="I19" s="76" t="s">
        <v>9</v>
      </c>
      <c r="J19" s="76" t="s">
        <v>43</v>
      </c>
      <c r="K19" s="138" t="s">
        <v>85</v>
      </c>
    </row>
    <row r="20" spans="1:11" ht="17">
      <c r="A20" s="135"/>
      <c r="B20" s="137">
        <v>13</v>
      </c>
      <c r="C20" s="76">
        <v>576</v>
      </c>
      <c r="D20" s="76" t="s">
        <v>720</v>
      </c>
      <c r="E20" s="76" t="s">
        <v>583</v>
      </c>
      <c r="F20" s="73">
        <v>6.0509259259259263E-2</v>
      </c>
      <c r="G20" s="76" t="s">
        <v>1095</v>
      </c>
      <c r="H20" s="76">
        <v>0</v>
      </c>
      <c r="I20" s="76" t="s">
        <v>9</v>
      </c>
      <c r="J20" s="76" t="s">
        <v>22</v>
      </c>
      <c r="K20" s="138" t="s">
        <v>85</v>
      </c>
    </row>
    <row r="21" spans="1:11" ht="17">
      <c r="A21" s="135"/>
      <c r="B21" s="137">
        <v>14</v>
      </c>
      <c r="C21" s="76">
        <v>232</v>
      </c>
      <c r="D21" s="76" t="s">
        <v>215</v>
      </c>
      <c r="E21" s="76" t="s">
        <v>216</v>
      </c>
      <c r="F21" s="73">
        <v>6.0960648148148153E-2</v>
      </c>
      <c r="G21" s="76" t="s">
        <v>115</v>
      </c>
      <c r="H21" s="76" t="s">
        <v>95</v>
      </c>
      <c r="I21" s="76" t="s">
        <v>9</v>
      </c>
      <c r="J21" s="76" t="s">
        <v>46</v>
      </c>
      <c r="K21" s="138" t="s">
        <v>85</v>
      </c>
    </row>
    <row r="22" spans="1:11" ht="17">
      <c r="A22" s="135"/>
      <c r="B22" s="137">
        <v>15</v>
      </c>
      <c r="C22" s="76">
        <v>530</v>
      </c>
      <c r="D22" s="76" t="s">
        <v>844</v>
      </c>
      <c r="E22" s="76" t="s">
        <v>845</v>
      </c>
      <c r="F22" s="73">
        <v>6.1018518518518514E-2</v>
      </c>
      <c r="G22" s="76" t="s">
        <v>81</v>
      </c>
      <c r="H22" s="76" t="s">
        <v>155</v>
      </c>
      <c r="I22" s="76" t="s">
        <v>9</v>
      </c>
      <c r="J22" s="76" t="s">
        <v>22</v>
      </c>
      <c r="K22" s="138" t="s">
        <v>85</v>
      </c>
    </row>
    <row r="23" spans="1:11" ht="17">
      <c r="A23" s="135"/>
      <c r="B23" s="137">
        <v>16</v>
      </c>
      <c r="C23" s="76">
        <v>370</v>
      </c>
      <c r="D23" s="76" t="s">
        <v>606</v>
      </c>
      <c r="E23" s="76" t="s">
        <v>585</v>
      </c>
      <c r="F23" s="73">
        <v>6.1111111111111102E-2</v>
      </c>
      <c r="G23" s="76" t="s">
        <v>238</v>
      </c>
      <c r="H23" s="76" t="s">
        <v>95</v>
      </c>
      <c r="I23" s="76" t="s">
        <v>9</v>
      </c>
      <c r="J23" s="76" t="s">
        <v>45</v>
      </c>
      <c r="K23" s="138" t="s">
        <v>85</v>
      </c>
    </row>
    <row r="24" spans="1:11" ht="17">
      <c r="A24" s="135"/>
      <c r="B24" s="137">
        <v>16</v>
      </c>
      <c r="C24" s="76">
        <v>349</v>
      </c>
      <c r="D24" s="76" t="s">
        <v>574</v>
      </c>
      <c r="E24" s="76" t="s">
        <v>109</v>
      </c>
      <c r="F24" s="73">
        <v>6.1111111111111102E-2</v>
      </c>
      <c r="G24" s="76" t="s">
        <v>575</v>
      </c>
      <c r="H24" s="76" t="s">
        <v>95</v>
      </c>
      <c r="I24" s="76" t="s">
        <v>9</v>
      </c>
      <c r="J24" s="76" t="s">
        <v>43</v>
      </c>
      <c r="K24" s="138" t="s">
        <v>1136</v>
      </c>
    </row>
    <row r="25" spans="1:11" ht="17">
      <c r="A25" s="135"/>
      <c r="B25" s="137">
        <v>18</v>
      </c>
      <c r="C25" s="76">
        <v>432</v>
      </c>
      <c r="D25" s="76" t="s">
        <v>807</v>
      </c>
      <c r="E25" s="76" t="s">
        <v>381</v>
      </c>
      <c r="F25" s="73">
        <v>6.1122685185185183E-2</v>
      </c>
      <c r="G25" s="76" t="s">
        <v>426</v>
      </c>
      <c r="H25" s="76" t="s">
        <v>95</v>
      </c>
      <c r="I25" s="76" t="s">
        <v>9</v>
      </c>
      <c r="J25" s="76" t="s">
        <v>22</v>
      </c>
      <c r="K25" s="138" t="s">
        <v>85</v>
      </c>
    </row>
    <row r="26" spans="1:11" ht="17">
      <c r="A26" s="135"/>
      <c r="B26" s="137">
        <v>19</v>
      </c>
      <c r="C26" s="76">
        <v>570</v>
      </c>
      <c r="D26" s="76" t="s">
        <v>832</v>
      </c>
      <c r="E26" s="76" t="s">
        <v>159</v>
      </c>
      <c r="F26" s="73">
        <v>6.1446759259259257E-2</v>
      </c>
      <c r="G26" s="76" t="s">
        <v>82</v>
      </c>
      <c r="H26" s="76" t="s">
        <v>155</v>
      </c>
      <c r="I26" s="76" t="s">
        <v>9</v>
      </c>
      <c r="J26" s="76" t="s">
        <v>22</v>
      </c>
      <c r="K26" s="138" t="s">
        <v>85</v>
      </c>
    </row>
    <row r="27" spans="1:11" ht="17">
      <c r="A27" s="135"/>
      <c r="B27" s="137">
        <v>19</v>
      </c>
      <c r="C27" s="76">
        <v>433</v>
      </c>
      <c r="D27" s="76" t="s">
        <v>804</v>
      </c>
      <c r="E27" s="76" t="s">
        <v>428</v>
      </c>
      <c r="F27" s="73">
        <v>6.1446759259259257E-2</v>
      </c>
      <c r="G27" s="76" t="s">
        <v>82</v>
      </c>
      <c r="H27" s="76" t="s">
        <v>95</v>
      </c>
      <c r="I27" s="76" t="s">
        <v>9</v>
      </c>
      <c r="J27" s="76" t="s">
        <v>43</v>
      </c>
      <c r="K27" s="138" t="s">
        <v>1136</v>
      </c>
    </row>
    <row r="28" spans="1:11" ht="17">
      <c r="A28" s="135"/>
      <c r="B28" s="137">
        <v>21</v>
      </c>
      <c r="C28" s="76">
        <v>352</v>
      </c>
      <c r="D28" s="76" t="s">
        <v>288</v>
      </c>
      <c r="E28" s="76" t="s">
        <v>129</v>
      </c>
      <c r="F28" s="73">
        <v>6.1805555555555558E-2</v>
      </c>
      <c r="G28" s="76" t="s">
        <v>100</v>
      </c>
      <c r="H28" s="76" t="s">
        <v>95</v>
      </c>
      <c r="I28" s="76" t="s">
        <v>9</v>
      </c>
      <c r="J28" s="76" t="s">
        <v>46</v>
      </c>
      <c r="K28" s="138" t="s">
        <v>85</v>
      </c>
    </row>
    <row r="29" spans="1:11" ht="17">
      <c r="A29" s="135"/>
      <c r="B29" s="137">
        <v>22</v>
      </c>
      <c r="C29" s="76">
        <v>553</v>
      </c>
      <c r="D29" s="76" t="s">
        <v>972</v>
      </c>
      <c r="E29" s="76" t="s">
        <v>973</v>
      </c>
      <c r="F29" s="73">
        <v>6.2199074074074073E-2</v>
      </c>
      <c r="G29" s="76" t="s">
        <v>82</v>
      </c>
      <c r="H29" s="76" t="s">
        <v>155</v>
      </c>
      <c r="I29" s="76" t="s">
        <v>9</v>
      </c>
      <c r="J29" s="76" t="s">
        <v>22</v>
      </c>
      <c r="K29" s="138" t="s">
        <v>85</v>
      </c>
    </row>
    <row r="30" spans="1:11" ht="17">
      <c r="A30" s="135"/>
      <c r="B30" s="137">
        <v>23</v>
      </c>
      <c r="C30" s="76">
        <v>390</v>
      </c>
      <c r="D30" s="76" t="s">
        <v>1112</v>
      </c>
      <c r="E30" s="76" t="s">
        <v>1111</v>
      </c>
      <c r="F30" s="73">
        <v>6.2245370370370381E-2</v>
      </c>
      <c r="G30" s="76">
        <v>0</v>
      </c>
      <c r="H30" s="76">
        <v>0</v>
      </c>
      <c r="I30" s="76" t="s">
        <v>9</v>
      </c>
      <c r="J30" s="76" t="s">
        <v>44</v>
      </c>
      <c r="K30" s="138" t="s">
        <v>85</v>
      </c>
    </row>
    <row r="31" spans="1:11" ht="17">
      <c r="A31" s="135"/>
      <c r="B31" s="137">
        <v>24</v>
      </c>
      <c r="C31" s="76">
        <v>353</v>
      </c>
      <c r="D31" s="76" t="s">
        <v>579</v>
      </c>
      <c r="E31" s="76" t="s">
        <v>580</v>
      </c>
      <c r="F31" s="73">
        <v>6.2291666666666662E-2</v>
      </c>
      <c r="G31" s="76" t="s">
        <v>100</v>
      </c>
      <c r="H31" s="76" t="s">
        <v>95</v>
      </c>
      <c r="I31" s="76" t="s">
        <v>9</v>
      </c>
      <c r="J31" s="76" t="s">
        <v>43</v>
      </c>
      <c r="K31" s="138" t="s">
        <v>85</v>
      </c>
    </row>
    <row r="32" spans="1:11" ht="17">
      <c r="A32" s="135"/>
      <c r="B32" s="137">
        <v>25</v>
      </c>
      <c r="C32" s="76">
        <v>222</v>
      </c>
      <c r="D32" s="76" t="s">
        <v>194</v>
      </c>
      <c r="E32" s="76" t="s">
        <v>195</v>
      </c>
      <c r="F32" s="73">
        <v>6.2384259259259264E-2</v>
      </c>
      <c r="G32" s="76" t="s">
        <v>82</v>
      </c>
      <c r="H32" s="76" t="s">
        <v>95</v>
      </c>
      <c r="I32" s="76" t="s">
        <v>9</v>
      </c>
      <c r="J32" s="76" t="s">
        <v>22</v>
      </c>
      <c r="K32" s="138" t="s">
        <v>85</v>
      </c>
    </row>
    <row r="33" spans="1:11" ht="17">
      <c r="A33" s="135"/>
      <c r="B33" s="137">
        <v>26</v>
      </c>
      <c r="C33" s="76">
        <v>453</v>
      </c>
      <c r="D33" s="76" t="s">
        <v>295</v>
      </c>
      <c r="E33" s="76" t="s">
        <v>204</v>
      </c>
      <c r="F33" s="73">
        <v>6.2650462962962963E-2</v>
      </c>
      <c r="G33" s="76" t="s">
        <v>82</v>
      </c>
      <c r="H33" s="76" t="s">
        <v>155</v>
      </c>
      <c r="I33" s="76" t="s">
        <v>9</v>
      </c>
      <c r="J33" s="76" t="s">
        <v>43</v>
      </c>
      <c r="K33" s="138" t="s">
        <v>85</v>
      </c>
    </row>
    <row r="34" spans="1:11" ht="17">
      <c r="A34" s="135"/>
      <c r="B34" s="137">
        <v>27</v>
      </c>
      <c r="C34" s="76">
        <v>424</v>
      </c>
      <c r="D34" s="76" t="s">
        <v>800</v>
      </c>
      <c r="E34" s="76" t="s">
        <v>801</v>
      </c>
      <c r="F34" s="73">
        <v>6.2685185185185191E-2</v>
      </c>
      <c r="G34" s="76" t="s">
        <v>426</v>
      </c>
      <c r="H34" s="76" t="s">
        <v>95</v>
      </c>
      <c r="I34" s="76" t="s">
        <v>9</v>
      </c>
      <c r="J34" s="76" t="s">
        <v>22</v>
      </c>
      <c r="K34" s="138" t="s">
        <v>85</v>
      </c>
    </row>
    <row r="35" spans="1:11" ht="17">
      <c r="A35" s="135"/>
      <c r="B35" s="137">
        <v>28</v>
      </c>
      <c r="C35" s="76">
        <v>439</v>
      </c>
      <c r="D35" s="76" t="s">
        <v>817</v>
      </c>
      <c r="E35" s="76" t="s">
        <v>120</v>
      </c>
      <c r="F35" s="73">
        <v>6.2881944444444435E-2</v>
      </c>
      <c r="G35" s="76" t="s">
        <v>112</v>
      </c>
      <c r="H35" s="76" t="s">
        <v>95</v>
      </c>
      <c r="I35" s="76" t="s">
        <v>9</v>
      </c>
      <c r="J35" s="76" t="s">
        <v>22</v>
      </c>
      <c r="K35" s="138" t="s">
        <v>85</v>
      </c>
    </row>
    <row r="36" spans="1:11" ht="17">
      <c r="A36" s="135"/>
      <c r="B36" s="137">
        <v>29</v>
      </c>
      <c r="C36" s="76">
        <v>423</v>
      </c>
      <c r="D36" s="76" t="s">
        <v>588</v>
      </c>
      <c r="E36" s="76" t="s">
        <v>207</v>
      </c>
      <c r="F36" s="73">
        <v>6.3356481481481472E-2</v>
      </c>
      <c r="G36" s="76" t="s">
        <v>82</v>
      </c>
      <c r="H36" s="76" t="s">
        <v>95</v>
      </c>
      <c r="I36" s="76" t="s">
        <v>9</v>
      </c>
      <c r="J36" s="76" t="s">
        <v>22</v>
      </c>
      <c r="K36" s="138" t="s">
        <v>85</v>
      </c>
    </row>
    <row r="37" spans="1:11" ht="17">
      <c r="A37" s="135"/>
      <c r="B37" s="137">
        <v>30</v>
      </c>
      <c r="C37" s="76">
        <v>430</v>
      </c>
      <c r="D37" s="76" t="s">
        <v>808</v>
      </c>
      <c r="E37" s="76" t="s">
        <v>809</v>
      </c>
      <c r="F37" s="73">
        <v>6.3379629629629633E-2</v>
      </c>
      <c r="G37" s="76" t="s">
        <v>82</v>
      </c>
      <c r="H37" s="76" t="s">
        <v>95</v>
      </c>
      <c r="I37" s="76" t="s">
        <v>9</v>
      </c>
      <c r="J37" s="76" t="s">
        <v>22</v>
      </c>
      <c r="K37" s="138" t="s">
        <v>85</v>
      </c>
    </row>
    <row r="38" spans="1:11" ht="17">
      <c r="A38" s="135"/>
      <c r="B38" s="137">
        <v>31</v>
      </c>
      <c r="C38" s="76">
        <v>515</v>
      </c>
      <c r="D38" s="76" t="s">
        <v>708</v>
      </c>
      <c r="E38" s="76" t="s">
        <v>709</v>
      </c>
      <c r="F38" s="73">
        <v>6.3506944444444449E-2</v>
      </c>
      <c r="G38" s="76" t="s">
        <v>710</v>
      </c>
      <c r="H38" s="76" t="s">
        <v>155</v>
      </c>
      <c r="I38" s="76" t="s">
        <v>9</v>
      </c>
      <c r="J38" s="76" t="s">
        <v>22</v>
      </c>
      <c r="K38" s="138" t="s">
        <v>85</v>
      </c>
    </row>
    <row r="39" spans="1:11" ht="17">
      <c r="A39" s="135"/>
      <c r="B39" s="137">
        <v>32</v>
      </c>
      <c r="C39" s="76">
        <v>284</v>
      </c>
      <c r="D39" s="76" t="s">
        <v>286</v>
      </c>
      <c r="E39" s="76" t="s">
        <v>287</v>
      </c>
      <c r="F39" s="73">
        <v>6.3634259259259265E-2</v>
      </c>
      <c r="G39" s="76" t="s">
        <v>82</v>
      </c>
      <c r="H39" s="76" t="s">
        <v>95</v>
      </c>
      <c r="I39" s="76" t="s">
        <v>9</v>
      </c>
      <c r="J39" s="76" t="s">
        <v>22</v>
      </c>
      <c r="K39" s="138" t="s">
        <v>85</v>
      </c>
    </row>
    <row r="40" spans="1:11" ht="17">
      <c r="A40" s="135"/>
      <c r="B40" s="137">
        <v>33</v>
      </c>
      <c r="C40" s="76">
        <v>438</v>
      </c>
      <c r="D40" s="76" t="s">
        <v>627</v>
      </c>
      <c r="E40" s="76" t="s">
        <v>802</v>
      </c>
      <c r="F40" s="73">
        <v>6.3819444444444443E-2</v>
      </c>
      <c r="G40" s="76" t="s">
        <v>82</v>
      </c>
      <c r="H40" s="76" t="s">
        <v>95</v>
      </c>
      <c r="I40" s="76" t="s">
        <v>9</v>
      </c>
      <c r="J40" s="76" t="s">
        <v>22</v>
      </c>
      <c r="K40" s="138" t="s">
        <v>85</v>
      </c>
    </row>
    <row r="41" spans="1:11" ht="17">
      <c r="A41" s="135"/>
      <c r="B41" s="137">
        <v>33</v>
      </c>
      <c r="C41" s="76">
        <v>108</v>
      </c>
      <c r="D41" s="76" t="s">
        <v>1059</v>
      </c>
      <c r="E41" s="76" t="s">
        <v>1060</v>
      </c>
      <c r="F41" s="73">
        <v>6.3819444444444443E-2</v>
      </c>
      <c r="G41" s="76" t="s">
        <v>1061</v>
      </c>
      <c r="H41" s="76" t="s">
        <v>889</v>
      </c>
      <c r="I41" s="76" t="s">
        <v>9</v>
      </c>
      <c r="J41" s="76" t="s">
        <v>44</v>
      </c>
      <c r="K41" s="138" t="s">
        <v>1136</v>
      </c>
    </row>
    <row r="42" spans="1:11" ht="17">
      <c r="A42" s="135"/>
      <c r="B42" s="137">
        <v>35</v>
      </c>
      <c r="C42" s="76">
        <v>540</v>
      </c>
      <c r="D42" s="76" t="s">
        <v>957</v>
      </c>
      <c r="E42" s="76" t="s">
        <v>958</v>
      </c>
      <c r="F42" s="73">
        <v>6.3912037037037045E-2</v>
      </c>
      <c r="G42" s="76" t="s">
        <v>81</v>
      </c>
      <c r="H42" s="76" t="s">
        <v>155</v>
      </c>
      <c r="I42" s="76" t="s">
        <v>9</v>
      </c>
      <c r="J42" s="76" t="s">
        <v>22</v>
      </c>
      <c r="K42" s="138" t="s">
        <v>85</v>
      </c>
    </row>
    <row r="43" spans="1:11" ht="17">
      <c r="A43" s="135"/>
      <c r="B43" s="137">
        <v>36</v>
      </c>
      <c r="C43" s="76">
        <v>532</v>
      </c>
      <c r="D43" s="76" t="s">
        <v>833</v>
      </c>
      <c r="E43" s="76" t="s">
        <v>1096</v>
      </c>
      <c r="F43" s="73">
        <v>6.3946759259259259E-2</v>
      </c>
      <c r="G43" s="76" t="s">
        <v>82</v>
      </c>
      <c r="H43" s="76" t="s">
        <v>155</v>
      </c>
      <c r="I43" s="76" t="s">
        <v>9</v>
      </c>
      <c r="J43" s="76" t="s">
        <v>23</v>
      </c>
      <c r="K43" s="138" t="s">
        <v>85</v>
      </c>
    </row>
    <row r="44" spans="1:11" ht="17">
      <c r="A44" s="135"/>
      <c r="B44" s="137">
        <v>37</v>
      </c>
      <c r="C44" s="76">
        <v>280</v>
      </c>
      <c r="D44" s="76" t="s">
        <v>279</v>
      </c>
      <c r="E44" s="76" t="s">
        <v>280</v>
      </c>
      <c r="F44" s="73">
        <v>6.4074074074074075E-2</v>
      </c>
      <c r="G44" s="76" t="s">
        <v>94</v>
      </c>
      <c r="H44" s="76" t="s">
        <v>95</v>
      </c>
      <c r="I44" s="76" t="s">
        <v>9</v>
      </c>
      <c r="J44" s="76" t="s">
        <v>22</v>
      </c>
      <c r="K44" s="138" t="s">
        <v>85</v>
      </c>
    </row>
    <row r="45" spans="1:11" ht="17">
      <c r="A45" s="135"/>
      <c r="B45" s="137">
        <v>38</v>
      </c>
      <c r="C45" s="76">
        <v>478</v>
      </c>
      <c r="D45" s="76" t="s">
        <v>684</v>
      </c>
      <c r="E45" s="76" t="s">
        <v>111</v>
      </c>
      <c r="F45" s="73">
        <v>6.4097222222222222E-2</v>
      </c>
      <c r="G45" s="76" t="s">
        <v>82</v>
      </c>
      <c r="H45" s="76" t="s">
        <v>95</v>
      </c>
      <c r="I45" s="76" t="s">
        <v>9</v>
      </c>
      <c r="J45" s="76" t="s">
        <v>43</v>
      </c>
      <c r="K45" s="138" t="s">
        <v>85</v>
      </c>
    </row>
    <row r="46" spans="1:11" ht="17">
      <c r="A46" s="135"/>
      <c r="B46" s="137">
        <v>39</v>
      </c>
      <c r="C46" s="76">
        <v>449</v>
      </c>
      <c r="D46" s="76" t="s">
        <v>783</v>
      </c>
      <c r="E46" s="76" t="s">
        <v>784</v>
      </c>
      <c r="F46" s="73">
        <v>6.4513888888888898E-2</v>
      </c>
      <c r="G46" s="76" t="s">
        <v>82</v>
      </c>
      <c r="H46" s="76" t="s">
        <v>95</v>
      </c>
      <c r="I46" s="76" t="s">
        <v>9</v>
      </c>
      <c r="J46" s="76" t="s">
        <v>22</v>
      </c>
      <c r="K46" s="138" t="s">
        <v>85</v>
      </c>
    </row>
    <row r="47" spans="1:11" ht="17">
      <c r="A47" s="135"/>
      <c r="B47" s="137">
        <v>40</v>
      </c>
      <c r="C47" s="76">
        <v>341</v>
      </c>
      <c r="D47" s="76" t="s">
        <v>564</v>
      </c>
      <c r="E47" s="76" t="s">
        <v>221</v>
      </c>
      <c r="F47" s="73">
        <v>6.5115740740740752E-2</v>
      </c>
      <c r="G47" s="76" t="s">
        <v>82</v>
      </c>
      <c r="H47" s="76" t="s">
        <v>95</v>
      </c>
      <c r="I47" s="76" t="s">
        <v>9</v>
      </c>
      <c r="J47" s="76" t="s">
        <v>43</v>
      </c>
      <c r="K47" s="138" t="s">
        <v>85</v>
      </c>
    </row>
    <row r="48" spans="1:11" ht="17">
      <c r="A48" s="135"/>
      <c r="B48" s="137">
        <v>41</v>
      </c>
      <c r="C48" s="76">
        <v>262</v>
      </c>
      <c r="D48" s="76" t="s">
        <v>355</v>
      </c>
      <c r="E48" s="76" t="s">
        <v>269</v>
      </c>
      <c r="F48" s="73">
        <v>6.5138888888888885E-2</v>
      </c>
      <c r="G48" s="76" t="s">
        <v>82</v>
      </c>
      <c r="H48" s="76" t="s">
        <v>95</v>
      </c>
      <c r="I48" s="76" t="s">
        <v>9</v>
      </c>
      <c r="J48" s="76" t="s">
        <v>22</v>
      </c>
      <c r="K48" s="138" t="s">
        <v>85</v>
      </c>
    </row>
    <row r="49" spans="1:11" ht="17">
      <c r="A49" s="135"/>
      <c r="B49" s="137">
        <v>42</v>
      </c>
      <c r="C49" s="76">
        <v>282</v>
      </c>
      <c r="D49" s="76" t="s">
        <v>282</v>
      </c>
      <c r="E49" s="76" t="s">
        <v>283</v>
      </c>
      <c r="F49" s="73">
        <v>6.5162037037037032E-2</v>
      </c>
      <c r="G49" s="76" t="s">
        <v>94</v>
      </c>
      <c r="H49" s="76" t="s">
        <v>95</v>
      </c>
      <c r="I49" s="76" t="s">
        <v>9</v>
      </c>
      <c r="J49" s="76" t="s">
        <v>22</v>
      </c>
      <c r="K49" s="138" t="s">
        <v>85</v>
      </c>
    </row>
    <row r="50" spans="1:11" ht="17">
      <c r="A50" s="135"/>
      <c r="B50" s="137">
        <v>43</v>
      </c>
      <c r="C50" s="76">
        <v>427</v>
      </c>
      <c r="D50" s="76" t="s">
        <v>812</v>
      </c>
      <c r="E50" s="76" t="s">
        <v>568</v>
      </c>
      <c r="F50" s="73">
        <v>6.519675925925926E-2</v>
      </c>
      <c r="G50" s="76" t="s">
        <v>426</v>
      </c>
      <c r="H50" s="76" t="s">
        <v>95</v>
      </c>
      <c r="I50" s="76" t="s">
        <v>9</v>
      </c>
      <c r="J50" s="76" t="s">
        <v>43</v>
      </c>
      <c r="K50" s="138" t="s">
        <v>85</v>
      </c>
    </row>
    <row r="51" spans="1:11" ht="17">
      <c r="A51" s="135"/>
      <c r="B51" s="137">
        <v>44</v>
      </c>
      <c r="C51" s="76">
        <v>426</v>
      </c>
      <c r="D51" s="76" t="s">
        <v>824</v>
      </c>
      <c r="E51" s="76" t="s">
        <v>825</v>
      </c>
      <c r="F51" s="73">
        <v>6.520833333333334E-2</v>
      </c>
      <c r="G51" s="76" t="s">
        <v>756</v>
      </c>
      <c r="H51" s="76" t="s">
        <v>95</v>
      </c>
      <c r="I51" s="76" t="s">
        <v>9</v>
      </c>
      <c r="J51" s="76" t="s">
        <v>43</v>
      </c>
      <c r="K51" s="138" t="s">
        <v>85</v>
      </c>
    </row>
    <row r="52" spans="1:11" ht="17">
      <c r="A52" s="135"/>
      <c r="B52" s="137">
        <v>45</v>
      </c>
      <c r="C52" s="76">
        <v>333</v>
      </c>
      <c r="D52" s="76" t="s">
        <v>556</v>
      </c>
      <c r="E52" s="76" t="s">
        <v>557</v>
      </c>
      <c r="F52" s="73">
        <v>6.5266203703703701E-2</v>
      </c>
      <c r="G52" s="76" t="s">
        <v>426</v>
      </c>
      <c r="H52" s="76" t="s">
        <v>95</v>
      </c>
      <c r="I52" s="76" t="s">
        <v>9</v>
      </c>
      <c r="J52" s="76" t="s">
        <v>22</v>
      </c>
      <c r="K52" s="138" t="s">
        <v>85</v>
      </c>
    </row>
    <row r="53" spans="1:11" ht="17">
      <c r="A53" s="135"/>
      <c r="B53" s="137">
        <v>46</v>
      </c>
      <c r="C53" s="76">
        <v>257</v>
      </c>
      <c r="D53" s="76" t="s">
        <v>353</v>
      </c>
      <c r="E53" s="76" t="s">
        <v>354</v>
      </c>
      <c r="F53" s="73">
        <v>6.5428240740740745E-2</v>
      </c>
      <c r="G53" s="76" t="s">
        <v>82</v>
      </c>
      <c r="H53" s="76" t="s">
        <v>95</v>
      </c>
      <c r="I53" s="76" t="s">
        <v>9</v>
      </c>
      <c r="J53" s="76" t="s">
        <v>43</v>
      </c>
      <c r="K53" s="138" t="s">
        <v>85</v>
      </c>
    </row>
    <row r="54" spans="1:11" ht="17">
      <c r="A54" s="135"/>
      <c r="B54" s="137">
        <v>47</v>
      </c>
      <c r="C54" s="76">
        <v>358</v>
      </c>
      <c r="D54" s="76" t="s">
        <v>588</v>
      </c>
      <c r="E54" s="76" t="s">
        <v>182</v>
      </c>
      <c r="F54" s="73">
        <v>6.5613425925925922E-2</v>
      </c>
      <c r="G54" s="76" t="s">
        <v>589</v>
      </c>
      <c r="H54" s="76" t="s">
        <v>95</v>
      </c>
      <c r="I54" s="76" t="s">
        <v>9</v>
      </c>
      <c r="J54" s="76" t="s">
        <v>43</v>
      </c>
      <c r="K54" s="138" t="s">
        <v>85</v>
      </c>
    </row>
    <row r="55" spans="1:11" ht="17">
      <c r="A55" s="135"/>
      <c r="B55" s="137">
        <v>48</v>
      </c>
      <c r="C55" s="76">
        <v>417</v>
      </c>
      <c r="D55" s="76" t="s">
        <v>751</v>
      </c>
      <c r="E55" s="76" t="s">
        <v>752</v>
      </c>
      <c r="F55" s="73">
        <v>6.5902777777777782E-2</v>
      </c>
      <c r="G55" s="76" t="s">
        <v>112</v>
      </c>
      <c r="H55" s="76" t="s">
        <v>95</v>
      </c>
      <c r="I55" s="76" t="s">
        <v>9</v>
      </c>
      <c r="J55" s="76" t="s">
        <v>22</v>
      </c>
      <c r="K55" s="138" t="s">
        <v>85</v>
      </c>
    </row>
    <row r="56" spans="1:11" ht="17">
      <c r="A56" s="135"/>
      <c r="B56" s="137">
        <v>49</v>
      </c>
      <c r="C56" s="76">
        <v>251</v>
      </c>
      <c r="D56" s="76" t="s">
        <v>248</v>
      </c>
      <c r="E56" s="76" t="s">
        <v>249</v>
      </c>
      <c r="F56" s="73">
        <v>6.6064814814814826E-2</v>
      </c>
      <c r="G56" s="76" t="s">
        <v>82</v>
      </c>
      <c r="H56" s="76" t="s">
        <v>95</v>
      </c>
      <c r="I56" s="76" t="s">
        <v>9</v>
      </c>
      <c r="J56" s="76" t="s">
        <v>22</v>
      </c>
      <c r="K56" s="138" t="s">
        <v>85</v>
      </c>
    </row>
    <row r="57" spans="1:11" ht="17">
      <c r="A57" s="135"/>
      <c r="B57" s="137">
        <v>50</v>
      </c>
      <c r="C57" s="76">
        <v>297</v>
      </c>
      <c r="D57" s="76" t="s">
        <v>377</v>
      </c>
      <c r="E57" s="76" t="s">
        <v>378</v>
      </c>
      <c r="F57" s="73">
        <v>6.6087962962962959E-2</v>
      </c>
      <c r="G57" s="76" t="s">
        <v>82</v>
      </c>
      <c r="H57" s="76" t="s">
        <v>95</v>
      </c>
      <c r="I57" s="76" t="s">
        <v>9</v>
      </c>
      <c r="J57" s="76" t="s">
        <v>43</v>
      </c>
      <c r="K57" s="138" t="s">
        <v>85</v>
      </c>
    </row>
    <row r="58" spans="1:11" ht="17">
      <c r="A58" s="135"/>
      <c r="B58" s="137">
        <v>51</v>
      </c>
      <c r="C58" s="76">
        <v>475</v>
      </c>
      <c r="D58" s="76" t="s">
        <v>681</v>
      </c>
      <c r="E58" s="76" t="s">
        <v>660</v>
      </c>
      <c r="F58" s="73">
        <v>6.6307870370370364E-2</v>
      </c>
      <c r="G58" s="76" t="s">
        <v>682</v>
      </c>
      <c r="H58" s="76" t="s">
        <v>95</v>
      </c>
      <c r="I58" s="76" t="s">
        <v>9</v>
      </c>
      <c r="J58" s="76" t="s">
        <v>22</v>
      </c>
      <c r="K58" s="138" t="s">
        <v>85</v>
      </c>
    </row>
    <row r="59" spans="1:11" ht="17">
      <c r="A59" s="135"/>
      <c r="B59" s="137">
        <v>52</v>
      </c>
      <c r="C59" s="76">
        <v>444</v>
      </c>
      <c r="D59" s="76" t="s">
        <v>669</v>
      </c>
      <c r="E59" s="76" t="s">
        <v>274</v>
      </c>
      <c r="F59" s="73">
        <v>6.6319444444444445E-2</v>
      </c>
      <c r="G59" s="76" t="s">
        <v>82</v>
      </c>
      <c r="H59" s="76" t="s">
        <v>95</v>
      </c>
      <c r="I59" s="76" t="s">
        <v>9</v>
      </c>
      <c r="J59" s="76" t="s">
        <v>22</v>
      </c>
      <c r="K59" s="138" t="s">
        <v>85</v>
      </c>
    </row>
    <row r="60" spans="1:11" ht="17">
      <c r="A60" s="135"/>
      <c r="B60" s="137">
        <v>53</v>
      </c>
      <c r="C60" s="76">
        <v>575</v>
      </c>
      <c r="D60" s="76" t="s">
        <v>1088</v>
      </c>
      <c r="E60" s="76" t="s">
        <v>1089</v>
      </c>
      <c r="F60" s="73">
        <v>6.6458333333333328E-2</v>
      </c>
      <c r="G60" s="76" t="s">
        <v>82</v>
      </c>
      <c r="H60" s="76" t="s">
        <v>95</v>
      </c>
      <c r="I60" s="76" t="s">
        <v>9</v>
      </c>
      <c r="J60" s="76" t="s">
        <v>43</v>
      </c>
      <c r="K60" s="138" t="s">
        <v>85</v>
      </c>
    </row>
    <row r="61" spans="1:11" ht="17">
      <c r="A61" s="135"/>
      <c r="B61" s="137">
        <v>54</v>
      </c>
      <c r="C61" s="76">
        <v>465</v>
      </c>
      <c r="D61" s="76" t="s">
        <v>669</v>
      </c>
      <c r="E61" s="76" t="s">
        <v>561</v>
      </c>
      <c r="F61" s="73">
        <v>6.6469907407407408E-2</v>
      </c>
      <c r="G61" s="76" t="s">
        <v>82</v>
      </c>
      <c r="H61" s="76" t="s">
        <v>95</v>
      </c>
      <c r="I61" s="76" t="s">
        <v>9</v>
      </c>
      <c r="J61" s="76" t="s">
        <v>22</v>
      </c>
      <c r="K61" s="138" t="s">
        <v>85</v>
      </c>
    </row>
    <row r="62" spans="1:11" ht="17">
      <c r="A62" s="135"/>
      <c r="B62" s="137">
        <v>55</v>
      </c>
      <c r="C62" s="76">
        <v>420</v>
      </c>
      <c r="D62" s="76" t="s">
        <v>757</v>
      </c>
      <c r="E62" s="76" t="s">
        <v>114</v>
      </c>
      <c r="F62" s="73">
        <v>6.6620370370370371E-2</v>
      </c>
      <c r="G62" s="76" t="s">
        <v>82</v>
      </c>
      <c r="H62" s="76" t="s">
        <v>95</v>
      </c>
      <c r="I62" s="76" t="s">
        <v>9</v>
      </c>
      <c r="J62" s="76" t="s">
        <v>22</v>
      </c>
      <c r="K62" s="138" t="s">
        <v>85</v>
      </c>
    </row>
    <row r="63" spans="1:11" ht="17">
      <c r="A63" s="135"/>
      <c r="B63" s="137">
        <v>56</v>
      </c>
      <c r="C63" s="76">
        <v>292</v>
      </c>
      <c r="D63" s="76" t="s">
        <v>369</v>
      </c>
      <c r="E63" s="76" t="s">
        <v>370</v>
      </c>
      <c r="F63" s="73">
        <v>6.7418981481481483E-2</v>
      </c>
      <c r="G63" s="76" t="s">
        <v>364</v>
      </c>
      <c r="H63" s="76" t="s">
        <v>95</v>
      </c>
      <c r="I63" s="76" t="s">
        <v>9</v>
      </c>
      <c r="J63" s="76" t="s">
        <v>22</v>
      </c>
      <c r="K63" s="138" t="s">
        <v>85</v>
      </c>
    </row>
    <row r="64" spans="1:11" ht="17">
      <c r="A64" s="135"/>
      <c r="B64" s="137">
        <v>57</v>
      </c>
      <c r="C64" s="76">
        <v>446</v>
      </c>
      <c r="D64" s="76" t="s">
        <v>782</v>
      </c>
      <c r="E64" s="76" t="s">
        <v>218</v>
      </c>
      <c r="F64" s="73">
        <v>6.744212962962963E-2</v>
      </c>
      <c r="G64" s="76" t="s">
        <v>82</v>
      </c>
      <c r="H64" s="76" t="s">
        <v>95</v>
      </c>
      <c r="I64" s="76" t="s">
        <v>9</v>
      </c>
      <c r="J64" s="76" t="s">
        <v>22</v>
      </c>
      <c r="K64" s="138" t="s">
        <v>85</v>
      </c>
    </row>
    <row r="65" spans="1:11" ht="17">
      <c r="A65" s="135"/>
      <c r="B65" s="137">
        <v>58</v>
      </c>
      <c r="C65" s="76">
        <v>375</v>
      </c>
      <c r="D65" s="76" t="s">
        <v>612</v>
      </c>
      <c r="E65" s="76" t="s">
        <v>613</v>
      </c>
      <c r="F65" s="73">
        <v>6.7719907407407423E-2</v>
      </c>
      <c r="G65" s="76" t="s">
        <v>115</v>
      </c>
      <c r="H65" s="76" t="s">
        <v>95</v>
      </c>
      <c r="I65" s="76" t="s">
        <v>9</v>
      </c>
      <c r="J65" s="76" t="s">
        <v>44</v>
      </c>
      <c r="K65" s="138" t="s">
        <v>85</v>
      </c>
    </row>
    <row r="66" spans="1:11" ht="17">
      <c r="A66" s="135"/>
      <c r="B66" s="137">
        <v>59</v>
      </c>
      <c r="C66" s="76">
        <v>285</v>
      </c>
      <c r="D66" s="76" t="s">
        <v>288</v>
      </c>
      <c r="E66" s="76" t="s">
        <v>289</v>
      </c>
      <c r="F66" s="73">
        <v>6.7835648148148159E-2</v>
      </c>
      <c r="G66" s="76" t="s">
        <v>100</v>
      </c>
      <c r="H66" s="76" t="s">
        <v>95</v>
      </c>
      <c r="I66" s="76" t="s">
        <v>9</v>
      </c>
      <c r="J66" s="76" t="s">
        <v>43</v>
      </c>
      <c r="K66" s="138" t="s">
        <v>85</v>
      </c>
    </row>
    <row r="67" spans="1:11" ht="17">
      <c r="A67" s="135"/>
      <c r="B67" s="137">
        <v>60</v>
      </c>
      <c r="C67" s="76">
        <v>431</v>
      </c>
      <c r="D67" s="76" t="s">
        <v>805</v>
      </c>
      <c r="E67" s="76" t="s">
        <v>806</v>
      </c>
      <c r="F67" s="73">
        <v>6.7847222222222212E-2</v>
      </c>
      <c r="G67" s="76" t="s">
        <v>82</v>
      </c>
      <c r="H67" s="76" t="s">
        <v>95</v>
      </c>
      <c r="I67" s="76" t="s">
        <v>9</v>
      </c>
      <c r="J67" s="76" t="s">
        <v>22</v>
      </c>
      <c r="K67" s="138" t="s">
        <v>85</v>
      </c>
    </row>
    <row r="68" spans="1:11" ht="17">
      <c r="A68" s="135"/>
      <c r="B68" s="137">
        <v>61</v>
      </c>
      <c r="C68" s="76">
        <v>388</v>
      </c>
      <c r="D68" s="76" t="s">
        <v>629</v>
      </c>
      <c r="E68" s="76" t="s">
        <v>166</v>
      </c>
      <c r="F68" s="73">
        <v>6.8252314814814821E-2</v>
      </c>
      <c r="G68" s="76" t="s">
        <v>82</v>
      </c>
      <c r="H68" s="76" t="s">
        <v>95</v>
      </c>
      <c r="I68" s="76" t="s">
        <v>9</v>
      </c>
      <c r="J68" s="76" t="s">
        <v>43</v>
      </c>
      <c r="K68" s="138" t="s">
        <v>85</v>
      </c>
    </row>
    <row r="69" spans="1:11" ht="17">
      <c r="A69" s="135"/>
      <c r="B69" s="137">
        <v>62</v>
      </c>
      <c r="C69" s="76">
        <v>429</v>
      </c>
      <c r="D69" s="76" t="s">
        <v>815</v>
      </c>
      <c r="E69" s="76" t="s">
        <v>816</v>
      </c>
      <c r="F69" s="73">
        <v>6.8321759259259249E-2</v>
      </c>
      <c r="G69" s="76" t="s">
        <v>82</v>
      </c>
      <c r="H69" s="76" t="s">
        <v>95</v>
      </c>
      <c r="I69" s="76" t="s">
        <v>9</v>
      </c>
      <c r="J69" s="76" t="s">
        <v>22</v>
      </c>
      <c r="K69" s="138" t="s">
        <v>85</v>
      </c>
    </row>
    <row r="70" spans="1:11" ht="17">
      <c r="A70" s="135"/>
      <c r="B70" s="137">
        <v>62</v>
      </c>
      <c r="C70" s="76">
        <v>381</v>
      </c>
      <c r="D70" s="76" t="s">
        <v>620</v>
      </c>
      <c r="E70" s="76" t="s">
        <v>228</v>
      </c>
      <c r="F70" s="73">
        <v>6.8321759259259249E-2</v>
      </c>
      <c r="G70" s="76" t="s">
        <v>254</v>
      </c>
      <c r="H70" s="76" t="s">
        <v>95</v>
      </c>
      <c r="I70" s="76" t="s">
        <v>9</v>
      </c>
      <c r="J70" s="76" t="s">
        <v>46</v>
      </c>
      <c r="K70" s="138" t="s">
        <v>1136</v>
      </c>
    </row>
    <row r="71" spans="1:11" ht="17">
      <c r="A71" s="135"/>
      <c r="B71" s="137">
        <v>64</v>
      </c>
      <c r="C71" s="76">
        <v>419</v>
      </c>
      <c r="D71" s="76" t="s">
        <v>755</v>
      </c>
      <c r="E71" s="76" t="s">
        <v>150</v>
      </c>
      <c r="F71" s="73">
        <v>6.8356481481481476E-2</v>
      </c>
      <c r="G71" s="76" t="s">
        <v>756</v>
      </c>
      <c r="H71" s="76" t="s">
        <v>95</v>
      </c>
      <c r="I71" s="76" t="s">
        <v>9</v>
      </c>
      <c r="J71" s="76" t="s">
        <v>43</v>
      </c>
      <c r="K71" s="138" t="s">
        <v>85</v>
      </c>
    </row>
    <row r="72" spans="1:11" ht="17">
      <c r="A72" s="135"/>
      <c r="B72" s="137">
        <v>65</v>
      </c>
      <c r="C72" s="76">
        <v>246</v>
      </c>
      <c r="D72" s="76" t="s">
        <v>240</v>
      </c>
      <c r="E72" s="76" t="s">
        <v>241</v>
      </c>
      <c r="F72" s="73">
        <v>6.8483796296296293E-2</v>
      </c>
      <c r="G72" s="76" t="s">
        <v>82</v>
      </c>
      <c r="H72" s="76" t="s">
        <v>95</v>
      </c>
      <c r="I72" s="76" t="s">
        <v>9</v>
      </c>
      <c r="J72" s="76" t="s">
        <v>43</v>
      </c>
      <c r="K72" s="138" t="s">
        <v>85</v>
      </c>
    </row>
    <row r="73" spans="1:11" ht="17">
      <c r="A73" s="135"/>
      <c r="B73" s="137">
        <v>66</v>
      </c>
      <c r="C73" s="76">
        <v>512</v>
      </c>
      <c r="D73" s="76" t="s">
        <v>955</v>
      </c>
      <c r="E73" s="76" t="s">
        <v>956</v>
      </c>
      <c r="F73" s="73">
        <v>6.8541666666666681E-2</v>
      </c>
      <c r="G73" s="76" t="s">
        <v>426</v>
      </c>
      <c r="H73" s="76" t="s">
        <v>95</v>
      </c>
      <c r="I73" s="76" t="s">
        <v>9</v>
      </c>
      <c r="J73" s="76" t="s">
        <v>22</v>
      </c>
      <c r="K73" s="138" t="s">
        <v>85</v>
      </c>
    </row>
    <row r="74" spans="1:11" ht="17">
      <c r="A74" s="135"/>
      <c r="B74" s="137">
        <v>67</v>
      </c>
      <c r="C74" s="76">
        <v>511</v>
      </c>
      <c r="D74" s="76" t="s">
        <v>788</v>
      </c>
      <c r="E74" s="76" t="s">
        <v>954</v>
      </c>
      <c r="F74" s="73">
        <v>6.8645833333333336E-2</v>
      </c>
      <c r="G74" s="76" t="s">
        <v>426</v>
      </c>
      <c r="H74" s="76" t="s">
        <v>95</v>
      </c>
      <c r="I74" s="76" t="s">
        <v>9</v>
      </c>
      <c r="J74" s="76" t="s">
        <v>22</v>
      </c>
      <c r="K74" s="138" t="s">
        <v>85</v>
      </c>
    </row>
    <row r="75" spans="1:11" ht="17">
      <c r="A75" s="135"/>
      <c r="B75" s="137">
        <v>68</v>
      </c>
      <c r="C75" s="76">
        <v>344</v>
      </c>
      <c r="D75" s="76" t="s">
        <v>567</v>
      </c>
      <c r="E75" s="76" t="s">
        <v>568</v>
      </c>
      <c r="F75" s="73">
        <v>6.8738425925925925E-2</v>
      </c>
      <c r="G75" s="76" t="s">
        <v>82</v>
      </c>
      <c r="H75" s="76" t="s">
        <v>95</v>
      </c>
      <c r="I75" s="76" t="s">
        <v>9</v>
      </c>
      <c r="J75" s="76" t="s">
        <v>43</v>
      </c>
      <c r="K75" s="138" t="s">
        <v>85</v>
      </c>
    </row>
    <row r="76" spans="1:11" ht="17">
      <c r="A76" s="135"/>
      <c r="B76" s="137">
        <v>69</v>
      </c>
      <c r="C76" s="76">
        <v>406</v>
      </c>
      <c r="D76" s="76" t="s">
        <v>790</v>
      </c>
      <c r="E76" s="76" t="s">
        <v>791</v>
      </c>
      <c r="F76" s="73">
        <v>6.8773148148148153E-2</v>
      </c>
      <c r="G76" s="76" t="s">
        <v>82</v>
      </c>
      <c r="H76" s="76" t="s">
        <v>95</v>
      </c>
      <c r="I76" s="76" t="s">
        <v>9</v>
      </c>
      <c r="J76" s="76" t="s">
        <v>22</v>
      </c>
      <c r="K76" s="138" t="s">
        <v>85</v>
      </c>
    </row>
    <row r="77" spans="1:11" ht="17">
      <c r="A77" s="135"/>
      <c r="B77" s="137">
        <v>70</v>
      </c>
      <c r="C77" s="76">
        <v>522</v>
      </c>
      <c r="D77" s="76" t="s">
        <v>761</v>
      </c>
      <c r="E77" s="76" t="s">
        <v>762</v>
      </c>
      <c r="F77" s="73">
        <v>6.8819444444444447E-2</v>
      </c>
      <c r="G77" s="76" t="s">
        <v>426</v>
      </c>
      <c r="H77" s="76" t="s">
        <v>155</v>
      </c>
      <c r="I77" s="76" t="s">
        <v>9</v>
      </c>
      <c r="J77" s="76" t="s">
        <v>44</v>
      </c>
      <c r="K77" s="138" t="s">
        <v>85</v>
      </c>
    </row>
    <row r="78" spans="1:11" ht="17">
      <c r="A78" s="135"/>
      <c r="B78" s="137">
        <v>71</v>
      </c>
      <c r="C78" s="76">
        <v>244</v>
      </c>
      <c r="D78" s="76" t="s">
        <v>236</v>
      </c>
      <c r="E78" s="76" t="s">
        <v>237</v>
      </c>
      <c r="F78" s="73">
        <v>6.8831018518518514E-2</v>
      </c>
      <c r="G78" s="76" t="s">
        <v>238</v>
      </c>
      <c r="H78" s="76" t="s">
        <v>95</v>
      </c>
      <c r="I78" s="76" t="s">
        <v>9</v>
      </c>
      <c r="J78" s="76" t="s">
        <v>23</v>
      </c>
      <c r="K78" s="138" t="s">
        <v>85</v>
      </c>
    </row>
    <row r="79" spans="1:11" ht="17">
      <c r="A79" s="135"/>
      <c r="B79" s="137">
        <v>71</v>
      </c>
      <c r="C79" s="76">
        <v>480</v>
      </c>
      <c r="D79" s="76" t="s">
        <v>685</v>
      </c>
      <c r="E79" s="76" t="s">
        <v>170</v>
      </c>
      <c r="F79" s="73">
        <v>6.8831018518518514E-2</v>
      </c>
      <c r="G79" s="76" t="s">
        <v>78</v>
      </c>
      <c r="H79" s="76" t="s">
        <v>95</v>
      </c>
      <c r="I79" s="76" t="s">
        <v>9</v>
      </c>
      <c r="J79" s="76" t="s">
        <v>43</v>
      </c>
      <c r="K79" s="138" t="s">
        <v>1136</v>
      </c>
    </row>
    <row r="80" spans="1:11" ht="17">
      <c r="A80" s="135"/>
      <c r="B80" s="137">
        <v>73</v>
      </c>
      <c r="C80" s="76">
        <v>548</v>
      </c>
      <c r="D80" s="76" t="s">
        <v>967</v>
      </c>
      <c r="E80" s="76" t="s">
        <v>968</v>
      </c>
      <c r="F80" s="73">
        <v>6.8912037037037036E-2</v>
      </c>
      <c r="G80" s="76" t="s">
        <v>638</v>
      </c>
      <c r="H80" s="76" t="s">
        <v>155</v>
      </c>
      <c r="I80" s="76" t="s">
        <v>9</v>
      </c>
      <c r="J80" s="76" t="s">
        <v>22</v>
      </c>
      <c r="K80" s="138" t="s">
        <v>85</v>
      </c>
    </row>
    <row r="81" spans="1:11" ht="17">
      <c r="A81" s="135"/>
      <c r="B81" s="137">
        <v>74</v>
      </c>
      <c r="C81" s="76">
        <v>305</v>
      </c>
      <c r="D81" s="76" t="s">
        <v>387</v>
      </c>
      <c r="E81" s="76" t="s">
        <v>159</v>
      </c>
      <c r="F81" s="73">
        <v>6.8946759259259263E-2</v>
      </c>
      <c r="G81" s="76" t="s">
        <v>82</v>
      </c>
      <c r="H81" s="76" t="s">
        <v>95</v>
      </c>
      <c r="I81" s="76" t="s">
        <v>9</v>
      </c>
      <c r="J81" s="76" t="s">
        <v>44</v>
      </c>
      <c r="K81" s="138" t="s">
        <v>85</v>
      </c>
    </row>
    <row r="82" spans="1:11" ht="17">
      <c r="A82" s="135"/>
      <c r="B82" s="137">
        <v>74</v>
      </c>
      <c r="C82" s="76">
        <v>306</v>
      </c>
      <c r="D82" s="76" t="s">
        <v>388</v>
      </c>
      <c r="E82" s="76" t="s">
        <v>389</v>
      </c>
      <c r="F82" s="73">
        <v>6.8946759259259263E-2</v>
      </c>
      <c r="G82" s="76" t="s">
        <v>82</v>
      </c>
      <c r="H82" s="76" t="s">
        <v>95</v>
      </c>
      <c r="I82" s="76" t="s">
        <v>9</v>
      </c>
      <c r="J82" s="76" t="s">
        <v>43</v>
      </c>
      <c r="K82" s="138" t="s">
        <v>1136</v>
      </c>
    </row>
    <row r="83" spans="1:11" ht="17">
      <c r="A83" s="135"/>
      <c r="B83" s="137">
        <v>76</v>
      </c>
      <c r="C83" s="76">
        <v>437</v>
      </c>
      <c r="D83" s="76" t="s">
        <v>813</v>
      </c>
      <c r="E83" s="76" t="s">
        <v>814</v>
      </c>
      <c r="F83" s="73">
        <v>6.9016203703703718E-2</v>
      </c>
      <c r="G83" s="76" t="s">
        <v>82</v>
      </c>
      <c r="H83" s="76" t="s">
        <v>95</v>
      </c>
      <c r="I83" s="76" t="s">
        <v>9</v>
      </c>
      <c r="J83" s="76" t="s">
        <v>22</v>
      </c>
      <c r="K83" s="138" t="s">
        <v>85</v>
      </c>
    </row>
    <row r="84" spans="1:11" ht="17">
      <c r="A84" s="135"/>
      <c r="B84" s="137">
        <v>77</v>
      </c>
      <c r="C84" s="76">
        <v>413</v>
      </c>
      <c r="D84" s="76" t="s">
        <v>744</v>
      </c>
      <c r="E84" s="76" t="s">
        <v>204</v>
      </c>
      <c r="F84" s="73">
        <v>6.9050925925925918E-2</v>
      </c>
      <c r="G84" s="76" t="s">
        <v>745</v>
      </c>
      <c r="H84" s="76" t="s">
        <v>95</v>
      </c>
      <c r="I84" s="76" t="s">
        <v>9</v>
      </c>
      <c r="J84" s="76" t="s">
        <v>22</v>
      </c>
      <c r="K84" s="138" t="s">
        <v>85</v>
      </c>
    </row>
    <row r="85" spans="1:11" ht="17">
      <c r="A85" s="135"/>
      <c r="B85" s="137">
        <v>78</v>
      </c>
      <c r="C85" s="76">
        <v>373</v>
      </c>
      <c r="D85" s="76" t="s">
        <v>609</v>
      </c>
      <c r="E85" s="76" t="s">
        <v>610</v>
      </c>
      <c r="F85" s="73">
        <v>6.9143518518518535E-2</v>
      </c>
      <c r="G85" s="76" t="s">
        <v>82</v>
      </c>
      <c r="H85" s="76" t="s">
        <v>95</v>
      </c>
      <c r="I85" s="76" t="s">
        <v>9</v>
      </c>
      <c r="J85" s="76" t="s">
        <v>22</v>
      </c>
      <c r="K85" s="138" t="s">
        <v>85</v>
      </c>
    </row>
    <row r="86" spans="1:11" ht="17">
      <c r="A86" s="135"/>
      <c r="B86" s="137">
        <v>79</v>
      </c>
      <c r="C86" s="76">
        <v>371</v>
      </c>
      <c r="D86" s="76" t="s">
        <v>607</v>
      </c>
      <c r="E86" s="76" t="s">
        <v>111</v>
      </c>
      <c r="F86" s="73">
        <v>6.94212962962963E-2</v>
      </c>
      <c r="G86" s="76" t="s">
        <v>115</v>
      </c>
      <c r="H86" s="76" t="s">
        <v>95</v>
      </c>
      <c r="I86" s="76" t="s">
        <v>9</v>
      </c>
      <c r="J86" s="76" t="s">
        <v>43</v>
      </c>
      <c r="K86" s="138" t="s">
        <v>85</v>
      </c>
    </row>
    <row r="87" spans="1:11" ht="17">
      <c r="A87" s="135"/>
      <c r="B87" s="137">
        <v>80</v>
      </c>
      <c r="C87" s="76">
        <v>359</v>
      </c>
      <c r="D87" s="76" t="s">
        <v>590</v>
      </c>
      <c r="E87" s="76" t="s">
        <v>257</v>
      </c>
      <c r="F87" s="73">
        <v>6.9525462962962956E-2</v>
      </c>
      <c r="G87" s="76" t="s">
        <v>82</v>
      </c>
      <c r="H87" s="76" t="s">
        <v>95</v>
      </c>
      <c r="I87" s="76" t="s">
        <v>9</v>
      </c>
      <c r="J87" s="76" t="s">
        <v>22</v>
      </c>
      <c r="K87" s="138" t="s">
        <v>85</v>
      </c>
    </row>
    <row r="88" spans="1:11" ht="17">
      <c r="A88" s="135"/>
      <c r="B88" s="137">
        <v>81</v>
      </c>
      <c r="C88" s="76">
        <v>351</v>
      </c>
      <c r="D88" s="76" t="s">
        <v>578</v>
      </c>
      <c r="E88" s="76" t="s">
        <v>568</v>
      </c>
      <c r="F88" s="73">
        <v>6.9571759259259264E-2</v>
      </c>
      <c r="G88" s="76" t="s">
        <v>82</v>
      </c>
      <c r="H88" s="76" t="s">
        <v>95</v>
      </c>
      <c r="I88" s="76" t="s">
        <v>9</v>
      </c>
      <c r="J88" s="76" t="s">
        <v>43</v>
      </c>
      <c r="K88" s="138" t="s">
        <v>85</v>
      </c>
    </row>
    <row r="89" spans="1:11" ht="17">
      <c r="A89" s="135"/>
      <c r="B89" s="137">
        <v>82</v>
      </c>
      <c r="C89" s="76">
        <v>470</v>
      </c>
      <c r="D89" s="76" t="s">
        <v>674</v>
      </c>
      <c r="E89" s="76" t="s">
        <v>675</v>
      </c>
      <c r="F89" s="73">
        <v>6.9849537037037043E-2</v>
      </c>
      <c r="G89" s="76" t="s">
        <v>481</v>
      </c>
      <c r="H89" s="76" t="s">
        <v>95</v>
      </c>
      <c r="I89" s="76" t="s">
        <v>9</v>
      </c>
      <c r="J89" s="76" t="s">
        <v>22</v>
      </c>
      <c r="K89" s="138" t="s">
        <v>85</v>
      </c>
    </row>
    <row r="90" spans="1:11" ht="17">
      <c r="A90" s="135"/>
      <c r="B90" s="137">
        <v>83</v>
      </c>
      <c r="C90" s="76">
        <v>391</v>
      </c>
      <c r="D90" s="76" t="s">
        <v>641</v>
      </c>
      <c r="E90" s="76" t="s">
        <v>642</v>
      </c>
      <c r="F90" s="73">
        <v>6.9907407407407404E-2</v>
      </c>
      <c r="G90" s="76" t="s">
        <v>82</v>
      </c>
      <c r="H90" s="76" t="s">
        <v>95</v>
      </c>
      <c r="I90" s="76" t="s">
        <v>9</v>
      </c>
      <c r="J90" s="76" t="s">
        <v>22</v>
      </c>
      <c r="K90" s="138" t="s">
        <v>85</v>
      </c>
    </row>
    <row r="91" spans="1:11" ht="17">
      <c r="A91" s="135"/>
      <c r="B91" s="137">
        <v>84</v>
      </c>
      <c r="C91" s="76">
        <v>559</v>
      </c>
      <c r="D91" s="76" t="s">
        <v>930</v>
      </c>
      <c r="E91" s="76" t="s">
        <v>111</v>
      </c>
      <c r="F91" s="73">
        <v>7.0069444444444448E-2</v>
      </c>
      <c r="G91" s="76" t="s">
        <v>82</v>
      </c>
      <c r="H91" s="76" t="s">
        <v>95</v>
      </c>
      <c r="I91" s="76" t="s">
        <v>9</v>
      </c>
      <c r="J91" s="76" t="s">
        <v>43</v>
      </c>
      <c r="K91" s="138" t="s">
        <v>85</v>
      </c>
    </row>
    <row r="92" spans="1:11" ht="17">
      <c r="A92" s="135"/>
      <c r="B92" s="137">
        <v>85</v>
      </c>
      <c r="C92" s="76">
        <v>466</v>
      </c>
      <c r="D92" s="76" t="s">
        <v>670</v>
      </c>
      <c r="E92" s="76" t="s">
        <v>671</v>
      </c>
      <c r="F92" s="73">
        <v>7.0196759259259264E-2</v>
      </c>
      <c r="G92" s="76" t="s">
        <v>82</v>
      </c>
      <c r="H92" s="76" t="s">
        <v>95</v>
      </c>
      <c r="I92" s="76" t="s">
        <v>9</v>
      </c>
      <c r="J92" s="76" t="s">
        <v>43</v>
      </c>
      <c r="K92" s="138" t="s">
        <v>85</v>
      </c>
    </row>
    <row r="93" spans="1:11" ht="17">
      <c r="A93" s="135"/>
      <c r="B93" s="137">
        <v>86</v>
      </c>
      <c r="C93" s="76">
        <v>245</v>
      </c>
      <c r="D93" s="76" t="s">
        <v>236</v>
      </c>
      <c r="E93" s="76" t="s">
        <v>239</v>
      </c>
      <c r="F93" s="73">
        <v>7.0312500000000014E-2</v>
      </c>
      <c r="G93" s="76" t="s">
        <v>238</v>
      </c>
      <c r="H93" s="76" t="s">
        <v>95</v>
      </c>
      <c r="I93" s="76" t="s">
        <v>9</v>
      </c>
      <c r="J93" s="76" t="s">
        <v>43</v>
      </c>
      <c r="K93" s="138" t="s">
        <v>85</v>
      </c>
    </row>
    <row r="94" spans="1:11" ht="17">
      <c r="A94" s="135"/>
      <c r="B94" s="137">
        <v>87</v>
      </c>
      <c r="C94" s="76">
        <v>468</v>
      </c>
      <c r="D94" s="76" t="s">
        <v>265</v>
      </c>
      <c r="E94" s="76" t="s">
        <v>672</v>
      </c>
      <c r="F94" s="73">
        <v>7.0416666666666669E-2</v>
      </c>
      <c r="G94" s="76" t="s">
        <v>673</v>
      </c>
      <c r="H94" s="76" t="s">
        <v>95</v>
      </c>
      <c r="I94" s="76" t="s">
        <v>9</v>
      </c>
      <c r="J94" s="76" t="s">
        <v>22</v>
      </c>
      <c r="K94" s="138" t="s">
        <v>85</v>
      </c>
    </row>
    <row r="95" spans="1:11" ht="17">
      <c r="A95" s="135"/>
      <c r="B95" s="137">
        <v>88</v>
      </c>
      <c r="C95" s="76">
        <v>452</v>
      </c>
      <c r="D95" s="76" t="s">
        <v>295</v>
      </c>
      <c r="E95" s="76" t="s">
        <v>148</v>
      </c>
      <c r="F95" s="73">
        <v>7.0462962962962963E-2</v>
      </c>
      <c r="G95" s="76" t="s">
        <v>82</v>
      </c>
      <c r="H95" s="76" t="s">
        <v>155</v>
      </c>
      <c r="I95" s="76" t="s">
        <v>9</v>
      </c>
      <c r="J95" s="76" t="s">
        <v>46</v>
      </c>
      <c r="K95" s="138" t="s">
        <v>85</v>
      </c>
    </row>
    <row r="96" spans="1:11" ht="17">
      <c r="A96" s="135"/>
      <c r="B96" s="137">
        <v>89</v>
      </c>
      <c r="C96" s="76">
        <v>365</v>
      </c>
      <c r="D96" s="76" t="s">
        <v>597</v>
      </c>
      <c r="E96" s="76" t="s">
        <v>598</v>
      </c>
      <c r="F96" s="73">
        <v>7.0497685185185191E-2</v>
      </c>
      <c r="G96" s="76" t="s">
        <v>426</v>
      </c>
      <c r="H96" s="76" t="s">
        <v>95</v>
      </c>
      <c r="I96" s="76" t="s">
        <v>9</v>
      </c>
      <c r="J96" s="76" t="s">
        <v>22</v>
      </c>
      <c r="K96" s="138" t="s">
        <v>85</v>
      </c>
    </row>
    <row r="97" spans="1:11" ht="17">
      <c r="A97" s="135"/>
      <c r="B97" s="137">
        <v>90</v>
      </c>
      <c r="C97" s="76">
        <v>325</v>
      </c>
      <c r="D97" s="76" t="s">
        <v>417</v>
      </c>
      <c r="E97" s="76" t="s">
        <v>289</v>
      </c>
      <c r="F97" s="73">
        <v>7.0520833333333338E-2</v>
      </c>
      <c r="G97" s="76" t="s">
        <v>426</v>
      </c>
      <c r="H97" s="76" t="s">
        <v>95</v>
      </c>
      <c r="I97" s="76" t="s">
        <v>9</v>
      </c>
      <c r="J97" s="76" t="s">
        <v>22</v>
      </c>
      <c r="K97" s="138" t="s">
        <v>85</v>
      </c>
    </row>
    <row r="98" spans="1:11" ht="17">
      <c r="A98" s="135"/>
      <c r="B98" s="137">
        <v>91</v>
      </c>
      <c r="C98" s="76">
        <v>207</v>
      </c>
      <c r="D98" s="76" t="s">
        <v>169</v>
      </c>
      <c r="E98" s="76" t="s">
        <v>170</v>
      </c>
      <c r="F98" s="73">
        <v>7.0543981481481485E-2</v>
      </c>
      <c r="G98" s="76" t="s">
        <v>171</v>
      </c>
      <c r="H98" s="76" t="s">
        <v>95</v>
      </c>
      <c r="I98" s="76" t="s">
        <v>9</v>
      </c>
      <c r="J98" s="76" t="s">
        <v>44</v>
      </c>
      <c r="K98" s="138" t="s">
        <v>85</v>
      </c>
    </row>
    <row r="99" spans="1:11" ht="17">
      <c r="A99" s="135"/>
      <c r="B99" s="137">
        <v>92</v>
      </c>
      <c r="C99" s="76">
        <v>543</v>
      </c>
      <c r="D99" s="76" t="s">
        <v>963</v>
      </c>
      <c r="E99" s="76" t="s">
        <v>461</v>
      </c>
      <c r="F99" s="73">
        <v>7.0648148148148154E-2</v>
      </c>
      <c r="G99" s="76" t="s">
        <v>962</v>
      </c>
      <c r="H99" s="76" t="s">
        <v>155</v>
      </c>
      <c r="I99" s="76" t="s">
        <v>9</v>
      </c>
      <c r="J99" s="76" t="s">
        <v>22</v>
      </c>
      <c r="K99" s="138" t="s">
        <v>85</v>
      </c>
    </row>
    <row r="100" spans="1:11" ht="17">
      <c r="A100" s="135"/>
      <c r="B100" s="137">
        <v>93</v>
      </c>
      <c r="C100" s="76">
        <v>347</v>
      </c>
      <c r="D100" s="76" t="s">
        <v>571</v>
      </c>
      <c r="E100" s="76" t="s">
        <v>216</v>
      </c>
      <c r="F100" s="73">
        <v>7.0659722222222235E-2</v>
      </c>
      <c r="G100" s="76" t="s">
        <v>100</v>
      </c>
      <c r="H100" s="76" t="s">
        <v>95</v>
      </c>
      <c r="I100" s="76" t="s">
        <v>9</v>
      </c>
      <c r="J100" s="76" t="s">
        <v>46</v>
      </c>
      <c r="K100" s="138" t="s">
        <v>85</v>
      </c>
    </row>
    <row r="101" spans="1:11" ht="17">
      <c r="A101" s="135"/>
      <c r="B101" s="137">
        <v>94</v>
      </c>
      <c r="C101" s="76">
        <v>374</v>
      </c>
      <c r="D101" s="76" t="s">
        <v>611</v>
      </c>
      <c r="E101" s="76" t="s">
        <v>447</v>
      </c>
      <c r="F101" s="73">
        <v>7.0844907407407412E-2</v>
      </c>
      <c r="G101" s="76" t="s">
        <v>115</v>
      </c>
      <c r="H101" s="76" t="s">
        <v>95</v>
      </c>
      <c r="I101" s="76" t="s">
        <v>9</v>
      </c>
      <c r="J101" s="76" t="s">
        <v>47</v>
      </c>
      <c r="K101" s="138" t="s">
        <v>85</v>
      </c>
    </row>
    <row r="102" spans="1:11" ht="17">
      <c r="A102" s="135"/>
      <c r="B102" s="137">
        <v>95</v>
      </c>
      <c r="C102" s="76">
        <v>454</v>
      </c>
      <c r="D102" s="76" t="s">
        <v>297</v>
      </c>
      <c r="E102" s="76" t="s">
        <v>298</v>
      </c>
      <c r="F102" s="73">
        <v>7.0983796296296295E-2</v>
      </c>
      <c r="G102" s="76" t="s">
        <v>82</v>
      </c>
      <c r="H102" s="76" t="s">
        <v>155</v>
      </c>
      <c r="I102" s="76" t="s">
        <v>9</v>
      </c>
      <c r="J102" s="76" t="s">
        <v>22</v>
      </c>
      <c r="K102" s="138" t="s">
        <v>85</v>
      </c>
    </row>
    <row r="103" spans="1:11" ht="17">
      <c r="A103" s="135"/>
      <c r="B103" s="137">
        <v>96</v>
      </c>
      <c r="C103" s="76">
        <v>318</v>
      </c>
      <c r="D103" s="76" t="s">
        <v>407</v>
      </c>
      <c r="E103" s="76" t="s">
        <v>408</v>
      </c>
      <c r="F103" s="73">
        <v>7.1006944444444456E-2</v>
      </c>
      <c r="G103" s="76" t="s">
        <v>82</v>
      </c>
      <c r="H103" s="76" t="s">
        <v>95</v>
      </c>
      <c r="I103" s="76" t="s">
        <v>9</v>
      </c>
      <c r="J103" s="76" t="s">
        <v>22</v>
      </c>
      <c r="K103" s="138" t="s">
        <v>85</v>
      </c>
    </row>
    <row r="104" spans="1:11" ht="17">
      <c r="A104" s="135"/>
      <c r="B104" s="137">
        <v>97</v>
      </c>
      <c r="C104" s="76">
        <v>448</v>
      </c>
      <c r="D104" s="76" t="s">
        <v>256</v>
      </c>
      <c r="E104" s="76" t="s">
        <v>122</v>
      </c>
      <c r="F104" s="73">
        <v>7.1273148148148155E-2</v>
      </c>
      <c r="G104" s="76" t="s">
        <v>426</v>
      </c>
      <c r="H104" s="76" t="s">
        <v>95</v>
      </c>
      <c r="I104" s="76" t="s">
        <v>9</v>
      </c>
      <c r="J104" s="76" t="s">
        <v>22</v>
      </c>
      <c r="K104" s="138" t="s">
        <v>85</v>
      </c>
    </row>
    <row r="105" spans="1:11" ht="17">
      <c r="A105" s="135"/>
      <c r="B105" s="137">
        <v>98</v>
      </c>
      <c r="C105" s="76">
        <v>565</v>
      </c>
      <c r="D105" s="76" t="s">
        <v>1057</v>
      </c>
      <c r="E105" s="76" t="s">
        <v>1058</v>
      </c>
      <c r="F105" s="73">
        <v>7.1388888888888904E-2</v>
      </c>
      <c r="G105" s="76" t="s">
        <v>82</v>
      </c>
      <c r="H105" s="76" t="s">
        <v>155</v>
      </c>
      <c r="I105" s="76" t="s">
        <v>9</v>
      </c>
      <c r="J105" s="76" t="s">
        <v>22</v>
      </c>
      <c r="K105" s="138" t="s">
        <v>85</v>
      </c>
    </row>
    <row r="106" spans="1:11" ht="17">
      <c r="A106" s="135"/>
      <c r="B106" s="137">
        <v>99</v>
      </c>
      <c r="C106" s="76">
        <v>488</v>
      </c>
      <c r="D106" s="76" t="s">
        <v>172</v>
      </c>
      <c r="E106" s="76" t="s">
        <v>221</v>
      </c>
      <c r="F106" s="73">
        <v>7.150462962962964E-2</v>
      </c>
      <c r="G106" s="76" t="s">
        <v>82</v>
      </c>
      <c r="H106" s="76" t="s">
        <v>155</v>
      </c>
      <c r="I106" s="76" t="s">
        <v>9</v>
      </c>
      <c r="J106" s="76" t="s">
        <v>43</v>
      </c>
      <c r="K106" s="138" t="s">
        <v>85</v>
      </c>
    </row>
    <row r="107" spans="1:11" ht="17">
      <c r="A107" s="135"/>
      <c r="B107" s="137">
        <v>100</v>
      </c>
      <c r="C107" s="76">
        <v>486</v>
      </c>
      <c r="D107" s="76" t="s">
        <v>439</v>
      </c>
      <c r="E107" s="76" t="s">
        <v>289</v>
      </c>
      <c r="F107" s="73">
        <v>7.1550925925925921E-2</v>
      </c>
      <c r="G107" s="76" t="s">
        <v>82</v>
      </c>
      <c r="H107" s="76" t="s">
        <v>155</v>
      </c>
      <c r="I107" s="76" t="s">
        <v>9</v>
      </c>
      <c r="J107" s="76" t="s">
        <v>43</v>
      </c>
      <c r="K107" s="138" t="s">
        <v>85</v>
      </c>
    </row>
    <row r="108" spans="1:11" ht="17">
      <c r="A108" s="135"/>
      <c r="B108" s="137">
        <v>101</v>
      </c>
      <c r="C108" s="76">
        <v>422</v>
      </c>
      <c r="D108" s="76" t="s">
        <v>649</v>
      </c>
      <c r="E108" s="76" t="s">
        <v>650</v>
      </c>
      <c r="F108" s="73">
        <v>7.1631944444444456E-2</v>
      </c>
      <c r="G108" s="76" t="s">
        <v>82</v>
      </c>
      <c r="H108" s="76" t="s">
        <v>155</v>
      </c>
      <c r="I108" s="76" t="s">
        <v>9</v>
      </c>
      <c r="J108" s="76" t="s">
        <v>22</v>
      </c>
      <c r="K108" s="138" t="s">
        <v>85</v>
      </c>
    </row>
    <row r="109" spans="1:11" ht="17">
      <c r="A109" s="135"/>
      <c r="B109" s="137">
        <v>102</v>
      </c>
      <c r="C109" s="76">
        <v>473</v>
      </c>
      <c r="D109" s="76" t="s">
        <v>678</v>
      </c>
      <c r="E109" s="76" t="s">
        <v>577</v>
      </c>
      <c r="F109" s="73">
        <v>7.1712962962962964E-2</v>
      </c>
      <c r="G109" s="76" t="s">
        <v>115</v>
      </c>
      <c r="H109" s="76" t="s">
        <v>95</v>
      </c>
      <c r="I109" s="76" t="s">
        <v>9</v>
      </c>
      <c r="J109" s="76" t="s">
        <v>48</v>
      </c>
      <c r="K109" s="138" t="s">
        <v>85</v>
      </c>
    </row>
    <row r="110" spans="1:11" ht="17">
      <c r="A110" s="135"/>
      <c r="B110" s="137">
        <v>103</v>
      </c>
      <c r="C110" s="76">
        <v>467</v>
      </c>
      <c r="D110" s="76" t="s">
        <v>1093</v>
      </c>
      <c r="E110" s="76" t="s">
        <v>1094</v>
      </c>
      <c r="F110" s="73">
        <v>7.1967592592592597E-2</v>
      </c>
      <c r="G110" s="76" t="s">
        <v>82</v>
      </c>
      <c r="H110" s="76" t="s">
        <v>95</v>
      </c>
      <c r="I110" s="76" t="s">
        <v>9</v>
      </c>
      <c r="J110" s="76" t="s">
        <v>23</v>
      </c>
      <c r="K110" s="138" t="s">
        <v>85</v>
      </c>
    </row>
    <row r="111" spans="1:11" ht="17">
      <c r="A111" s="135"/>
      <c r="B111" s="137">
        <v>104</v>
      </c>
      <c r="C111" s="76">
        <v>266</v>
      </c>
      <c r="D111" s="76" t="s">
        <v>260</v>
      </c>
      <c r="E111" s="76" t="s">
        <v>261</v>
      </c>
      <c r="F111" s="73">
        <v>7.2013888888888891E-2</v>
      </c>
      <c r="G111" s="76" t="s">
        <v>100</v>
      </c>
      <c r="H111" s="76" t="s">
        <v>95</v>
      </c>
      <c r="I111" s="76" t="s">
        <v>9</v>
      </c>
      <c r="J111" s="76" t="s">
        <v>43</v>
      </c>
      <c r="K111" s="138" t="s">
        <v>85</v>
      </c>
    </row>
    <row r="112" spans="1:11" ht="17">
      <c r="A112" s="135"/>
      <c r="B112" s="137">
        <v>105</v>
      </c>
      <c r="C112" s="76">
        <v>215</v>
      </c>
      <c r="D112" s="76" t="s">
        <v>181</v>
      </c>
      <c r="E112" s="76" t="s">
        <v>182</v>
      </c>
      <c r="F112" s="73">
        <v>7.2083333333333346E-2</v>
      </c>
      <c r="G112" s="76" t="s">
        <v>112</v>
      </c>
      <c r="H112" s="76" t="s">
        <v>95</v>
      </c>
      <c r="I112" s="76" t="s">
        <v>9</v>
      </c>
      <c r="J112" s="76" t="s">
        <v>22</v>
      </c>
      <c r="K112" s="138" t="s">
        <v>85</v>
      </c>
    </row>
    <row r="113" spans="1:11" ht="17">
      <c r="A113" s="135"/>
      <c r="B113" s="137">
        <v>106</v>
      </c>
      <c r="C113" s="76">
        <v>300</v>
      </c>
      <c r="D113" s="76" t="s">
        <v>382</v>
      </c>
      <c r="E113" s="76" t="s">
        <v>170</v>
      </c>
      <c r="F113" s="73">
        <v>7.2152777777777774E-2</v>
      </c>
      <c r="G113" s="76" t="s">
        <v>82</v>
      </c>
      <c r="H113" s="76" t="s">
        <v>95</v>
      </c>
      <c r="I113" s="76" t="s">
        <v>9</v>
      </c>
      <c r="J113" s="76" t="s">
        <v>43</v>
      </c>
      <c r="K113" s="138" t="s">
        <v>85</v>
      </c>
    </row>
    <row r="114" spans="1:11" ht="17">
      <c r="A114" s="135"/>
      <c r="B114" s="137">
        <v>107</v>
      </c>
      <c r="C114" s="76">
        <v>428</v>
      </c>
      <c r="D114" s="76" t="s">
        <v>820</v>
      </c>
      <c r="E114" s="76" t="s">
        <v>821</v>
      </c>
      <c r="F114" s="73">
        <v>7.2199074074074082E-2</v>
      </c>
      <c r="G114" s="76" t="s">
        <v>82</v>
      </c>
      <c r="H114" s="76" t="s">
        <v>95</v>
      </c>
      <c r="I114" s="76" t="s">
        <v>9</v>
      </c>
      <c r="J114" s="76" t="s">
        <v>23</v>
      </c>
      <c r="K114" s="138" t="s">
        <v>85</v>
      </c>
    </row>
    <row r="115" spans="1:11" ht="17">
      <c r="A115" s="135"/>
      <c r="B115" s="137">
        <v>108</v>
      </c>
      <c r="C115" s="76">
        <v>537</v>
      </c>
      <c r="D115" s="76" t="s">
        <v>884</v>
      </c>
      <c r="E115" s="76" t="s">
        <v>885</v>
      </c>
      <c r="F115" s="73">
        <v>7.2210648148148163E-2</v>
      </c>
      <c r="G115" s="76" t="s">
        <v>638</v>
      </c>
      <c r="H115" s="76" t="s">
        <v>155</v>
      </c>
      <c r="I115" s="76" t="s">
        <v>9</v>
      </c>
      <c r="J115" s="76" t="s">
        <v>22</v>
      </c>
      <c r="K115" s="138" t="s">
        <v>85</v>
      </c>
    </row>
    <row r="116" spans="1:11" ht="17">
      <c r="A116" s="135"/>
      <c r="B116" s="137">
        <v>109</v>
      </c>
      <c r="C116" s="76">
        <v>497</v>
      </c>
      <c r="D116" s="76" t="s">
        <v>696</v>
      </c>
      <c r="E116" s="76" t="s">
        <v>320</v>
      </c>
      <c r="F116" s="73">
        <v>7.2743055555555561E-2</v>
      </c>
      <c r="G116" s="76" t="s">
        <v>426</v>
      </c>
      <c r="H116" s="76" t="s">
        <v>155</v>
      </c>
      <c r="I116" s="76" t="s">
        <v>9</v>
      </c>
      <c r="J116" s="76" t="s">
        <v>22</v>
      </c>
      <c r="K116" s="138" t="s">
        <v>85</v>
      </c>
    </row>
    <row r="117" spans="1:11" ht="17">
      <c r="A117" s="135"/>
      <c r="B117" s="137">
        <v>110</v>
      </c>
      <c r="C117" s="76">
        <v>295</v>
      </c>
      <c r="D117" s="76" t="s">
        <v>374</v>
      </c>
      <c r="E117" s="76" t="s">
        <v>375</v>
      </c>
      <c r="F117" s="73">
        <v>7.2812499999999988E-2</v>
      </c>
      <c r="G117" s="76" t="s">
        <v>82</v>
      </c>
      <c r="H117" s="76" t="s">
        <v>95</v>
      </c>
      <c r="I117" s="76" t="s">
        <v>9</v>
      </c>
      <c r="J117" s="76" t="s">
        <v>23</v>
      </c>
      <c r="K117" s="138" t="s">
        <v>85</v>
      </c>
    </row>
    <row r="118" spans="1:11" ht="17">
      <c r="A118" s="135"/>
      <c r="B118" s="137">
        <v>111</v>
      </c>
      <c r="C118" s="76">
        <v>544</v>
      </c>
      <c r="D118" s="76" t="s">
        <v>964</v>
      </c>
      <c r="E118" s="76" t="s">
        <v>122</v>
      </c>
      <c r="F118" s="73">
        <v>7.2824074074074069E-2</v>
      </c>
      <c r="G118" s="76" t="s">
        <v>638</v>
      </c>
      <c r="H118" s="76" t="s">
        <v>155</v>
      </c>
      <c r="I118" s="76" t="s">
        <v>9</v>
      </c>
      <c r="J118" s="76" t="s">
        <v>22</v>
      </c>
      <c r="K118" s="138" t="s">
        <v>85</v>
      </c>
    </row>
    <row r="119" spans="1:11" ht="17">
      <c r="A119" s="135"/>
      <c r="B119" s="137">
        <v>112</v>
      </c>
      <c r="C119" s="76">
        <v>345</v>
      </c>
      <c r="D119" s="76" t="s">
        <v>566</v>
      </c>
      <c r="E119" s="76" t="s">
        <v>409</v>
      </c>
      <c r="F119" s="73">
        <v>7.2847222222222216E-2</v>
      </c>
      <c r="G119" s="76" t="s">
        <v>82</v>
      </c>
      <c r="H119" s="76" t="s">
        <v>95</v>
      </c>
      <c r="I119" s="76" t="s">
        <v>9</v>
      </c>
      <c r="J119" s="76" t="s">
        <v>43</v>
      </c>
      <c r="K119" s="138" t="s">
        <v>85</v>
      </c>
    </row>
    <row r="120" spans="1:11" ht="17">
      <c r="A120" s="135"/>
      <c r="B120" s="137">
        <v>113</v>
      </c>
      <c r="C120" s="76">
        <v>209</v>
      </c>
      <c r="D120" s="76" t="s">
        <v>172</v>
      </c>
      <c r="E120" s="76" t="s">
        <v>173</v>
      </c>
      <c r="F120" s="73">
        <v>7.2881944444444444E-2</v>
      </c>
      <c r="G120" s="76" t="s">
        <v>82</v>
      </c>
      <c r="H120" s="76" t="s">
        <v>95</v>
      </c>
      <c r="I120" s="76" t="s">
        <v>9</v>
      </c>
      <c r="J120" s="76" t="s">
        <v>43</v>
      </c>
      <c r="K120" s="138" t="s">
        <v>85</v>
      </c>
    </row>
    <row r="121" spans="1:11" ht="17">
      <c r="A121" s="135"/>
      <c r="B121" s="137">
        <v>114</v>
      </c>
      <c r="C121" s="76">
        <v>312</v>
      </c>
      <c r="D121" s="76" t="s">
        <v>398</v>
      </c>
      <c r="E121" s="76" t="s">
        <v>159</v>
      </c>
      <c r="F121" s="73">
        <v>7.2939814814814832E-2</v>
      </c>
      <c r="G121" s="76" t="s">
        <v>82</v>
      </c>
      <c r="H121" s="76" t="s">
        <v>95</v>
      </c>
      <c r="I121" s="76" t="s">
        <v>9</v>
      </c>
      <c r="J121" s="76" t="s">
        <v>43</v>
      </c>
      <c r="K121" s="138" t="s">
        <v>85</v>
      </c>
    </row>
    <row r="122" spans="1:11" ht="17">
      <c r="A122" s="135"/>
      <c r="B122" s="137">
        <v>115</v>
      </c>
      <c r="C122" s="76">
        <v>510</v>
      </c>
      <c r="D122" s="76" t="s">
        <v>953</v>
      </c>
      <c r="E122" s="76" t="s">
        <v>516</v>
      </c>
      <c r="F122" s="73">
        <v>7.2962962962962966E-2</v>
      </c>
      <c r="G122" s="76" t="s">
        <v>426</v>
      </c>
      <c r="H122" s="76" t="s">
        <v>95</v>
      </c>
      <c r="I122" s="76" t="s">
        <v>9</v>
      </c>
      <c r="J122" s="76" t="s">
        <v>22</v>
      </c>
      <c r="K122" s="138" t="s">
        <v>85</v>
      </c>
    </row>
    <row r="123" spans="1:11" ht="17">
      <c r="A123" s="135"/>
      <c r="B123" s="137">
        <v>116</v>
      </c>
      <c r="C123" s="76">
        <v>260</v>
      </c>
      <c r="D123" s="76" t="s">
        <v>252</v>
      </c>
      <c r="E123" s="76" t="s">
        <v>120</v>
      </c>
      <c r="F123" s="73">
        <v>7.3043981481481488E-2</v>
      </c>
      <c r="G123" s="76" t="s">
        <v>112</v>
      </c>
      <c r="H123" s="76" t="s">
        <v>95</v>
      </c>
      <c r="I123" s="76" t="s">
        <v>9</v>
      </c>
      <c r="J123" s="76" t="s">
        <v>22</v>
      </c>
      <c r="K123" s="138" t="s">
        <v>85</v>
      </c>
    </row>
    <row r="124" spans="1:11" ht="17">
      <c r="A124" s="135"/>
      <c r="B124" s="137">
        <v>117</v>
      </c>
      <c r="C124" s="76">
        <v>214</v>
      </c>
      <c r="D124" s="76" t="s">
        <v>1090</v>
      </c>
      <c r="E124" s="76" t="s">
        <v>179</v>
      </c>
      <c r="F124" s="73">
        <v>7.3229166666666665E-2</v>
      </c>
      <c r="G124" s="76" t="s">
        <v>180</v>
      </c>
      <c r="H124" s="76" t="s">
        <v>95</v>
      </c>
      <c r="I124" s="76" t="s">
        <v>9</v>
      </c>
      <c r="J124" s="76" t="s">
        <v>23</v>
      </c>
      <c r="K124" s="138" t="s">
        <v>85</v>
      </c>
    </row>
    <row r="125" spans="1:11" ht="17">
      <c r="A125" s="135"/>
      <c r="B125" s="137">
        <v>118</v>
      </c>
      <c r="C125" s="76">
        <v>250</v>
      </c>
      <c r="D125" s="76" t="s">
        <v>246</v>
      </c>
      <c r="E125" s="76" t="s">
        <v>247</v>
      </c>
      <c r="F125" s="73">
        <v>7.3275462962962973E-2</v>
      </c>
      <c r="G125" s="76" t="s">
        <v>78</v>
      </c>
      <c r="H125" s="76" t="s">
        <v>95</v>
      </c>
      <c r="I125" s="76" t="s">
        <v>9</v>
      </c>
      <c r="J125" s="76" t="s">
        <v>43</v>
      </c>
      <c r="K125" s="138" t="s">
        <v>85</v>
      </c>
    </row>
    <row r="126" spans="1:11" ht="17">
      <c r="A126" s="135"/>
      <c r="B126" s="137">
        <v>119</v>
      </c>
      <c r="C126" s="76">
        <v>534</v>
      </c>
      <c r="D126" s="76" t="s">
        <v>149</v>
      </c>
      <c r="E126" s="76" t="s">
        <v>150</v>
      </c>
      <c r="F126" s="73">
        <v>7.3425925925925922E-2</v>
      </c>
      <c r="G126" s="76" t="s">
        <v>82</v>
      </c>
      <c r="H126" s="76" t="s">
        <v>95</v>
      </c>
      <c r="I126" s="76" t="s">
        <v>9</v>
      </c>
      <c r="J126" s="76" t="s">
        <v>43</v>
      </c>
      <c r="K126" s="138" t="s">
        <v>85</v>
      </c>
    </row>
    <row r="127" spans="1:11" ht="17">
      <c r="A127" s="135"/>
      <c r="B127" s="137">
        <v>120</v>
      </c>
      <c r="C127" s="76">
        <v>226</v>
      </c>
      <c r="D127" s="76" t="s">
        <v>205</v>
      </c>
      <c r="E127" s="76" t="s">
        <v>206</v>
      </c>
      <c r="F127" s="73">
        <v>7.3449074074074069E-2</v>
      </c>
      <c r="G127" s="76" t="s">
        <v>426</v>
      </c>
      <c r="H127" s="76" t="s">
        <v>95</v>
      </c>
      <c r="I127" s="76" t="s">
        <v>9</v>
      </c>
      <c r="J127" s="76" t="s">
        <v>22</v>
      </c>
      <c r="K127" s="138" t="s">
        <v>85</v>
      </c>
    </row>
    <row r="128" spans="1:11" ht="17">
      <c r="A128" s="135"/>
      <c r="B128" s="137">
        <v>121</v>
      </c>
      <c r="C128" s="76">
        <v>269</v>
      </c>
      <c r="D128" s="76" t="s">
        <v>262</v>
      </c>
      <c r="E128" s="76" t="s">
        <v>195</v>
      </c>
      <c r="F128" s="73">
        <v>7.3564814814814819E-2</v>
      </c>
      <c r="G128" s="76" t="s">
        <v>426</v>
      </c>
      <c r="H128" s="76" t="s">
        <v>95</v>
      </c>
      <c r="I128" s="76" t="s">
        <v>9</v>
      </c>
      <c r="J128" s="76" t="s">
        <v>22</v>
      </c>
      <c r="K128" s="138" t="s">
        <v>85</v>
      </c>
    </row>
    <row r="129" spans="1:11" ht="17">
      <c r="A129" s="135"/>
      <c r="B129" s="137">
        <v>122</v>
      </c>
      <c r="C129" s="76">
        <v>264</v>
      </c>
      <c r="D129" s="76" t="s">
        <v>256</v>
      </c>
      <c r="E129" s="76" t="s">
        <v>257</v>
      </c>
      <c r="F129" s="73">
        <v>7.3645833333333341E-2</v>
      </c>
      <c r="G129" s="76" t="s">
        <v>82</v>
      </c>
      <c r="H129" s="76" t="s">
        <v>95</v>
      </c>
      <c r="I129" s="76" t="s">
        <v>9</v>
      </c>
      <c r="J129" s="76" t="s">
        <v>43</v>
      </c>
      <c r="K129" s="138" t="s">
        <v>85</v>
      </c>
    </row>
    <row r="130" spans="1:11" ht="17">
      <c r="A130" s="135"/>
      <c r="B130" s="137">
        <v>122</v>
      </c>
      <c r="C130" s="76">
        <v>265</v>
      </c>
      <c r="D130" s="76" t="s">
        <v>258</v>
      </c>
      <c r="E130" s="76" t="s">
        <v>99</v>
      </c>
      <c r="F130" s="73">
        <v>7.3645833333333341E-2</v>
      </c>
      <c r="G130" s="76" t="s">
        <v>259</v>
      </c>
      <c r="H130" s="76" t="s">
        <v>95</v>
      </c>
      <c r="I130" s="76" t="s">
        <v>9</v>
      </c>
      <c r="J130" s="76" t="s">
        <v>44</v>
      </c>
      <c r="K130" s="138" t="s">
        <v>1136</v>
      </c>
    </row>
    <row r="131" spans="1:11" ht="17">
      <c r="A131" s="135"/>
      <c r="B131" s="137">
        <v>124</v>
      </c>
      <c r="C131" s="76">
        <v>479</v>
      </c>
      <c r="D131" s="76" t="s">
        <v>446</v>
      </c>
      <c r="E131" s="76" t="s">
        <v>450</v>
      </c>
      <c r="F131" s="73">
        <v>7.3935185185185187E-2</v>
      </c>
      <c r="G131" s="76">
        <v>0</v>
      </c>
      <c r="H131" s="76">
        <v>0</v>
      </c>
      <c r="I131" s="76" t="s">
        <v>9</v>
      </c>
      <c r="J131" s="76" t="s">
        <v>22</v>
      </c>
      <c r="K131" s="138" t="s">
        <v>85</v>
      </c>
    </row>
    <row r="132" spans="1:11" ht="17">
      <c r="A132" s="135"/>
      <c r="B132" s="137">
        <v>124</v>
      </c>
      <c r="C132" s="76">
        <v>317</v>
      </c>
      <c r="D132" s="76" t="s">
        <v>405</v>
      </c>
      <c r="E132" s="76" t="s">
        <v>406</v>
      </c>
      <c r="F132" s="73">
        <v>7.3935185185185187E-2</v>
      </c>
      <c r="G132" s="76" t="s">
        <v>238</v>
      </c>
      <c r="H132" s="76" t="s">
        <v>95</v>
      </c>
      <c r="I132" s="76" t="s">
        <v>9</v>
      </c>
      <c r="J132" s="76" t="s">
        <v>43</v>
      </c>
      <c r="K132" s="138" t="s">
        <v>1136</v>
      </c>
    </row>
    <row r="133" spans="1:11" ht="17">
      <c r="A133" s="135"/>
      <c r="B133" s="137">
        <v>126</v>
      </c>
      <c r="C133" s="76">
        <v>556</v>
      </c>
      <c r="D133" s="76" t="s">
        <v>977</v>
      </c>
      <c r="E133" s="76" t="s">
        <v>182</v>
      </c>
      <c r="F133" s="73">
        <v>7.4166666666666672E-2</v>
      </c>
      <c r="G133" s="76" t="s">
        <v>82</v>
      </c>
      <c r="H133" s="76" t="s">
        <v>155</v>
      </c>
      <c r="I133" s="76" t="s">
        <v>9</v>
      </c>
      <c r="J133" s="76" t="s">
        <v>44</v>
      </c>
      <c r="K133" s="138" t="s">
        <v>85</v>
      </c>
    </row>
    <row r="134" spans="1:11" ht="17">
      <c r="A134" s="135"/>
      <c r="B134" s="137">
        <v>127</v>
      </c>
      <c r="C134" s="76">
        <v>247</v>
      </c>
      <c r="D134" s="76" t="s">
        <v>242</v>
      </c>
      <c r="E134" s="76" t="s">
        <v>159</v>
      </c>
      <c r="F134" s="73">
        <v>7.4178240740740739E-2</v>
      </c>
      <c r="G134" s="76" t="s">
        <v>82</v>
      </c>
      <c r="H134" s="76" t="s">
        <v>95</v>
      </c>
      <c r="I134" s="76" t="s">
        <v>9</v>
      </c>
      <c r="J134" s="76" t="s">
        <v>43</v>
      </c>
      <c r="K134" s="138" t="s">
        <v>85</v>
      </c>
    </row>
    <row r="135" spans="1:11" ht="17">
      <c r="A135" s="135"/>
      <c r="B135" s="137">
        <v>128</v>
      </c>
      <c r="C135" s="76">
        <v>366</v>
      </c>
      <c r="D135" s="76" t="s">
        <v>599</v>
      </c>
      <c r="E135" s="76" t="s">
        <v>600</v>
      </c>
      <c r="F135" s="73">
        <v>7.418981481481482E-2</v>
      </c>
      <c r="G135" s="76" t="s">
        <v>426</v>
      </c>
      <c r="H135" s="76" t="s">
        <v>95</v>
      </c>
      <c r="I135" s="76" t="s">
        <v>9</v>
      </c>
      <c r="J135" s="76" t="s">
        <v>22</v>
      </c>
      <c r="K135" s="138" t="s">
        <v>85</v>
      </c>
    </row>
    <row r="136" spans="1:11" ht="17">
      <c r="A136" s="135"/>
      <c r="B136" s="137">
        <v>129</v>
      </c>
      <c r="C136" s="76">
        <v>273</v>
      </c>
      <c r="D136" s="76" t="s">
        <v>360</v>
      </c>
      <c r="E136" s="76" t="s">
        <v>361</v>
      </c>
      <c r="F136" s="73">
        <v>7.42361111111111E-2</v>
      </c>
      <c r="G136" s="76" t="s">
        <v>364</v>
      </c>
      <c r="H136" s="76" t="s">
        <v>95</v>
      </c>
      <c r="I136" s="76" t="s">
        <v>9</v>
      </c>
      <c r="J136" s="76" t="s">
        <v>43</v>
      </c>
      <c r="K136" s="138" t="s">
        <v>85</v>
      </c>
    </row>
    <row r="137" spans="1:11" ht="17">
      <c r="A137" s="135"/>
      <c r="B137" s="137">
        <v>130</v>
      </c>
      <c r="C137" s="76">
        <v>275</v>
      </c>
      <c r="D137" s="76" t="s">
        <v>268</v>
      </c>
      <c r="E137" s="76" t="s">
        <v>269</v>
      </c>
      <c r="F137" s="73">
        <v>7.4328703703703716E-2</v>
      </c>
      <c r="G137" s="76" t="s">
        <v>270</v>
      </c>
      <c r="H137" s="76" t="s">
        <v>95</v>
      </c>
      <c r="I137" s="76" t="s">
        <v>9</v>
      </c>
      <c r="J137" s="76" t="s">
        <v>43</v>
      </c>
      <c r="K137" s="138" t="s">
        <v>85</v>
      </c>
    </row>
    <row r="138" spans="1:11" ht="17">
      <c r="A138" s="135"/>
      <c r="B138" s="137">
        <v>131</v>
      </c>
      <c r="C138" s="76">
        <v>504</v>
      </c>
      <c r="D138" s="76" t="s">
        <v>870</v>
      </c>
      <c r="E138" s="76" t="s">
        <v>105</v>
      </c>
      <c r="F138" s="73">
        <v>7.4340277777777783E-2</v>
      </c>
      <c r="G138" s="76" t="s">
        <v>82</v>
      </c>
      <c r="H138" s="76" t="s">
        <v>155</v>
      </c>
      <c r="I138" s="76" t="s">
        <v>9</v>
      </c>
      <c r="J138" s="76" t="s">
        <v>43</v>
      </c>
      <c r="K138" s="138" t="s">
        <v>85</v>
      </c>
    </row>
    <row r="139" spans="1:11" ht="17">
      <c r="A139" s="135"/>
      <c r="B139" s="137">
        <v>132</v>
      </c>
      <c r="C139" s="76">
        <v>505</v>
      </c>
      <c r="D139" s="76" t="s">
        <v>941</v>
      </c>
      <c r="E139" s="76" t="s">
        <v>942</v>
      </c>
      <c r="F139" s="73">
        <v>7.4421296296296305E-2</v>
      </c>
      <c r="G139" s="76" t="s">
        <v>426</v>
      </c>
      <c r="H139" s="76" t="s">
        <v>95</v>
      </c>
      <c r="I139" s="76" t="s">
        <v>9</v>
      </c>
      <c r="J139" s="76" t="s">
        <v>23</v>
      </c>
      <c r="K139" s="138" t="s">
        <v>85</v>
      </c>
    </row>
    <row r="140" spans="1:11" ht="17">
      <c r="A140" s="135"/>
      <c r="B140" s="137">
        <v>133</v>
      </c>
      <c r="C140" s="76">
        <v>208</v>
      </c>
      <c r="D140" s="76" t="s">
        <v>427</v>
      </c>
      <c r="E140" s="76" t="s">
        <v>428</v>
      </c>
      <c r="F140" s="73">
        <v>7.4432870370370371E-2</v>
      </c>
      <c r="G140" s="76" t="s">
        <v>429</v>
      </c>
      <c r="H140" s="76" t="s">
        <v>430</v>
      </c>
      <c r="I140" s="76" t="s">
        <v>9</v>
      </c>
      <c r="J140" s="76" t="s">
        <v>44</v>
      </c>
      <c r="K140" s="138" t="s">
        <v>85</v>
      </c>
    </row>
    <row r="141" spans="1:11" ht="17">
      <c r="A141" s="135"/>
      <c r="B141" s="137">
        <v>134</v>
      </c>
      <c r="C141" s="76">
        <v>385</v>
      </c>
      <c r="D141" s="76" t="s">
        <v>198</v>
      </c>
      <c r="E141" s="76" t="s">
        <v>320</v>
      </c>
      <c r="F141" s="73">
        <v>7.4467592592592585E-2</v>
      </c>
      <c r="G141" s="76" t="s">
        <v>82</v>
      </c>
      <c r="H141" s="76" t="s">
        <v>95</v>
      </c>
      <c r="I141" s="76" t="s">
        <v>9</v>
      </c>
      <c r="J141" s="76" t="s">
        <v>22</v>
      </c>
      <c r="K141" s="138" t="s">
        <v>85</v>
      </c>
    </row>
    <row r="142" spans="1:11" ht="17">
      <c r="A142" s="135"/>
      <c r="B142" s="137">
        <v>135</v>
      </c>
      <c r="C142" s="76">
        <v>414</v>
      </c>
      <c r="D142" s="76" t="s">
        <v>746</v>
      </c>
      <c r="E142" s="76" t="s">
        <v>105</v>
      </c>
      <c r="F142" s="73">
        <v>7.4861111111111114E-2</v>
      </c>
      <c r="G142" s="76" t="s">
        <v>82</v>
      </c>
      <c r="H142" s="76" t="s">
        <v>95</v>
      </c>
      <c r="I142" s="76" t="s">
        <v>9</v>
      </c>
      <c r="J142" s="76" t="s">
        <v>22</v>
      </c>
      <c r="K142" s="138" t="s">
        <v>85</v>
      </c>
    </row>
    <row r="143" spans="1:11" ht="17">
      <c r="A143" s="135"/>
      <c r="B143" s="137">
        <v>136</v>
      </c>
      <c r="C143" s="76">
        <v>337</v>
      </c>
      <c r="D143" s="76" t="s">
        <v>558</v>
      </c>
      <c r="E143" s="76" t="s">
        <v>559</v>
      </c>
      <c r="F143" s="73">
        <v>7.4918981481481489E-2</v>
      </c>
      <c r="G143" s="76" t="s">
        <v>426</v>
      </c>
      <c r="H143" s="76" t="s">
        <v>95</v>
      </c>
      <c r="I143" s="76" t="s">
        <v>9</v>
      </c>
      <c r="J143" s="76" t="s">
        <v>22</v>
      </c>
      <c r="K143" s="138" t="s">
        <v>85</v>
      </c>
    </row>
    <row r="144" spans="1:11" ht="17">
      <c r="A144" s="135"/>
      <c r="B144" s="137">
        <v>137</v>
      </c>
      <c r="C144" s="76">
        <v>362</v>
      </c>
      <c r="D144" s="76" t="s">
        <v>356</v>
      </c>
      <c r="E144" s="76" t="s">
        <v>357</v>
      </c>
      <c r="F144" s="73">
        <v>7.5115740740740747E-2</v>
      </c>
      <c r="G144" s="76" t="s">
        <v>426</v>
      </c>
      <c r="H144" s="76" t="s">
        <v>155</v>
      </c>
      <c r="I144" s="76" t="s">
        <v>9</v>
      </c>
      <c r="J144" s="76" t="s">
        <v>44</v>
      </c>
      <c r="K144" s="138" t="s">
        <v>85</v>
      </c>
    </row>
    <row r="145" spans="1:11" ht="17">
      <c r="A145" s="135"/>
      <c r="B145" s="137">
        <v>138</v>
      </c>
      <c r="C145" s="76">
        <v>404</v>
      </c>
      <c r="D145" s="76" t="s">
        <v>793</v>
      </c>
      <c r="E145" s="76" t="s">
        <v>633</v>
      </c>
      <c r="F145" s="73">
        <v>7.5243055555555563E-2</v>
      </c>
      <c r="G145" s="76" t="s">
        <v>82</v>
      </c>
      <c r="H145" s="76" t="s">
        <v>95</v>
      </c>
      <c r="I145" s="76" t="s">
        <v>9</v>
      </c>
      <c r="J145" s="76" t="s">
        <v>43</v>
      </c>
      <c r="K145" s="138" t="s">
        <v>85</v>
      </c>
    </row>
    <row r="146" spans="1:11" ht="17">
      <c r="A146" s="135"/>
      <c r="B146" s="137">
        <v>139</v>
      </c>
      <c r="C146" s="76">
        <v>550</v>
      </c>
      <c r="D146" s="76" t="s">
        <v>970</v>
      </c>
      <c r="E146" s="76" t="s">
        <v>961</v>
      </c>
      <c r="F146" s="73">
        <v>7.541666666666666E-2</v>
      </c>
      <c r="G146" s="76" t="s">
        <v>638</v>
      </c>
      <c r="H146" s="76" t="s">
        <v>155</v>
      </c>
      <c r="I146" s="76" t="s">
        <v>9</v>
      </c>
      <c r="J146" s="76" t="s">
        <v>22</v>
      </c>
      <c r="K146" s="138" t="s">
        <v>85</v>
      </c>
    </row>
    <row r="147" spans="1:11" ht="17">
      <c r="A147" s="135"/>
      <c r="B147" s="137">
        <v>140</v>
      </c>
      <c r="C147" s="76">
        <v>314</v>
      </c>
      <c r="D147" s="76" t="s">
        <v>400</v>
      </c>
      <c r="E147" s="76" t="s">
        <v>298</v>
      </c>
      <c r="F147" s="73">
        <v>7.5462962962962968E-2</v>
      </c>
      <c r="G147" s="76" t="s">
        <v>426</v>
      </c>
      <c r="H147" s="76" t="s">
        <v>95</v>
      </c>
      <c r="I147" s="76" t="s">
        <v>9</v>
      </c>
      <c r="J147" s="76" t="s">
        <v>22</v>
      </c>
      <c r="K147" s="138" t="s">
        <v>85</v>
      </c>
    </row>
    <row r="148" spans="1:11" ht="17">
      <c r="A148" s="135"/>
      <c r="B148" s="137">
        <v>141</v>
      </c>
      <c r="C148" s="76">
        <v>440</v>
      </c>
      <c r="D148" s="76" t="s">
        <v>818</v>
      </c>
      <c r="E148" s="76" t="s">
        <v>819</v>
      </c>
      <c r="F148" s="73">
        <v>7.5636574074074078E-2</v>
      </c>
      <c r="G148" s="76" t="s">
        <v>100</v>
      </c>
      <c r="H148" s="76" t="s">
        <v>95</v>
      </c>
      <c r="I148" s="76" t="s">
        <v>9</v>
      </c>
      <c r="J148" s="76" t="s">
        <v>44</v>
      </c>
      <c r="K148" s="138" t="s">
        <v>85</v>
      </c>
    </row>
    <row r="149" spans="1:11" ht="17">
      <c r="A149" s="135"/>
      <c r="B149" s="137">
        <v>142</v>
      </c>
      <c r="C149" s="76">
        <v>216</v>
      </c>
      <c r="D149" s="76" t="s">
        <v>183</v>
      </c>
      <c r="E149" s="76" t="s">
        <v>184</v>
      </c>
      <c r="F149" s="73">
        <v>7.5648148148148145E-2</v>
      </c>
      <c r="G149" s="76" t="s">
        <v>82</v>
      </c>
      <c r="H149" s="76" t="s">
        <v>95</v>
      </c>
      <c r="I149" s="76" t="s">
        <v>9</v>
      </c>
      <c r="J149" s="76" t="s">
        <v>44</v>
      </c>
      <c r="K149" s="138" t="s">
        <v>85</v>
      </c>
    </row>
    <row r="150" spans="1:11" ht="17">
      <c r="A150" s="135"/>
      <c r="B150" s="137">
        <v>143</v>
      </c>
      <c r="C150" s="76">
        <v>389</v>
      </c>
      <c r="D150" s="76" t="s">
        <v>639</v>
      </c>
      <c r="E150" s="76" t="s">
        <v>640</v>
      </c>
      <c r="F150" s="73">
        <v>7.5659722222222212E-2</v>
      </c>
      <c r="G150" s="76" t="s">
        <v>115</v>
      </c>
      <c r="H150" s="76" t="s">
        <v>95</v>
      </c>
      <c r="I150" s="76" t="s">
        <v>9</v>
      </c>
      <c r="J150" s="76" t="s">
        <v>46</v>
      </c>
      <c r="K150" s="138" t="s">
        <v>85</v>
      </c>
    </row>
    <row r="151" spans="1:11" ht="17">
      <c r="A151" s="135"/>
      <c r="B151" s="137">
        <v>144</v>
      </c>
      <c r="C151" s="76">
        <v>296</v>
      </c>
      <c r="D151" s="76" t="s">
        <v>376</v>
      </c>
      <c r="E151" s="76" t="s">
        <v>150</v>
      </c>
      <c r="F151" s="73">
        <v>7.570601851851852E-2</v>
      </c>
      <c r="G151" s="76" t="s">
        <v>82</v>
      </c>
      <c r="H151" s="76" t="s">
        <v>95</v>
      </c>
      <c r="I151" s="76" t="s">
        <v>9</v>
      </c>
      <c r="J151" s="76" t="s">
        <v>43</v>
      </c>
      <c r="K151" s="138" t="s">
        <v>85</v>
      </c>
    </row>
    <row r="152" spans="1:11" ht="17">
      <c r="A152" s="135"/>
      <c r="B152" s="137">
        <v>145</v>
      </c>
      <c r="C152" s="76">
        <v>367</v>
      </c>
      <c r="D152" s="76" t="s">
        <v>601</v>
      </c>
      <c r="E152" s="76" t="s">
        <v>602</v>
      </c>
      <c r="F152" s="73">
        <v>7.5868055555555564E-2</v>
      </c>
      <c r="G152" s="76" t="s">
        <v>603</v>
      </c>
      <c r="H152" s="76" t="s">
        <v>95</v>
      </c>
      <c r="I152" s="76" t="s">
        <v>9</v>
      </c>
      <c r="J152" s="76" t="s">
        <v>43</v>
      </c>
      <c r="K152" s="138" t="s">
        <v>85</v>
      </c>
    </row>
    <row r="153" spans="1:11" ht="17">
      <c r="A153" s="135"/>
      <c r="B153" s="137">
        <v>146</v>
      </c>
      <c r="C153" s="76">
        <v>500</v>
      </c>
      <c r="D153" s="76" t="s">
        <v>697</v>
      </c>
      <c r="E153" s="76" t="s">
        <v>698</v>
      </c>
      <c r="F153" s="73">
        <v>7.6134259259259249E-2</v>
      </c>
      <c r="G153" s="76" t="s">
        <v>82</v>
      </c>
      <c r="H153" s="76" t="s">
        <v>155</v>
      </c>
      <c r="I153" s="76" t="s">
        <v>9</v>
      </c>
      <c r="J153" s="76" t="s">
        <v>22</v>
      </c>
      <c r="K153" s="138" t="s">
        <v>85</v>
      </c>
    </row>
    <row r="154" spans="1:11" ht="17">
      <c r="A154" s="135"/>
      <c r="B154" s="137">
        <v>147</v>
      </c>
      <c r="C154" s="76">
        <v>327</v>
      </c>
      <c r="D154" s="76" t="s">
        <v>419</v>
      </c>
      <c r="E154" s="76" t="s">
        <v>420</v>
      </c>
      <c r="F154" s="73">
        <v>7.6168981481481476E-2</v>
      </c>
      <c r="G154" s="76" t="s">
        <v>115</v>
      </c>
      <c r="H154" s="76" t="s">
        <v>95</v>
      </c>
      <c r="I154" s="76" t="s">
        <v>9</v>
      </c>
      <c r="J154" s="76" t="s">
        <v>46</v>
      </c>
      <c r="K154" s="138" t="s">
        <v>85</v>
      </c>
    </row>
    <row r="155" spans="1:11" ht="17">
      <c r="A155" s="135"/>
      <c r="B155" s="137">
        <v>148</v>
      </c>
      <c r="C155" s="76">
        <v>405</v>
      </c>
      <c r="D155" s="76" t="s">
        <v>792</v>
      </c>
      <c r="E155" s="76" t="s">
        <v>170</v>
      </c>
      <c r="F155" s="73">
        <v>7.6192129629629637E-2</v>
      </c>
      <c r="G155" s="76" t="s">
        <v>426</v>
      </c>
      <c r="H155" s="76" t="s">
        <v>95</v>
      </c>
      <c r="I155" s="76" t="s">
        <v>9</v>
      </c>
      <c r="J155" s="76" t="s">
        <v>43</v>
      </c>
      <c r="K155" s="138" t="s">
        <v>85</v>
      </c>
    </row>
    <row r="156" spans="1:11" ht="17">
      <c r="A156" s="135"/>
      <c r="B156" s="137">
        <v>149</v>
      </c>
      <c r="C156" s="76">
        <v>368</v>
      </c>
      <c r="D156" s="76" t="s">
        <v>604</v>
      </c>
      <c r="E156" s="76" t="s">
        <v>605</v>
      </c>
      <c r="F156" s="73">
        <v>7.6273148148148145E-2</v>
      </c>
      <c r="G156" s="76" t="s">
        <v>603</v>
      </c>
      <c r="H156" s="76" t="s">
        <v>95</v>
      </c>
      <c r="I156" s="76" t="s">
        <v>9</v>
      </c>
      <c r="J156" s="76" t="s">
        <v>22</v>
      </c>
      <c r="K156" s="138" t="s">
        <v>85</v>
      </c>
    </row>
    <row r="157" spans="1:11" ht="17">
      <c r="A157" s="135"/>
      <c r="B157" s="137">
        <v>150</v>
      </c>
      <c r="C157" s="76">
        <v>461</v>
      </c>
      <c r="D157" s="76" t="s">
        <v>663</v>
      </c>
      <c r="E157" s="76" t="s">
        <v>664</v>
      </c>
      <c r="F157" s="73">
        <v>7.6319444444444454E-2</v>
      </c>
      <c r="G157" s="76" t="s">
        <v>662</v>
      </c>
      <c r="H157" s="76" t="s">
        <v>95</v>
      </c>
      <c r="I157" s="76" t="s">
        <v>9</v>
      </c>
      <c r="J157" s="76" t="s">
        <v>43</v>
      </c>
      <c r="K157" s="138" t="s">
        <v>85</v>
      </c>
    </row>
    <row r="158" spans="1:11" ht="17">
      <c r="A158" s="135"/>
      <c r="B158" s="137">
        <v>151</v>
      </c>
      <c r="C158" s="76">
        <v>211</v>
      </c>
      <c r="D158" s="76" t="s">
        <v>176</v>
      </c>
      <c r="E158" s="76" t="s">
        <v>177</v>
      </c>
      <c r="F158" s="73">
        <v>7.6388888888888881E-2</v>
      </c>
      <c r="G158" s="76" t="s">
        <v>82</v>
      </c>
      <c r="H158" s="76" t="s">
        <v>95</v>
      </c>
      <c r="I158" s="76" t="s">
        <v>9</v>
      </c>
      <c r="J158" s="76" t="s">
        <v>22</v>
      </c>
      <c r="K158" s="138" t="s">
        <v>85</v>
      </c>
    </row>
    <row r="159" spans="1:11" ht="17">
      <c r="A159" s="135"/>
      <c r="B159" s="137">
        <v>152</v>
      </c>
      <c r="C159" s="76">
        <v>316</v>
      </c>
      <c r="D159" s="76" t="s">
        <v>403</v>
      </c>
      <c r="E159" s="76" t="s">
        <v>404</v>
      </c>
      <c r="F159" s="73">
        <v>7.6400462962962962E-2</v>
      </c>
      <c r="G159" s="76" t="s">
        <v>238</v>
      </c>
      <c r="H159" s="76" t="s">
        <v>95</v>
      </c>
      <c r="I159" s="76" t="s">
        <v>9</v>
      </c>
      <c r="J159" s="76" t="s">
        <v>23</v>
      </c>
      <c r="K159" s="138" t="s">
        <v>85</v>
      </c>
    </row>
    <row r="160" spans="1:11" ht="17">
      <c r="A160" s="135"/>
      <c r="B160" s="137">
        <v>153</v>
      </c>
      <c r="C160" s="76">
        <v>484</v>
      </c>
      <c r="D160" s="76" t="s">
        <v>437</v>
      </c>
      <c r="E160" s="76" t="s">
        <v>231</v>
      </c>
      <c r="F160" s="73">
        <v>7.6481481481481497E-2</v>
      </c>
      <c r="G160" s="76" t="s">
        <v>426</v>
      </c>
      <c r="H160" s="76" t="s">
        <v>155</v>
      </c>
      <c r="I160" s="76" t="s">
        <v>9</v>
      </c>
      <c r="J160" s="76" t="s">
        <v>22</v>
      </c>
      <c r="K160" s="138" t="s">
        <v>85</v>
      </c>
    </row>
    <row r="161" spans="1:11" ht="17">
      <c r="A161" s="135"/>
      <c r="B161" s="137">
        <v>154</v>
      </c>
      <c r="C161" s="76">
        <v>360</v>
      </c>
      <c r="D161" s="76" t="s">
        <v>591</v>
      </c>
      <c r="E161" s="76" t="s">
        <v>592</v>
      </c>
      <c r="F161" s="73">
        <v>7.6516203703703697E-2</v>
      </c>
      <c r="G161" s="76" t="s">
        <v>593</v>
      </c>
      <c r="H161" s="76" t="s">
        <v>95</v>
      </c>
      <c r="I161" s="76" t="s">
        <v>9</v>
      </c>
      <c r="J161" s="76" t="s">
        <v>44</v>
      </c>
      <c r="K161" s="138" t="s">
        <v>85</v>
      </c>
    </row>
    <row r="162" spans="1:11" ht="17">
      <c r="A162" s="135"/>
      <c r="B162" s="137">
        <v>155</v>
      </c>
      <c r="C162" s="76">
        <v>268</v>
      </c>
      <c r="D162" s="76" t="s">
        <v>359</v>
      </c>
      <c r="E162" s="76" t="s">
        <v>310</v>
      </c>
      <c r="F162" s="73">
        <v>7.6550925925925925E-2</v>
      </c>
      <c r="G162" s="76" t="s">
        <v>82</v>
      </c>
      <c r="H162" s="76" t="s">
        <v>95</v>
      </c>
      <c r="I162" s="76" t="s">
        <v>9</v>
      </c>
      <c r="J162" s="76" t="s">
        <v>22</v>
      </c>
      <c r="K162" s="138" t="s">
        <v>85</v>
      </c>
    </row>
    <row r="163" spans="1:11" ht="17">
      <c r="A163" s="135"/>
      <c r="B163" s="137">
        <v>156</v>
      </c>
      <c r="C163" s="76">
        <v>276</v>
      </c>
      <c r="D163" s="76" t="s">
        <v>271</v>
      </c>
      <c r="E163" s="76" t="s">
        <v>272</v>
      </c>
      <c r="F163" s="73">
        <v>7.6759259259259263E-2</v>
      </c>
      <c r="G163" s="76" t="s">
        <v>94</v>
      </c>
      <c r="H163" s="76" t="s">
        <v>95</v>
      </c>
      <c r="I163" s="76" t="s">
        <v>9</v>
      </c>
      <c r="J163" s="76" t="s">
        <v>22</v>
      </c>
      <c r="K163" s="138" t="s">
        <v>85</v>
      </c>
    </row>
    <row r="164" spans="1:11" ht="17">
      <c r="A164" s="135"/>
      <c r="B164" s="137">
        <v>157</v>
      </c>
      <c r="C164" s="76">
        <v>407</v>
      </c>
      <c r="D164" s="76" t="s">
        <v>789</v>
      </c>
      <c r="E164" s="76" t="s">
        <v>660</v>
      </c>
      <c r="F164" s="73">
        <v>7.6909722222222227E-2</v>
      </c>
      <c r="G164" s="76" t="s">
        <v>80</v>
      </c>
      <c r="H164" s="76" t="s">
        <v>95</v>
      </c>
      <c r="I164" s="76" t="s">
        <v>9</v>
      </c>
      <c r="J164" s="76" t="s">
        <v>22</v>
      </c>
      <c r="K164" s="138" t="s">
        <v>85</v>
      </c>
    </row>
    <row r="165" spans="1:11" ht="17">
      <c r="A165" s="135"/>
      <c r="B165" s="137">
        <v>158</v>
      </c>
      <c r="C165" s="76">
        <v>415</v>
      </c>
      <c r="D165" s="76" t="s">
        <v>747</v>
      </c>
      <c r="E165" s="76" t="s">
        <v>250</v>
      </c>
      <c r="F165" s="73">
        <v>7.7164351851851859E-2</v>
      </c>
      <c r="G165" s="76" t="s">
        <v>719</v>
      </c>
      <c r="H165" s="76" t="s">
        <v>95</v>
      </c>
      <c r="I165" s="76" t="s">
        <v>9</v>
      </c>
      <c r="J165" s="76" t="s">
        <v>23</v>
      </c>
      <c r="K165" s="138" t="s">
        <v>85</v>
      </c>
    </row>
    <row r="166" spans="1:11" ht="17">
      <c r="A166" s="135"/>
      <c r="B166" s="137">
        <v>159</v>
      </c>
      <c r="C166" s="76">
        <v>263</v>
      </c>
      <c r="D166" s="76" t="s">
        <v>92</v>
      </c>
      <c r="E166" s="76" t="s">
        <v>255</v>
      </c>
      <c r="F166" s="73">
        <v>7.7187500000000006E-2</v>
      </c>
      <c r="G166" s="76" t="s">
        <v>82</v>
      </c>
      <c r="H166" s="76" t="s">
        <v>95</v>
      </c>
      <c r="I166" s="76" t="s">
        <v>9</v>
      </c>
      <c r="J166" s="76" t="s">
        <v>23</v>
      </c>
      <c r="K166" s="138" t="s">
        <v>85</v>
      </c>
    </row>
    <row r="167" spans="1:11" ht="17">
      <c r="A167" s="135"/>
      <c r="B167" s="137">
        <v>160</v>
      </c>
      <c r="C167" s="76">
        <v>332</v>
      </c>
      <c r="D167" s="76" t="s">
        <v>554</v>
      </c>
      <c r="E167" s="76" t="s">
        <v>555</v>
      </c>
      <c r="F167" s="73">
        <v>7.7280092592592595E-2</v>
      </c>
      <c r="G167" s="76" t="s">
        <v>82</v>
      </c>
      <c r="H167" s="76" t="s">
        <v>95</v>
      </c>
      <c r="I167" s="76" t="s">
        <v>9</v>
      </c>
      <c r="J167" s="76" t="s">
        <v>43</v>
      </c>
      <c r="K167" s="138" t="s">
        <v>85</v>
      </c>
    </row>
    <row r="168" spans="1:11" ht="17">
      <c r="A168" s="135"/>
      <c r="B168" s="137">
        <v>161</v>
      </c>
      <c r="C168" s="76">
        <v>462</v>
      </c>
      <c r="D168" s="76" t="s">
        <v>665</v>
      </c>
      <c r="E168" s="76" t="s">
        <v>204</v>
      </c>
      <c r="F168" s="73">
        <v>7.7303240740740728E-2</v>
      </c>
      <c r="G168" s="76" t="s">
        <v>662</v>
      </c>
      <c r="H168" s="76" t="s">
        <v>95</v>
      </c>
      <c r="I168" s="76" t="s">
        <v>9</v>
      </c>
      <c r="J168" s="76" t="s">
        <v>22</v>
      </c>
      <c r="K168" s="138" t="s">
        <v>85</v>
      </c>
    </row>
    <row r="169" spans="1:11" ht="17">
      <c r="A169" s="135"/>
      <c r="B169" s="137">
        <v>162</v>
      </c>
      <c r="C169" s="76">
        <v>516</v>
      </c>
      <c r="D169" s="76" t="s">
        <v>711</v>
      </c>
      <c r="E169" s="76" t="s">
        <v>214</v>
      </c>
      <c r="F169" s="73">
        <v>7.7581018518518521E-2</v>
      </c>
      <c r="G169" s="76" t="s">
        <v>171</v>
      </c>
      <c r="H169" s="76" t="s">
        <v>95</v>
      </c>
      <c r="I169" s="76" t="s">
        <v>9</v>
      </c>
      <c r="J169" s="76" t="s">
        <v>44</v>
      </c>
      <c r="K169" s="138" t="s">
        <v>85</v>
      </c>
    </row>
    <row r="170" spans="1:11" ht="17">
      <c r="A170" s="135"/>
      <c r="B170" s="137">
        <v>163</v>
      </c>
      <c r="C170" s="76">
        <v>514</v>
      </c>
      <c r="D170" s="76" t="s">
        <v>699</v>
      </c>
      <c r="E170" s="76" t="s">
        <v>705</v>
      </c>
      <c r="F170" s="73">
        <v>7.7627314814814816E-2</v>
      </c>
      <c r="G170" s="76" t="s">
        <v>706</v>
      </c>
      <c r="H170" s="76" t="s">
        <v>707</v>
      </c>
      <c r="I170" s="76" t="s">
        <v>9</v>
      </c>
      <c r="J170" s="76" t="s">
        <v>43</v>
      </c>
      <c r="K170" s="138" t="s">
        <v>85</v>
      </c>
    </row>
    <row r="171" spans="1:11" ht="17">
      <c r="A171" s="135"/>
      <c r="B171" s="137">
        <v>164</v>
      </c>
      <c r="C171" s="76">
        <v>355</v>
      </c>
      <c r="D171" s="76" t="s">
        <v>581</v>
      </c>
      <c r="E171" s="76" t="s">
        <v>583</v>
      </c>
      <c r="F171" s="73">
        <v>7.7685185185185177E-2</v>
      </c>
      <c r="G171" s="76" t="s">
        <v>100</v>
      </c>
      <c r="H171" s="76" t="s">
        <v>95</v>
      </c>
      <c r="I171" s="76" t="s">
        <v>9</v>
      </c>
      <c r="J171" s="76" t="s">
        <v>45</v>
      </c>
      <c r="K171" s="138" t="s">
        <v>85</v>
      </c>
    </row>
    <row r="172" spans="1:11" ht="17">
      <c r="A172" s="135"/>
      <c r="B172" s="137">
        <v>165</v>
      </c>
      <c r="C172" s="76">
        <v>489</v>
      </c>
      <c r="D172" s="76" t="s">
        <v>721</v>
      </c>
      <c r="E172" s="76" t="s">
        <v>148</v>
      </c>
      <c r="F172" s="73">
        <v>7.7835648148148154E-2</v>
      </c>
      <c r="G172" s="76" t="s">
        <v>82</v>
      </c>
      <c r="H172" s="76" t="s">
        <v>155</v>
      </c>
      <c r="I172" s="76" t="s">
        <v>9</v>
      </c>
      <c r="J172" s="76" t="s">
        <v>46</v>
      </c>
      <c r="K172" s="138" t="s">
        <v>85</v>
      </c>
    </row>
    <row r="173" spans="1:11" ht="17">
      <c r="A173" s="135"/>
      <c r="B173" s="137">
        <v>166</v>
      </c>
      <c r="C173" s="76">
        <v>447</v>
      </c>
      <c r="D173" s="76" t="s">
        <v>776</v>
      </c>
      <c r="E173" s="76" t="s">
        <v>694</v>
      </c>
      <c r="F173" s="73">
        <v>7.7905092592592609E-2</v>
      </c>
      <c r="G173" s="76" t="s">
        <v>84</v>
      </c>
      <c r="H173" s="76" t="s">
        <v>95</v>
      </c>
      <c r="I173" s="76" t="s">
        <v>9</v>
      </c>
      <c r="J173" s="76" t="s">
        <v>44</v>
      </c>
      <c r="K173" s="138" t="s">
        <v>85</v>
      </c>
    </row>
    <row r="174" spans="1:11" ht="17">
      <c r="A174" s="135"/>
      <c r="B174" s="137">
        <v>167</v>
      </c>
      <c r="C174" s="76">
        <v>231</v>
      </c>
      <c r="D174" s="76" t="s">
        <v>213</v>
      </c>
      <c r="E174" s="76" t="s">
        <v>214</v>
      </c>
      <c r="F174" s="73">
        <v>7.796296296296297E-2</v>
      </c>
      <c r="G174" s="76" t="s">
        <v>82</v>
      </c>
      <c r="H174" s="76" t="s">
        <v>95</v>
      </c>
      <c r="I174" s="76" t="s">
        <v>9</v>
      </c>
      <c r="J174" s="76" t="s">
        <v>22</v>
      </c>
      <c r="K174" s="138" t="s">
        <v>85</v>
      </c>
    </row>
    <row r="175" spans="1:11" ht="17">
      <c r="A175" s="135"/>
      <c r="B175" s="137">
        <v>168</v>
      </c>
      <c r="C175" s="76">
        <v>418</v>
      </c>
      <c r="D175" s="76" t="s">
        <v>753</v>
      </c>
      <c r="E175" s="76" t="s">
        <v>754</v>
      </c>
      <c r="F175" s="73">
        <v>7.7986111111111117E-2</v>
      </c>
      <c r="G175" s="76" t="s">
        <v>82</v>
      </c>
      <c r="H175" s="76" t="s">
        <v>155</v>
      </c>
      <c r="I175" s="76" t="s">
        <v>9</v>
      </c>
      <c r="J175" s="76" t="s">
        <v>47</v>
      </c>
      <c r="K175" s="138" t="s">
        <v>85</v>
      </c>
    </row>
    <row r="176" spans="1:11" ht="17">
      <c r="A176" s="135"/>
      <c r="B176" s="137">
        <v>169</v>
      </c>
      <c r="C176" s="76">
        <v>387</v>
      </c>
      <c r="D176" s="76" t="s">
        <v>627</v>
      </c>
      <c r="E176" s="76" t="s">
        <v>628</v>
      </c>
      <c r="F176" s="73">
        <v>7.8379629629629646E-2</v>
      </c>
      <c r="G176" s="76" t="s">
        <v>426</v>
      </c>
      <c r="H176" s="76" t="s">
        <v>95</v>
      </c>
      <c r="I176" s="76" t="s">
        <v>9</v>
      </c>
      <c r="J176" s="76" t="s">
        <v>22</v>
      </c>
      <c r="K176" s="138" t="s">
        <v>85</v>
      </c>
    </row>
    <row r="177" spans="1:11" ht="17">
      <c r="A177" s="135"/>
      <c r="B177" s="137">
        <v>170</v>
      </c>
      <c r="C177" s="76">
        <v>315</v>
      </c>
      <c r="D177" s="76" t="s">
        <v>401</v>
      </c>
      <c r="E177" s="76" t="s">
        <v>402</v>
      </c>
      <c r="F177" s="73">
        <v>7.8391203703703713E-2</v>
      </c>
      <c r="G177" s="76" t="s">
        <v>82</v>
      </c>
      <c r="H177" s="76" t="s">
        <v>95</v>
      </c>
      <c r="I177" s="76" t="s">
        <v>9</v>
      </c>
      <c r="J177" s="76" t="s">
        <v>22</v>
      </c>
      <c r="K177" s="138" t="s">
        <v>85</v>
      </c>
    </row>
    <row r="178" spans="1:11" ht="17">
      <c r="A178" s="135"/>
      <c r="B178" s="137">
        <v>171</v>
      </c>
      <c r="C178" s="76">
        <v>243</v>
      </c>
      <c r="D178" s="76" t="s">
        <v>234</v>
      </c>
      <c r="E178" s="76" t="s">
        <v>235</v>
      </c>
      <c r="F178" s="73">
        <v>7.840277777777778E-2</v>
      </c>
      <c r="G178" s="76" t="s">
        <v>78</v>
      </c>
      <c r="H178" s="76" t="s">
        <v>95</v>
      </c>
      <c r="I178" s="76" t="s">
        <v>9</v>
      </c>
      <c r="J178" s="76" t="s">
        <v>23</v>
      </c>
      <c r="K178" s="138" t="s">
        <v>85</v>
      </c>
    </row>
    <row r="179" spans="1:11" ht="17">
      <c r="A179" s="135"/>
      <c r="B179" s="137">
        <v>172</v>
      </c>
      <c r="C179" s="76">
        <v>542</v>
      </c>
      <c r="D179" s="76" t="s">
        <v>960</v>
      </c>
      <c r="E179" s="76" t="s">
        <v>961</v>
      </c>
      <c r="F179" s="73">
        <v>7.8449074074074074E-2</v>
      </c>
      <c r="G179" s="76" t="s">
        <v>962</v>
      </c>
      <c r="H179" s="76" t="s">
        <v>155</v>
      </c>
      <c r="I179" s="76" t="s">
        <v>9</v>
      </c>
      <c r="J179" s="76" t="s">
        <v>22</v>
      </c>
      <c r="K179" s="138" t="s">
        <v>85</v>
      </c>
    </row>
    <row r="180" spans="1:11" ht="17">
      <c r="A180" s="135"/>
      <c r="B180" s="137">
        <v>173</v>
      </c>
      <c r="C180" s="76">
        <v>386</v>
      </c>
      <c r="D180" s="76" t="s">
        <v>625</v>
      </c>
      <c r="E180" s="76" t="s">
        <v>626</v>
      </c>
      <c r="F180" s="73">
        <v>7.8506944444444435E-2</v>
      </c>
      <c r="G180" s="76" t="s">
        <v>426</v>
      </c>
      <c r="H180" s="76" t="s">
        <v>95</v>
      </c>
      <c r="I180" s="76" t="s">
        <v>9</v>
      </c>
      <c r="J180" s="76" t="s">
        <v>43</v>
      </c>
      <c r="K180" s="138" t="s">
        <v>85</v>
      </c>
    </row>
    <row r="181" spans="1:11" ht="17">
      <c r="A181" s="135"/>
      <c r="B181" s="137">
        <v>174</v>
      </c>
      <c r="C181" s="76">
        <v>506</v>
      </c>
      <c r="D181" s="76" t="s">
        <v>943</v>
      </c>
      <c r="E181" s="76" t="s">
        <v>944</v>
      </c>
      <c r="F181" s="73">
        <v>7.8518518518518515E-2</v>
      </c>
      <c r="G181" s="76" t="s">
        <v>945</v>
      </c>
      <c r="H181" s="76" t="s">
        <v>95</v>
      </c>
      <c r="I181" s="76" t="s">
        <v>9</v>
      </c>
      <c r="J181" s="76" t="s">
        <v>22</v>
      </c>
      <c r="K181" s="138" t="s">
        <v>85</v>
      </c>
    </row>
    <row r="182" spans="1:11" ht="17">
      <c r="A182" s="135"/>
      <c r="B182" s="137">
        <v>175</v>
      </c>
      <c r="C182" s="76">
        <v>378</v>
      </c>
      <c r="D182" s="76" t="s">
        <v>616</v>
      </c>
      <c r="E182" s="76" t="s">
        <v>435</v>
      </c>
      <c r="F182" s="73">
        <v>7.8587962962962971E-2</v>
      </c>
      <c r="G182" s="76" t="s">
        <v>426</v>
      </c>
      <c r="H182" s="76" t="s">
        <v>95</v>
      </c>
      <c r="I182" s="76" t="s">
        <v>9</v>
      </c>
      <c r="J182" s="76" t="s">
        <v>22</v>
      </c>
      <c r="K182" s="138" t="s">
        <v>85</v>
      </c>
    </row>
    <row r="183" spans="1:11" ht="17">
      <c r="A183" s="135"/>
      <c r="B183" s="137">
        <v>176</v>
      </c>
      <c r="C183" s="76">
        <v>326</v>
      </c>
      <c r="D183" s="76" t="s">
        <v>418</v>
      </c>
      <c r="E183" s="76" t="s">
        <v>298</v>
      </c>
      <c r="F183" s="73">
        <v>7.8831018518518522E-2</v>
      </c>
      <c r="G183" s="76" t="s">
        <v>82</v>
      </c>
      <c r="H183" s="76" t="s">
        <v>95</v>
      </c>
      <c r="I183" s="76" t="s">
        <v>9</v>
      </c>
      <c r="J183" s="76" t="s">
        <v>22</v>
      </c>
      <c r="K183" s="138" t="s">
        <v>85</v>
      </c>
    </row>
    <row r="184" spans="1:11" ht="17">
      <c r="A184" s="135"/>
      <c r="B184" s="137">
        <v>177</v>
      </c>
      <c r="C184" s="76">
        <v>321</v>
      </c>
      <c r="D184" s="76" t="s">
        <v>410</v>
      </c>
      <c r="E184" s="76" t="s">
        <v>411</v>
      </c>
      <c r="F184" s="73">
        <v>7.8854166666666684E-2</v>
      </c>
      <c r="G184" s="76" t="s">
        <v>115</v>
      </c>
      <c r="H184" s="76" t="s">
        <v>95</v>
      </c>
      <c r="I184" s="76" t="s">
        <v>9</v>
      </c>
      <c r="J184" s="76" t="s">
        <v>45</v>
      </c>
      <c r="K184" s="138" t="s">
        <v>85</v>
      </c>
    </row>
    <row r="185" spans="1:11" ht="17">
      <c r="A185" s="135"/>
      <c r="B185" s="137">
        <v>178</v>
      </c>
      <c r="C185" s="76">
        <v>233</v>
      </c>
      <c r="D185" s="76" t="s">
        <v>217</v>
      </c>
      <c r="E185" s="76" t="s">
        <v>218</v>
      </c>
      <c r="F185" s="73">
        <v>7.8865740740740736E-2</v>
      </c>
      <c r="G185" s="76" t="s">
        <v>426</v>
      </c>
      <c r="H185" s="76" t="s">
        <v>95</v>
      </c>
      <c r="I185" s="76" t="s">
        <v>9</v>
      </c>
      <c r="J185" s="76" t="s">
        <v>22</v>
      </c>
      <c r="K185" s="138" t="s">
        <v>85</v>
      </c>
    </row>
    <row r="186" spans="1:11" ht="17">
      <c r="A186" s="135"/>
      <c r="B186" s="137">
        <v>179</v>
      </c>
      <c r="C186" s="76">
        <v>396</v>
      </c>
      <c r="D186" s="76" t="s">
        <v>647</v>
      </c>
      <c r="E186" s="76" t="s">
        <v>648</v>
      </c>
      <c r="F186" s="73">
        <v>7.8877314814814817E-2</v>
      </c>
      <c r="G186" s="76" t="s">
        <v>426</v>
      </c>
      <c r="H186" s="76" t="s">
        <v>95</v>
      </c>
      <c r="I186" s="76" t="s">
        <v>9</v>
      </c>
      <c r="J186" s="76" t="s">
        <v>22</v>
      </c>
      <c r="K186" s="138" t="s">
        <v>85</v>
      </c>
    </row>
    <row r="187" spans="1:11" ht="17">
      <c r="A187" s="135"/>
      <c r="B187" s="137">
        <v>180</v>
      </c>
      <c r="C187" s="76">
        <v>225</v>
      </c>
      <c r="D187" s="76" t="s">
        <v>203</v>
      </c>
      <c r="E187" s="76" t="s">
        <v>204</v>
      </c>
      <c r="F187" s="73">
        <v>7.8935185185185192E-2</v>
      </c>
      <c r="G187" s="76" t="s">
        <v>82</v>
      </c>
      <c r="H187" s="76" t="s">
        <v>95</v>
      </c>
      <c r="I187" s="76" t="s">
        <v>9</v>
      </c>
      <c r="J187" s="76" t="s">
        <v>43</v>
      </c>
      <c r="K187" s="138" t="s">
        <v>85</v>
      </c>
    </row>
    <row r="188" spans="1:11" ht="17">
      <c r="A188" s="135"/>
      <c r="B188" s="137">
        <v>181</v>
      </c>
      <c r="C188" s="76">
        <v>408</v>
      </c>
      <c r="D188" s="76" t="s">
        <v>515</v>
      </c>
      <c r="E188" s="76" t="s">
        <v>357</v>
      </c>
      <c r="F188" s="73">
        <v>7.9062500000000008E-2</v>
      </c>
      <c r="G188" s="76" t="s">
        <v>517</v>
      </c>
      <c r="H188" s="76" t="s">
        <v>95</v>
      </c>
      <c r="I188" s="76" t="s">
        <v>9</v>
      </c>
      <c r="J188" s="76" t="s">
        <v>43</v>
      </c>
      <c r="K188" s="138" t="s">
        <v>85</v>
      </c>
    </row>
    <row r="189" spans="1:11" ht="17">
      <c r="A189" s="135"/>
      <c r="B189" s="137">
        <v>182</v>
      </c>
      <c r="C189" s="76">
        <v>204</v>
      </c>
      <c r="D189" s="76" t="s">
        <v>163</v>
      </c>
      <c r="E189" s="76" t="s">
        <v>164</v>
      </c>
      <c r="F189" s="73">
        <v>7.946759259259259E-2</v>
      </c>
      <c r="G189" s="76" t="s">
        <v>82</v>
      </c>
      <c r="H189" s="76" t="s">
        <v>95</v>
      </c>
      <c r="I189" s="76" t="s">
        <v>9</v>
      </c>
      <c r="J189" s="76" t="s">
        <v>45</v>
      </c>
      <c r="K189" s="138" t="s">
        <v>85</v>
      </c>
    </row>
    <row r="190" spans="1:11" ht="17">
      <c r="A190" s="135"/>
      <c r="B190" s="137">
        <v>182</v>
      </c>
      <c r="C190" s="76">
        <v>536</v>
      </c>
      <c r="D190" s="76" t="s">
        <v>868</v>
      </c>
      <c r="E190" s="76" t="s">
        <v>869</v>
      </c>
      <c r="F190" s="73">
        <v>7.946759259259259E-2</v>
      </c>
      <c r="G190" s="76" t="s">
        <v>673</v>
      </c>
      <c r="H190" s="76" t="s">
        <v>155</v>
      </c>
      <c r="I190" s="76" t="s">
        <v>9</v>
      </c>
      <c r="J190" s="76" t="s">
        <v>44</v>
      </c>
      <c r="K190" s="138" t="s">
        <v>1136</v>
      </c>
    </row>
    <row r="191" spans="1:11" ht="17">
      <c r="A191" s="135"/>
      <c r="B191" s="137">
        <v>184</v>
      </c>
      <c r="C191" s="76">
        <v>411</v>
      </c>
      <c r="D191" s="76" t="s">
        <v>659</v>
      </c>
      <c r="E191" s="76" t="s">
        <v>660</v>
      </c>
      <c r="F191" s="73">
        <v>7.947916666666667E-2</v>
      </c>
      <c r="G191" s="76" t="s">
        <v>82</v>
      </c>
      <c r="H191" s="76" t="s">
        <v>95</v>
      </c>
      <c r="I191" s="76" t="s">
        <v>9</v>
      </c>
      <c r="J191" s="76" t="s">
        <v>22</v>
      </c>
      <c r="K191" s="138" t="s">
        <v>85</v>
      </c>
    </row>
    <row r="192" spans="1:11" ht="17">
      <c r="A192" s="135"/>
      <c r="B192" s="137">
        <v>185</v>
      </c>
      <c r="C192" s="76">
        <v>577</v>
      </c>
      <c r="D192" s="76" t="s">
        <v>803</v>
      </c>
      <c r="E192" s="76" t="s">
        <v>107</v>
      </c>
      <c r="F192" s="73">
        <v>7.9606481481481486E-2</v>
      </c>
      <c r="G192" s="76" t="s">
        <v>82</v>
      </c>
      <c r="H192" s="76" t="s">
        <v>95</v>
      </c>
      <c r="I192" s="76" t="s">
        <v>9</v>
      </c>
      <c r="J192" s="76" t="s">
        <v>44</v>
      </c>
      <c r="K192" s="138" t="s">
        <v>85</v>
      </c>
    </row>
    <row r="193" spans="1:11" ht="17">
      <c r="A193" s="135"/>
      <c r="B193" s="137">
        <v>186</v>
      </c>
      <c r="C193" s="76">
        <v>313</v>
      </c>
      <c r="D193" s="76" t="s">
        <v>399</v>
      </c>
      <c r="E193" s="76" t="s">
        <v>114</v>
      </c>
      <c r="F193" s="73">
        <v>7.9837962962962958E-2</v>
      </c>
      <c r="G193" s="76" t="s">
        <v>82</v>
      </c>
      <c r="H193" s="76" t="s">
        <v>95</v>
      </c>
      <c r="I193" s="76" t="s">
        <v>9</v>
      </c>
      <c r="J193" s="76" t="s">
        <v>43</v>
      </c>
      <c r="K193" s="138" t="s">
        <v>85</v>
      </c>
    </row>
    <row r="194" spans="1:11" ht="17">
      <c r="A194" s="135"/>
      <c r="B194" s="137">
        <v>187</v>
      </c>
      <c r="C194" s="76">
        <v>203</v>
      </c>
      <c r="D194" s="76" t="s">
        <v>161</v>
      </c>
      <c r="E194" s="76" t="s">
        <v>162</v>
      </c>
      <c r="F194" s="73">
        <v>7.991898148148148E-2</v>
      </c>
      <c r="G194" s="76" t="s">
        <v>82</v>
      </c>
      <c r="H194" s="76" t="s">
        <v>95</v>
      </c>
      <c r="I194" s="76" t="s">
        <v>9</v>
      </c>
      <c r="J194" s="76" t="s">
        <v>23</v>
      </c>
      <c r="K194" s="138" t="s">
        <v>85</v>
      </c>
    </row>
    <row r="195" spans="1:11" ht="17">
      <c r="A195" s="135"/>
      <c r="B195" s="137">
        <v>188</v>
      </c>
      <c r="C195" s="76">
        <v>202</v>
      </c>
      <c r="D195" s="76" t="s">
        <v>161</v>
      </c>
      <c r="E195" s="76" t="s">
        <v>150</v>
      </c>
      <c r="F195" s="73">
        <v>7.9930555555555546E-2</v>
      </c>
      <c r="G195" s="76" t="s">
        <v>82</v>
      </c>
      <c r="H195" s="76" t="s">
        <v>95</v>
      </c>
      <c r="I195" s="76" t="s">
        <v>9</v>
      </c>
      <c r="J195" s="76" t="s">
        <v>43</v>
      </c>
      <c r="K195" s="138" t="s">
        <v>85</v>
      </c>
    </row>
    <row r="196" spans="1:11" ht="17">
      <c r="A196" s="135"/>
      <c r="B196" s="137">
        <v>189</v>
      </c>
      <c r="C196" s="76">
        <v>490</v>
      </c>
      <c r="D196" s="76" t="s">
        <v>688</v>
      </c>
      <c r="E196" s="76" t="s">
        <v>689</v>
      </c>
      <c r="F196" s="73">
        <v>8.004629629629631E-2</v>
      </c>
      <c r="G196" s="76" t="s">
        <v>301</v>
      </c>
      <c r="H196" s="76" t="s">
        <v>301</v>
      </c>
      <c r="I196" s="76" t="s">
        <v>9</v>
      </c>
      <c r="J196" s="76" t="s">
        <v>22</v>
      </c>
      <c r="K196" s="138" t="s">
        <v>85</v>
      </c>
    </row>
    <row r="197" spans="1:11" ht="17">
      <c r="A197" s="135"/>
      <c r="B197" s="137">
        <v>190</v>
      </c>
      <c r="C197" s="76">
        <v>238</v>
      </c>
      <c r="D197" s="76" t="s">
        <v>226</v>
      </c>
      <c r="E197" s="76" t="s">
        <v>227</v>
      </c>
      <c r="F197" s="73">
        <v>8.0104166666666671E-2</v>
      </c>
      <c r="G197" s="76" t="s">
        <v>115</v>
      </c>
      <c r="H197" s="76" t="s">
        <v>95</v>
      </c>
      <c r="I197" s="76" t="s">
        <v>9</v>
      </c>
      <c r="J197" s="76" t="s">
        <v>44</v>
      </c>
      <c r="K197" s="138" t="s">
        <v>85</v>
      </c>
    </row>
    <row r="198" spans="1:11" ht="17">
      <c r="A198" s="135"/>
      <c r="B198" s="137">
        <v>191</v>
      </c>
      <c r="C198" s="76">
        <v>541</v>
      </c>
      <c r="D198" s="76" t="s">
        <v>844</v>
      </c>
      <c r="E198" s="76" t="s">
        <v>959</v>
      </c>
      <c r="F198" s="73">
        <v>8.0289351851851848E-2</v>
      </c>
      <c r="G198" s="76" t="s">
        <v>81</v>
      </c>
      <c r="H198" s="76" t="s">
        <v>155</v>
      </c>
      <c r="I198" s="76" t="s">
        <v>9</v>
      </c>
      <c r="J198" s="76" t="s">
        <v>22</v>
      </c>
      <c r="K198" s="138" t="s">
        <v>85</v>
      </c>
    </row>
    <row r="199" spans="1:11" ht="17">
      <c r="A199" s="135"/>
      <c r="B199" s="137">
        <v>192</v>
      </c>
      <c r="C199" s="76">
        <v>483</v>
      </c>
      <c r="D199" s="76" t="s">
        <v>436</v>
      </c>
      <c r="E199" s="76" t="s">
        <v>150</v>
      </c>
      <c r="F199" s="73">
        <v>8.0324074074074076E-2</v>
      </c>
      <c r="G199" s="76" t="s">
        <v>426</v>
      </c>
      <c r="H199" s="76" t="s">
        <v>155</v>
      </c>
      <c r="I199" s="76" t="s">
        <v>9</v>
      </c>
      <c r="J199" s="76" t="s">
        <v>22</v>
      </c>
      <c r="K199" s="138" t="s">
        <v>85</v>
      </c>
    </row>
    <row r="200" spans="1:11" ht="17">
      <c r="A200" s="135"/>
      <c r="B200" s="137">
        <v>193</v>
      </c>
      <c r="C200" s="76">
        <v>281</v>
      </c>
      <c r="D200" s="76" t="s">
        <v>281</v>
      </c>
      <c r="E200" s="76" t="s">
        <v>114</v>
      </c>
      <c r="F200" s="73">
        <v>8.0347222222222223E-2</v>
      </c>
      <c r="G200" s="76" t="s">
        <v>82</v>
      </c>
      <c r="H200" s="76" t="s">
        <v>95</v>
      </c>
      <c r="I200" s="76" t="s">
        <v>9</v>
      </c>
      <c r="J200" s="76" t="s">
        <v>43</v>
      </c>
      <c r="K200" s="138" t="s">
        <v>85</v>
      </c>
    </row>
    <row r="201" spans="1:11" ht="17">
      <c r="A201" s="135"/>
      <c r="B201" s="137">
        <v>194</v>
      </c>
      <c r="C201" s="76">
        <v>498</v>
      </c>
      <c r="D201" s="76">
        <v>0</v>
      </c>
      <c r="E201" s="76">
        <v>0</v>
      </c>
      <c r="F201" s="73">
        <v>8.0509259259259267E-2</v>
      </c>
      <c r="G201" s="76">
        <v>0</v>
      </c>
      <c r="H201" s="76">
        <v>0</v>
      </c>
      <c r="I201" s="76" t="s">
        <v>9</v>
      </c>
      <c r="J201" s="76" t="s">
        <v>33</v>
      </c>
      <c r="K201" s="138" t="s">
        <v>85</v>
      </c>
    </row>
    <row r="202" spans="1:11" ht="17">
      <c r="A202" s="135"/>
      <c r="B202" s="137">
        <v>195</v>
      </c>
      <c r="C202" s="76">
        <v>529</v>
      </c>
      <c r="D202" s="76" t="s">
        <v>315</v>
      </c>
      <c r="E202" s="76" t="s">
        <v>843</v>
      </c>
      <c r="F202" s="73">
        <v>8.0949074074074076E-2</v>
      </c>
      <c r="G202" s="76" t="s">
        <v>81</v>
      </c>
      <c r="H202" s="76" t="s">
        <v>155</v>
      </c>
      <c r="I202" s="76" t="s">
        <v>9</v>
      </c>
      <c r="J202" s="76" t="s">
        <v>22</v>
      </c>
      <c r="K202" s="138" t="s">
        <v>85</v>
      </c>
    </row>
    <row r="203" spans="1:11" ht="17">
      <c r="A203" s="135"/>
      <c r="B203" s="137">
        <v>196</v>
      </c>
      <c r="C203" s="76">
        <v>395</v>
      </c>
      <c r="D203" s="76" t="s">
        <v>630</v>
      </c>
      <c r="E203" s="76" t="s">
        <v>631</v>
      </c>
      <c r="F203" s="73">
        <v>8.1018518518518517E-2</v>
      </c>
      <c r="G203" s="76" t="s">
        <v>426</v>
      </c>
      <c r="H203" s="76" t="s">
        <v>95</v>
      </c>
      <c r="I203" s="76" t="s">
        <v>9</v>
      </c>
      <c r="J203" s="76" t="s">
        <v>23</v>
      </c>
      <c r="K203" s="138" t="s">
        <v>85</v>
      </c>
    </row>
    <row r="204" spans="1:11" ht="17">
      <c r="A204" s="135"/>
      <c r="B204" s="137">
        <v>197</v>
      </c>
      <c r="C204" s="76">
        <v>241</v>
      </c>
      <c r="D204" s="76" t="s">
        <v>230</v>
      </c>
      <c r="E204" s="76" t="s">
        <v>231</v>
      </c>
      <c r="F204" s="73">
        <v>8.1099537037037026E-2</v>
      </c>
      <c r="G204" s="76" t="s">
        <v>94</v>
      </c>
      <c r="H204" s="76" t="s">
        <v>95</v>
      </c>
      <c r="I204" s="76" t="s">
        <v>9</v>
      </c>
      <c r="J204" s="76" t="s">
        <v>22</v>
      </c>
      <c r="K204" s="138" t="s">
        <v>85</v>
      </c>
    </row>
    <row r="205" spans="1:11" ht="17">
      <c r="A205" s="135"/>
      <c r="B205" s="137">
        <v>198</v>
      </c>
      <c r="C205" s="76">
        <v>517</v>
      </c>
      <c r="D205" s="76" t="s">
        <v>541</v>
      </c>
      <c r="E205" s="76" t="s">
        <v>712</v>
      </c>
      <c r="F205" s="73">
        <v>8.1192129629629642E-2</v>
      </c>
      <c r="G205" s="76" t="s">
        <v>171</v>
      </c>
      <c r="H205" s="76" t="s">
        <v>155</v>
      </c>
      <c r="I205" s="76" t="s">
        <v>9</v>
      </c>
      <c r="J205" s="76" t="s">
        <v>43</v>
      </c>
      <c r="K205" s="138" t="s">
        <v>85</v>
      </c>
    </row>
    <row r="206" spans="1:11" ht="17">
      <c r="A206" s="135"/>
      <c r="B206" s="137">
        <v>198</v>
      </c>
      <c r="C206" s="76">
        <v>221</v>
      </c>
      <c r="D206" s="76" t="s">
        <v>193</v>
      </c>
      <c r="E206" s="76" t="s">
        <v>107</v>
      </c>
      <c r="F206" s="73">
        <v>8.1192129629629642E-2</v>
      </c>
      <c r="G206" s="76" t="s">
        <v>82</v>
      </c>
      <c r="H206" s="76" t="s">
        <v>95</v>
      </c>
      <c r="I206" s="76" t="s">
        <v>9</v>
      </c>
      <c r="J206" s="76" t="s">
        <v>44</v>
      </c>
      <c r="K206" s="138" t="s">
        <v>1136</v>
      </c>
    </row>
    <row r="207" spans="1:11" ht="17">
      <c r="A207" s="135"/>
      <c r="B207" s="137">
        <v>200</v>
      </c>
      <c r="C207" s="76">
        <v>307</v>
      </c>
      <c r="D207" s="76" t="s">
        <v>390</v>
      </c>
      <c r="E207" s="76" t="s">
        <v>173</v>
      </c>
      <c r="F207" s="73">
        <v>8.1203703703703708E-2</v>
      </c>
      <c r="G207" s="76" t="s">
        <v>100</v>
      </c>
      <c r="H207" s="76" t="s">
        <v>95</v>
      </c>
      <c r="I207" s="76" t="s">
        <v>9</v>
      </c>
      <c r="J207" s="76" t="s">
        <v>43</v>
      </c>
      <c r="K207" s="138" t="s">
        <v>85</v>
      </c>
    </row>
    <row r="208" spans="1:11" ht="17">
      <c r="A208" s="135"/>
      <c r="B208" s="137">
        <v>201</v>
      </c>
      <c r="C208" s="76">
        <v>508</v>
      </c>
      <c r="D208" s="76" t="s">
        <v>949</v>
      </c>
      <c r="E208" s="76" t="s">
        <v>950</v>
      </c>
      <c r="F208" s="73">
        <v>8.1215277777777789E-2</v>
      </c>
      <c r="G208" s="76" t="s">
        <v>426</v>
      </c>
      <c r="H208" s="76" t="s">
        <v>95</v>
      </c>
      <c r="I208" s="76" t="s">
        <v>9</v>
      </c>
      <c r="J208" s="76" t="s">
        <v>22</v>
      </c>
      <c r="K208" s="138" t="s">
        <v>85</v>
      </c>
    </row>
    <row r="209" spans="1:11" ht="17">
      <c r="A209" s="135"/>
      <c r="B209" s="137">
        <v>202</v>
      </c>
      <c r="C209" s="76">
        <v>223</v>
      </c>
      <c r="D209" s="76" t="s">
        <v>196</v>
      </c>
      <c r="E209" s="76" t="s">
        <v>197</v>
      </c>
      <c r="F209" s="73">
        <v>8.122685185185187E-2</v>
      </c>
      <c r="G209" s="76" t="s">
        <v>82</v>
      </c>
      <c r="H209" s="76" t="s">
        <v>95</v>
      </c>
      <c r="I209" s="76" t="s">
        <v>9</v>
      </c>
      <c r="J209" s="76" t="s">
        <v>22</v>
      </c>
      <c r="K209" s="138" t="s">
        <v>85</v>
      </c>
    </row>
    <row r="210" spans="1:11" ht="17">
      <c r="A210" s="135"/>
      <c r="B210" s="137">
        <v>203</v>
      </c>
      <c r="C210" s="76">
        <v>566</v>
      </c>
      <c r="D210" s="76" t="s">
        <v>831</v>
      </c>
      <c r="E210" s="76" t="s">
        <v>872</v>
      </c>
      <c r="F210" s="73">
        <v>8.1365740740740738E-2</v>
      </c>
      <c r="G210" s="76" t="s">
        <v>82</v>
      </c>
      <c r="H210" s="76" t="s">
        <v>155</v>
      </c>
      <c r="I210" s="76" t="s">
        <v>9</v>
      </c>
      <c r="J210" s="76" t="s">
        <v>22</v>
      </c>
      <c r="K210" s="138" t="s">
        <v>85</v>
      </c>
    </row>
    <row r="211" spans="1:11" ht="17">
      <c r="A211" s="135"/>
      <c r="B211" s="137">
        <v>204</v>
      </c>
      <c r="C211" s="76">
        <v>249</v>
      </c>
      <c r="D211" s="76" t="s">
        <v>245</v>
      </c>
      <c r="E211" s="76" t="s">
        <v>173</v>
      </c>
      <c r="F211" s="73">
        <v>8.1377314814814819E-2</v>
      </c>
      <c r="G211" s="76" t="s">
        <v>82</v>
      </c>
      <c r="H211" s="76" t="s">
        <v>95</v>
      </c>
      <c r="I211" s="76" t="s">
        <v>9</v>
      </c>
      <c r="J211" s="76" t="s">
        <v>43</v>
      </c>
      <c r="K211" s="138" t="s">
        <v>85</v>
      </c>
    </row>
    <row r="212" spans="1:11" ht="17">
      <c r="A212" s="135"/>
      <c r="B212" s="137">
        <v>205</v>
      </c>
      <c r="C212" s="76">
        <v>279</v>
      </c>
      <c r="D212" s="76" t="s">
        <v>277</v>
      </c>
      <c r="E212" s="76" t="s">
        <v>278</v>
      </c>
      <c r="F212" s="73">
        <v>8.1388888888888886E-2</v>
      </c>
      <c r="G212" s="76" t="s">
        <v>94</v>
      </c>
      <c r="H212" s="76" t="s">
        <v>95</v>
      </c>
      <c r="I212" s="76" t="s">
        <v>9</v>
      </c>
      <c r="J212" s="76" t="s">
        <v>47</v>
      </c>
      <c r="K212" s="138" t="s">
        <v>85</v>
      </c>
    </row>
    <row r="213" spans="1:11" ht="17">
      <c r="A213" s="135"/>
      <c r="B213" s="137">
        <v>206</v>
      </c>
      <c r="C213" s="76">
        <v>518</v>
      </c>
      <c r="D213" s="76" t="s">
        <v>541</v>
      </c>
      <c r="E213" s="76" t="s">
        <v>713</v>
      </c>
      <c r="F213" s="73">
        <v>8.1446759259259274E-2</v>
      </c>
      <c r="G213" s="76" t="s">
        <v>171</v>
      </c>
      <c r="H213" s="76" t="s">
        <v>155</v>
      </c>
      <c r="I213" s="76" t="s">
        <v>9</v>
      </c>
      <c r="J213" s="76" t="s">
        <v>23</v>
      </c>
      <c r="K213" s="138" t="s">
        <v>85</v>
      </c>
    </row>
    <row r="214" spans="1:11" ht="17">
      <c r="A214" s="135"/>
      <c r="B214" s="137">
        <v>207</v>
      </c>
      <c r="C214" s="76">
        <v>283</v>
      </c>
      <c r="D214" s="76" t="s">
        <v>284</v>
      </c>
      <c r="E214" s="76" t="s">
        <v>285</v>
      </c>
      <c r="F214" s="73">
        <v>8.1481481481481474E-2</v>
      </c>
      <c r="G214" s="76" t="s">
        <v>115</v>
      </c>
      <c r="H214" s="76" t="s">
        <v>95</v>
      </c>
      <c r="I214" s="76" t="s">
        <v>9</v>
      </c>
      <c r="J214" s="76" t="s">
        <v>22</v>
      </c>
      <c r="K214" s="138" t="s">
        <v>85</v>
      </c>
    </row>
    <row r="215" spans="1:11" ht="17">
      <c r="A215" s="135"/>
      <c r="B215" s="137">
        <v>208</v>
      </c>
      <c r="C215" s="76">
        <v>502</v>
      </c>
      <c r="D215" s="76" t="s">
        <v>865</v>
      </c>
      <c r="E215" s="76" t="s">
        <v>150</v>
      </c>
      <c r="F215" s="73">
        <v>8.1493055555555555E-2</v>
      </c>
      <c r="G215" s="76" t="s">
        <v>115</v>
      </c>
      <c r="H215" s="76" t="s">
        <v>95</v>
      </c>
      <c r="I215" s="76" t="s">
        <v>9</v>
      </c>
      <c r="J215" s="76" t="s">
        <v>43</v>
      </c>
      <c r="K215" s="138" t="s">
        <v>85</v>
      </c>
    </row>
    <row r="216" spans="1:11" ht="17">
      <c r="A216" s="135"/>
      <c r="B216" s="137">
        <v>209</v>
      </c>
      <c r="C216" s="76">
        <v>311</v>
      </c>
      <c r="D216" s="76" t="s">
        <v>397</v>
      </c>
      <c r="E216" s="76" t="s">
        <v>204</v>
      </c>
      <c r="F216" s="73">
        <v>8.1504629629629635E-2</v>
      </c>
      <c r="G216" s="76" t="s">
        <v>115</v>
      </c>
      <c r="H216" s="76" t="s">
        <v>95</v>
      </c>
      <c r="I216" s="76" t="s">
        <v>9</v>
      </c>
      <c r="J216" s="76" t="s">
        <v>44</v>
      </c>
      <c r="K216" s="138" t="s">
        <v>85</v>
      </c>
    </row>
    <row r="217" spans="1:11" ht="17">
      <c r="A217" s="135"/>
      <c r="B217" s="137">
        <v>210</v>
      </c>
      <c r="C217" s="76">
        <v>274</v>
      </c>
      <c r="D217" s="76" t="s">
        <v>266</v>
      </c>
      <c r="E217" s="76" t="s">
        <v>267</v>
      </c>
      <c r="F217" s="73">
        <v>8.1747685185185187E-2</v>
      </c>
      <c r="G217" s="76" t="s">
        <v>115</v>
      </c>
      <c r="H217" s="76" t="s">
        <v>95</v>
      </c>
      <c r="I217" s="76" t="s">
        <v>9</v>
      </c>
      <c r="J217" s="76" t="s">
        <v>47</v>
      </c>
      <c r="K217" s="138" t="s">
        <v>85</v>
      </c>
    </row>
    <row r="218" spans="1:11" ht="17">
      <c r="A218" s="135"/>
      <c r="B218" s="137">
        <v>211</v>
      </c>
      <c r="C218" s="76">
        <v>210</v>
      </c>
      <c r="D218" s="76" t="s">
        <v>174</v>
      </c>
      <c r="E218" s="76" t="s">
        <v>175</v>
      </c>
      <c r="F218" s="73">
        <v>8.1851851851851856E-2</v>
      </c>
      <c r="G218" s="76" t="s">
        <v>426</v>
      </c>
      <c r="H218" s="76" t="s">
        <v>95</v>
      </c>
      <c r="I218" s="76" t="s">
        <v>9</v>
      </c>
      <c r="J218" s="76" t="s">
        <v>22</v>
      </c>
      <c r="K218" s="138" t="s">
        <v>85</v>
      </c>
    </row>
    <row r="219" spans="1:11" ht="17">
      <c r="A219" s="135"/>
      <c r="B219" s="137">
        <v>212</v>
      </c>
      <c r="C219" s="76">
        <v>372</v>
      </c>
      <c r="D219" s="76" t="s">
        <v>607</v>
      </c>
      <c r="E219" s="76" t="s">
        <v>608</v>
      </c>
      <c r="F219" s="73">
        <v>8.1886574074074084E-2</v>
      </c>
      <c r="G219" s="76" t="s">
        <v>115</v>
      </c>
      <c r="H219" s="76" t="s">
        <v>95</v>
      </c>
      <c r="I219" s="76" t="s">
        <v>9</v>
      </c>
      <c r="J219" s="76" t="s">
        <v>46</v>
      </c>
      <c r="K219" s="138" t="s">
        <v>85</v>
      </c>
    </row>
    <row r="220" spans="1:11" ht="17">
      <c r="A220" s="135"/>
      <c r="B220" s="137">
        <v>213</v>
      </c>
      <c r="C220" s="76">
        <v>376</v>
      </c>
      <c r="D220" s="76" t="s">
        <v>614</v>
      </c>
      <c r="E220" s="76" t="s">
        <v>615</v>
      </c>
      <c r="F220" s="73">
        <v>8.1932870370370378E-2</v>
      </c>
      <c r="G220" s="76" t="s">
        <v>82</v>
      </c>
      <c r="H220" s="76" t="s">
        <v>95</v>
      </c>
      <c r="I220" s="76" t="s">
        <v>9</v>
      </c>
      <c r="J220" s="76" t="s">
        <v>22</v>
      </c>
      <c r="K220" s="138" t="s">
        <v>85</v>
      </c>
    </row>
    <row r="221" spans="1:11" ht="17">
      <c r="A221" s="135"/>
      <c r="B221" s="137">
        <v>214</v>
      </c>
      <c r="C221" s="76">
        <v>248</v>
      </c>
      <c r="D221" s="76" t="s">
        <v>243</v>
      </c>
      <c r="E221" s="76" t="s">
        <v>244</v>
      </c>
      <c r="F221" s="73">
        <v>8.2141203703703716E-2</v>
      </c>
      <c r="G221" s="76" t="s">
        <v>82</v>
      </c>
      <c r="H221" s="76" t="s">
        <v>95</v>
      </c>
      <c r="I221" s="76" t="s">
        <v>9</v>
      </c>
      <c r="J221" s="76" t="s">
        <v>44</v>
      </c>
      <c r="K221" s="138" t="s">
        <v>85</v>
      </c>
    </row>
    <row r="222" spans="1:11" ht="17">
      <c r="A222" s="135"/>
      <c r="B222" s="137">
        <v>215</v>
      </c>
      <c r="C222" s="76">
        <v>348</v>
      </c>
      <c r="D222" s="76" t="s">
        <v>571</v>
      </c>
      <c r="E222" s="76" t="s">
        <v>572</v>
      </c>
      <c r="F222" s="73">
        <v>8.2407407407407415E-2</v>
      </c>
      <c r="G222" s="76" t="s">
        <v>573</v>
      </c>
      <c r="H222" s="76" t="s">
        <v>95</v>
      </c>
      <c r="I222" s="76" t="s">
        <v>9</v>
      </c>
      <c r="J222" s="76" t="s">
        <v>43</v>
      </c>
      <c r="K222" s="138" t="s">
        <v>85</v>
      </c>
    </row>
    <row r="223" spans="1:11" ht="17">
      <c r="A223" s="135"/>
      <c r="B223" s="137">
        <v>216</v>
      </c>
      <c r="C223" s="76">
        <v>463</v>
      </c>
      <c r="D223" s="76" t="s">
        <v>666</v>
      </c>
      <c r="E223" s="76" t="s">
        <v>667</v>
      </c>
      <c r="F223" s="73">
        <v>8.2557870370370365E-2</v>
      </c>
      <c r="G223" s="76" t="s">
        <v>662</v>
      </c>
      <c r="H223" s="76" t="s">
        <v>95</v>
      </c>
      <c r="I223" s="76" t="s">
        <v>9</v>
      </c>
      <c r="J223" s="76" t="s">
        <v>22</v>
      </c>
      <c r="K223" s="138" t="s">
        <v>85</v>
      </c>
    </row>
    <row r="224" spans="1:11" ht="17">
      <c r="A224" s="135"/>
      <c r="B224" s="137">
        <v>217</v>
      </c>
      <c r="C224" s="76">
        <v>201</v>
      </c>
      <c r="D224" s="76" t="s">
        <v>158</v>
      </c>
      <c r="E224" s="76" t="s">
        <v>159</v>
      </c>
      <c r="F224" s="73">
        <v>8.2673611111111114E-2</v>
      </c>
      <c r="G224" s="76" t="s">
        <v>160</v>
      </c>
      <c r="H224" s="76" t="s">
        <v>95</v>
      </c>
      <c r="I224" s="76" t="s">
        <v>9</v>
      </c>
      <c r="J224" s="76" t="s">
        <v>43</v>
      </c>
      <c r="K224" s="138" t="s">
        <v>85</v>
      </c>
    </row>
    <row r="225" spans="1:11" ht="17">
      <c r="A225" s="135"/>
      <c r="B225" s="137">
        <v>218</v>
      </c>
      <c r="C225" s="76">
        <v>290</v>
      </c>
      <c r="D225" s="76" t="s">
        <v>365</v>
      </c>
      <c r="E225" s="76" t="s">
        <v>366</v>
      </c>
      <c r="F225" s="73">
        <v>8.2928240740740747E-2</v>
      </c>
      <c r="G225" s="76" t="s">
        <v>82</v>
      </c>
      <c r="H225" s="76" t="s">
        <v>95</v>
      </c>
      <c r="I225" s="76" t="s">
        <v>9</v>
      </c>
      <c r="J225" s="76" t="s">
        <v>22</v>
      </c>
      <c r="K225" s="138" t="s">
        <v>85</v>
      </c>
    </row>
    <row r="226" spans="1:11" ht="17">
      <c r="A226" s="135"/>
      <c r="B226" s="137">
        <v>219</v>
      </c>
      <c r="C226" s="76">
        <v>228</v>
      </c>
      <c r="D226" s="76" t="s">
        <v>208</v>
      </c>
      <c r="E226" s="76" t="s">
        <v>148</v>
      </c>
      <c r="F226" s="73">
        <v>8.2986111111111108E-2</v>
      </c>
      <c r="G226" s="76" t="s">
        <v>82</v>
      </c>
      <c r="H226" s="76" t="s">
        <v>95</v>
      </c>
      <c r="I226" s="76" t="s">
        <v>9</v>
      </c>
      <c r="J226" s="76" t="s">
        <v>23</v>
      </c>
      <c r="K226" s="138" t="s">
        <v>85</v>
      </c>
    </row>
    <row r="227" spans="1:11" ht="17">
      <c r="A227" s="135"/>
      <c r="B227" s="137">
        <v>219</v>
      </c>
      <c r="C227" s="76">
        <v>230</v>
      </c>
      <c r="D227" s="76" t="s">
        <v>211</v>
      </c>
      <c r="E227" s="76" t="s">
        <v>212</v>
      </c>
      <c r="F227" s="73">
        <v>8.2986111111111108E-2</v>
      </c>
      <c r="G227" s="76" t="s">
        <v>82</v>
      </c>
      <c r="H227" s="76" t="s">
        <v>95</v>
      </c>
      <c r="I227" s="76" t="s">
        <v>9</v>
      </c>
      <c r="J227" s="76" t="s">
        <v>47</v>
      </c>
      <c r="K227" s="138" t="s">
        <v>1136</v>
      </c>
    </row>
    <row r="228" spans="1:11" ht="17">
      <c r="A228" s="135"/>
      <c r="B228" s="137">
        <v>219</v>
      </c>
      <c r="C228" s="76">
        <v>229</v>
      </c>
      <c r="D228" s="76" t="s">
        <v>209</v>
      </c>
      <c r="E228" s="76" t="s">
        <v>210</v>
      </c>
      <c r="F228" s="73">
        <v>8.2986111111111108E-2</v>
      </c>
      <c r="G228" s="76" t="s">
        <v>82</v>
      </c>
      <c r="H228" s="76" t="s">
        <v>95</v>
      </c>
      <c r="I228" s="76" t="s">
        <v>9</v>
      </c>
      <c r="J228" s="76" t="s">
        <v>47</v>
      </c>
      <c r="K228" s="138" t="s">
        <v>1136</v>
      </c>
    </row>
    <row r="229" spans="1:11" ht="17">
      <c r="A229" s="135"/>
      <c r="B229" s="137">
        <v>222</v>
      </c>
      <c r="C229" s="76">
        <v>267</v>
      </c>
      <c r="D229" s="76" t="s">
        <v>358</v>
      </c>
      <c r="E229" s="76" t="s">
        <v>93</v>
      </c>
      <c r="F229" s="73">
        <v>8.3101851851851857E-2</v>
      </c>
      <c r="G229" s="76" t="s">
        <v>82</v>
      </c>
      <c r="H229" s="76" t="s">
        <v>95</v>
      </c>
      <c r="I229" s="76" t="s">
        <v>9</v>
      </c>
      <c r="J229" s="76" t="s">
        <v>22</v>
      </c>
      <c r="K229" s="138" t="s">
        <v>85</v>
      </c>
    </row>
    <row r="230" spans="1:11" ht="17">
      <c r="A230" s="135"/>
      <c r="B230" s="137">
        <v>223</v>
      </c>
      <c r="C230" s="76">
        <v>471</v>
      </c>
      <c r="D230" s="76" t="s">
        <v>676</v>
      </c>
      <c r="E230" s="76" t="s">
        <v>677</v>
      </c>
      <c r="F230" s="73">
        <v>8.3298611111111115E-2</v>
      </c>
      <c r="G230" s="76" t="s">
        <v>115</v>
      </c>
      <c r="H230" s="76" t="s">
        <v>95</v>
      </c>
      <c r="I230" s="76" t="s">
        <v>9</v>
      </c>
      <c r="J230" s="76" t="s">
        <v>48</v>
      </c>
      <c r="K230" s="138" t="s">
        <v>85</v>
      </c>
    </row>
    <row r="231" spans="1:11" ht="17">
      <c r="A231" s="135"/>
      <c r="B231" s="137">
        <v>224</v>
      </c>
      <c r="C231" s="76">
        <v>277</v>
      </c>
      <c r="D231" s="76" t="s">
        <v>273</v>
      </c>
      <c r="E231" s="76" t="s">
        <v>274</v>
      </c>
      <c r="F231" s="73">
        <v>8.3310185185185195E-2</v>
      </c>
      <c r="G231" s="76" t="s">
        <v>94</v>
      </c>
      <c r="H231" s="76" t="s">
        <v>95</v>
      </c>
      <c r="I231" s="76" t="s">
        <v>9</v>
      </c>
      <c r="J231" s="76" t="s">
        <v>22</v>
      </c>
      <c r="K231" s="138" t="s">
        <v>85</v>
      </c>
    </row>
    <row r="232" spans="1:11" ht="17">
      <c r="A232" s="135"/>
      <c r="B232" s="137">
        <v>225</v>
      </c>
      <c r="C232" s="76">
        <v>308</v>
      </c>
      <c r="D232" s="76" t="s">
        <v>391</v>
      </c>
      <c r="E232" s="76" t="s">
        <v>109</v>
      </c>
      <c r="F232" s="73">
        <v>8.3321759259259262E-2</v>
      </c>
      <c r="G232" s="76" t="s">
        <v>392</v>
      </c>
      <c r="H232" s="76" t="s">
        <v>95</v>
      </c>
      <c r="I232" s="76" t="s">
        <v>9</v>
      </c>
      <c r="J232" s="76" t="s">
        <v>22</v>
      </c>
      <c r="K232" s="138" t="s">
        <v>85</v>
      </c>
    </row>
    <row r="233" spans="1:11" ht="17">
      <c r="A233" s="135"/>
      <c r="B233" s="137">
        <v>226</v>
      </c>
      <c r="C233" s="76">
        <v>487</v>
      </c>
      <c r="D233" s="76" t="s">
        <v>439</v>
      </c>
      <c r="E233" s="76" t="s">
        <v>440</v>
      </c>
      <c r="F233" s="73">
        <v>8.3333333333333343E-2</v>
      </c>
      <c r="G233" s="76" t="s">
        <v>82</v>
      </c>
      <c r="H233" s="76" t="s">
        <v>155</v>
      </c>
      <c r="I233" s="76" t="s">
        <v>9</v>
      </c>
      <c r="J233" s="76" t="s">
        <v>46</v>
      </c>
      <c r="K233" s="138" t="s">
        <v>85</v>
      </c>
    </row>
    <row r="234" spans="1:11" ht="17">
      <c r="A234" s="135"/>
      <c r="B234" s="137">
        <v>227</v>
      </c>
      <c r="C234" s="76">
        <v>460</v>
      </c>
      <c r="D234" s="76" t="s">
        <v>661</v>
      </c>
      <c r="E234" s="76" t="s">
        <v>99</v>
      </c>
      <c r="F234" s="73">
        <v>8.3541666666666667E-2</v>
      </c>
      <c r="G234" s="76" t="s">
        <v>662</v>
      </c>
      <c r="H234" s="76" t="s">
        <v>95</v>
      </c>
      <c r="I234" s="76" t="s">
        <v>9</v>
      </c>
      <c r="J234" s="76" t="s">
        <v>44</v>
      </c>
      <c r="K234" s="138" t="s">
        <v>85</v>
      </c>
    </row>
    <row r="235" spans="1:11" ht="17">
      <c r="A235" s="135"/>
      <c r="B235" s="137">
        <v>228</v>
      </c>
      <c r="C235" s="76">
        <v>409</v>
      </c>
      <c r="D235" s="76" t="s">
        <v>822</v>
      </c>
      <c r="E235" s="76" t="s">
        <v>658</v>
      </c>
      <c r="F235" s="73">
        <v>8.3831018518518527E-2</v>
      </c>
      <c r="G235" s="76" t="s">
        <v>823</v>
      </c>
      <c r="H235" s="76" t="s">
        <v>95</v>
      </c>
      <c r="I235" s="76" t="s">
        <v>9</v>
      </c>
      <c r="J235" s="76" t="s">
        <v>46</v>
      </c>
      <c r="K235" s="138" t="s">
        <v>85</v>
      </c>
    </row>
    <row r="236" spans="1:11" ht="17">
      <c r="A236" s="135"/>
      <c r="B236" s="137">
        <v>229</v>
      </c>
      <c r="C236" s="76">
        <v>481</v>
      </c>
      <c r="D236" s="76" t="s">
        <v>686</v>
      </c>
      <c r="E236" s="76" t="s">
        <v>687</v>
      </c>
      <c r="F236" s="73">
        <v>8.3946759259259249E-2</v>
      </c>
      <c r="G236" s="76" t="s">
        <v>79</v>
      </c>
      <c r="H236" s="76" t="s">
        <v>95</v>
      </c>
      <c r="I236" s="76" t="s">
        <v>9</v>
      </c>
      <c r="J236" s="76" t="s">
        <v>43</v>
      </c>
      <c r="K236" s="138" t="s">
        <v>85</v>
      </c>
    </row>
    <row r="237" spans="1:11" ht="17">
      <c r="A237" s="135"/>
      <c r="B237" s="137">
        <v>230</v>
      </c>
      <c r="C237" s="76">
        <v>377</v>
      </c>
      <c r="D237" s="76" t="s">
        <v>614</v>
      </c>
      <c r="E237" s="76" t="s">
        <v>231</v>
      </c>
      <c r="F237" s="73">
        <v>8.4155092592592601E-2</v>
      </c>
      <c r="G237" s="76" t="s">
        <v>82</v>
      </c>
      <c r="H237" s="76" t="s">
        <v>95</v>
      </c>
      <c r="I237" s="76" t="s">
        <v>9</v>
      </c>
      <c r="J237" s="76" t="s">
        <v>22</v>
      </c>
      <c r="K237" s="138" t="s">
        <v>85</v>
      </c>
    </row>
    <row r="238" spans="1:11" ht="17">
      <c r="A238" s="135"/>
      <c r="B238" s="137">
        <v>231</v>
      </c>
      <c r="C238" s="76">
        <v>380</v>
      </c>
      <c r="D238" s="76" t="s">
        <v>619</v>
      </c>
      <c r="E238" s="76" t="s">
        <v>285</v>
      </c>
      <c r="F238" s="73">
        <v>8.4189814814814815E-2</v>
      </c>
      <c r="G238" s="76" t="s">
        <v>82</v>
      </c>
      <c r="H238" s="76" t="s">
        <v>95</v>
      </c>
      <c r="I238" s="76" t="s">
        <v>9</v>
      </c>
      <c r="J238" s="76" t="s">
        <v>22</v>
      </c>
      <c r="K238" s="138" t="s">
        <v>85</v>
      </c>
    </row>
    <row r="239" spans="1:11" ht="17">
      <c r="A239" s="135"/>
      <c r="B239" s="137">
        <v>232</v>
      </c>
      <c r="C239" s="76">
        <v>443</v>
      </c>
      <c r="D239" s="76" t="s">
        <v>778</v>
      </c>
      <c r="E239" s="76" t="s">
        <v>102</v>
      </c>
      <c r="F239" s="73">
        <v>8.4212962962962962E-2</v>
      </c>
      <c r="G239" s="76" t="s">
        <v>779</v>
      </c>
      <c r="H239" s="76" t="s">
        <v>95</v>
      </c>
      <c r="I239" s="76" t="s">
        <v>9</v>
      </c>
      <c r="J239" s="76" t="s">
        <v>23</v>
      </c>
      <c r="K239" s="138" t="s">
        <v>85</v>
      </c>
    </row>
    <row r="240" spans="1:11" ht="17">
      <c r="A240" s="135"/>
      <c r="B240" s="137">
        <v>233</v>
      </c>
      <c r="C240" s="76">
        <v>531</v>
      </c>
      <c r="D240" s="76" t="s">
        <v>835</v>
      </c>
      <c r="E240" s="76" t="s">
        <v>836</v>
      </c>
      <c r="F240" s="73">
        <v>8.4467592592592594E-2</v>
      </c>
      <c r="G240" s="76" t="s">
        <v>426</v>
      </c>
      <c r="H240" s="76" t="s">
        <v>155</v>
      </c>
      <c r="I240" s="76" t="s">
        <v>9</v>
      </c>
      <c r="J240" s="76" t="s">
        <v>43</v>
      </c>
      <c r="K240" s="138" t="s">
        <v>85</v>
      </c>
    </row>
    <row r="241" spans="1:11" ht="17">
      <c r="A241" s="135"/>
      <c r="B241" s="137">
        <v>234</v>
      </c>
      <c r="C241" s="76">
        <v>441</v>
      </c>
      <c r="D241" s="76" t="s">
        <v>796</v>
      </c>
      <c r="E241" s="76" t="s">
        <v>247</v>
      </c>
      <c r="F241" s="73">
        <v>8.4606481481481491E-2</v>
      </c>
      <c r="G241" s="76" t="s">
        <v>82</v>
      </c>
      <c r="H241" s="76" t="s">
        <v>95</v>
      </c>
      <c r="I241" s="76" t="s">
        <v>9</v>
      </c>
      <c r="J241" s="76" t="s">
        <v>22</v>
      </c>
      <c r="K241" s="138" t="s">
        <v>85</v>
      </c>
    </row>
    <row r="242" spans="1:11" ht="17">
      <c r="A242" s="135"/>
      <c r="B242" s="137">
        <v>235</v>
      </c>
      <c r="C242" s="76">
        <v>535</v>
      </c>
      <c r="D242" s="76" t="s">
        <v>867</v>
      </c>
      <c r="E242" s="76" t="s">
        <v>480</v>
      </c>
      <c r="F242" s="73">
        <v>8.4722222222222227E-2</v>
      </c>
      <c r="G242" s="76" t="s">
        <v>426</v>
      </c>
      <c r="H242" s="76" t="s">
        <v>155</v>
      </c>
      <c r="I242" s="76" t="s">
        <v>9</v>
      </c>
      <c r="J242" s="76" t="s">
        <v>22</v>
      </c>
      <c r="K242" s="138" t="s">
        <v>85</v>
      </c>
    </row>
    <row r="243" spans="1:11" ht="17">
      <c r="A243" s="135"/>
      <c r="B243" s="137">
        <v>236</v>
      </c>
      <c r="C243" s="76">
        <v>513</v>
      </c>
      <c r="D243" s="76" t="s">
        <v>394</v>
      </c>
      <c r="E243" s="76" t="s">
        <v>182</v>
      </c>
      <c r="F243" s="73">
        <v>8.4814814814814815E-2</v>
      </c>
      <c r="G243" s="76" t="s">
        <v>426</v>
      </c>
      <c r="H243" s="76" t="s">
        <v>155</v>
      </c>
      <c r="I243" s="76" t="s">
        <v>9</v>
      </c>
      <c r="J243" s="76" t="s">
        <v>22</v>
      </c>
      <c r="K243" s="138" t="s">
        <v>85</v>
      </c>
    </row>
    <row r="244" spans="1:11" ht="17">
      <c r="A244" s="135"/>
      <c r="B244" s="137">
        <v>237</v>
      </c>
      <c r="C244" s="76">
        <v>451</v>
      </c>
      <c r="D244" s="76" t="s">
        <v>296</v>
      </c>
      <c r="E244" s="76" t="s">
        <v>168</v>
      </c>
      <c r="F244" s="73">
        <v>8.5092592592592595E-2</v>
      </c>
      <c r="G244" s="76" t="s">
        <v>82</v>
      </c>
      <c r="H244" s="76" t="s">
        <v>155</v>
      </c>
      <c r="I244" s="76" t="s">
        <v>9</v>
      </c>
      <c r="J244" s="76" t="s">
        <v>44</v>
      </c>
      <c r="K244" s="138" t="s">
        <v>85</v>
      </c>
    </row>
    <row r="245" spans="1:11" ht="17">
      <c r="A245" s="135"/>
      <c r="B245" s="137">
        <v>238</v>
      </c>
      <c r="C245" s="76">
        <v>309</v>
      </c>
      <c r="D245" s="76" t="s">
        <v>393</v>
      </c>
      <c r="E245" s="76" t="s">
        <v>111</v>
      </c>
      <c r="F245" s="73">
        <v>8.5104166666666675E-2</v>
      </c>
      <c r="G245" s="76" t="s">
        <v>82</v>
      </c>
      <c r="H245" s="76" t="s">
        <v>95</v>
      </c>
      <c r="I245" s="76" t="s">
        <v>9</v>
      </c>
      <c r="J245" s="76" t="s">
        <v>22</v>
      </c>
      <c r="K245" s="138" t="s">
        <v>85</v>
      </c>
    </row>
    <row r="246" spans="1:11" ht="17">
      <c r="A246" s="135"/>
      <c r="B246" s="137">
        <v>239</v>
      </c>
      <c r="C246" s="76">
        <v>364</v>
      </c>
      <c r="D246" s="76" t="s">
        <v>595</v>
      </c>
      <c r="E246" s="76" t="s">
        <v>474</v>
      </c>
      <c r="F246" s="73">
        <v>8.5150462962962956E-2</v>
      </c>
      <c r="G246" s="76" t="s">
        <v>596</v>
      </c>
      <c r="H246" s="76" t="s">
        <v>95</v>
      </c>
      <c r="I246" s="76" t="s">
        <v>9</v>
      </c>
      <c r="J246" s="76" t="s">
        <v>43</v>
      </c>
      <c r="K246" s="138" t="s">
        <v>85</v>
      </c>
    </row>
    <row r="247" spans="1:11" ht="17">
      <c r="A247" s="135"/>
      <c r="B247" s="137">
        <v>240</v>
      </c>
      <c r="C247" s="76">
        <v>477</v>
      </c>
      <c r="D247" s="76" t="s">
        <v>683</v>
      </c>
      <c r="E247" s="76" t="s">
        <v>221</v>
      </c>
      <c r="F247" s="73">
        <v>8.5231481481481491E-2</v>
      </c>
      <c r="G247" s="76" t="s">
        <v>115</v>
      </c>
      <c r="H247" s="76" t="s">
        <v>95</v>
      </c>
      <c r="I247" s="76" t="s">
        <v>9</v>
      </c>
      <c r="J247" s="76" t="s">
        <v>47</v>
      </c>
      <c r="K247" s="138" t="s">
        <v>85</v>
      </c>
    </row>
    <row r="248" spans="1:11" ht="17">
      <c r="A248" s="135"/>
      <c r="B248" s="137">
        <v>241</v>
      </c>
      <c r="C248" s="76">
        <v>538</v>
      </c>
      <c r="D248" s="76" t="s">
        <v>890</v>
      </c>
      <c r="E248" s="76" t="s">
        <v>791</v>
      </c>
      <c r="F248" s="73">
        <v>8.5729166666666676E-2</v>
      </c>
      <c r="G248" s="76" t="s">
        <v>82</v>
      </c>
      <c r="H248" s="76" t="s">
        <v>95</v>
      </c>
      <c r="I248" s="76" t="s">
        <v>9</v>
      </c>
      <c r="J248" s="76" t="s">
        <v>44</v>
      </c>
      <c r="K248" s="138" t="s">
        <v>85</v>
      </c>
    </row>
    <row r="249" spans="1:11" ht="17">
      <c r="A249" s="135"/>
      <c r="B249" s="137">
        <v>241</v>
      </c>
      <c r="C249" s="76">
        <v>445</v>
      </c>
      <c r="D249" s="76" t="s">
        <v>777</v>
      </c>
      <c r="E249" s="76" t="s">
        <v>255</v>
      </c>
      <c r="F249" s="73">
        <v>8.5729166666666676E-2</v>
      </c>
      <c r="G249" s="76" t="s">
        <v>82</v>
      </c>
      <c r="H249" s="76" t="s">
        <v>95</v>
      </c>
      <c r="I249" s="76" t="s">
        <v>9</v>
      </c>
      <c r="J249" s="76" t="s">
        <v>23</v>
      </c>
      <c r="K249" s="138" t="s">
        <v>1136</v>
      </c>
    </row>
    <row r="250" spans="1:11" ht="17">
      <c r="A250" s="135"/>
      <c r="B250" s="137">
        <v>243</v>
      </c>
      <c r="C250" s="76">
        <v>270</v>
      </c>
      <c r="D250" s="76" t="s">
        <v>263</v>
      </c>
      <c r="E250" s="76" t="s">
        <v>204</v>
      </c>
      <c r="F250" s="73">
        <v>8.6041666666666669E-2</v>
      </c>
      <c r="G250" s="76" t="s">
        <v>82</v>
      </c>
      <c r="H250" s="76" t="s">
        <v>95</v>
      </c>
      <c r="I250" s="76" t="s">
        <v>9</v>
      </c>
      <c r="J250" s="76" t="s">
        <v>43</v>
      </c>
      <c r="K250" s="138" t="s">
        <v>85</v>
      </c>
    </row>
    <row r="251" spans="1:11" ht="17">
      <c r="A251" s="135"/>
      <c r="B251" s="137">
        <v>244</v>
      </c>
      <c r="C251" s="76">
        <v>242</v>
      </c>
      <c r="D251" s="76" t="s">
        <v>232</v>
      </c>
      <c r="E251" s="76" t="s">
        <v>233</v>
      </c>
      <c r="F251" s="73">
        <v>8.6087962962962963E-2</v>
      </c>
      <c r="G251" s="76" t="s">
        <v>82</v>
      </c>
      <c r="H251" s="76" t="s">
        <v>95</v>
      </c>
      <c r="I251" s="76" t="s">
        <v>9</v>
      </c>
      <c r="J251" s="76" t="s">
        <v>23</v>
      </c>
      <c r="K251" s="138" t="s">
        <v>85</v>
      </c>
    </row>
    <row r="252" spans="1:11" ht="17">
      <c r="A252" s="135"/>
      <c r="B252" s="137">
        <v>245</v>
      </c>
      <c r="C252" s="76">
        <v>392</v>
      </c>
      <c r="D252" s="76" t="s">
        <v>643</v>
      </c>
      <c r="E252" s="76" t="s">
        <v>231</v>
      </c>
      <c r="F252" s="73">
        <v>8.6238425925925927E-2</v>
      </c>
      <c r="G252" s="76" t="s">
        <v>82</v>
      </c>
      <c r="H252" s="76" t="s">
        <v>95</v>
      </c>
      <c r="I252" s="76" t="s">
        <v>9</v>
      </c>
      <c r="J252" s="76" t="s">
        <v>22</v>
      </c>
      <c r="K252" s="138" t="s">
        <v>85</v>
      </c>
    </row>
    <row r="253" spans="1:11" ht="17">
      <c r="A253" s="135"/>
      <c r="B253" s="137">
        <v>246</v>
      </c>
      <c r="C253" s="76">
        <v>224</v>
      </c>
      <c r="D253" s="76" t="s">
        <v>201</v>
      </c>
      <c r="E253" s="76" t="s">
        <v>202</v>
      </c>
      <c r="F253" s="73">
        <v>8.6342592592592596E-2</v>
      </c>
      <c r="G253" s="76" t="s">
        <v>82</v>
      </c>
      <c r="H253" s="76" t="s">
        <v>95</v>
      </c>
      <c r="I253" s="76" t="s">
        <v>9</v>
      </c>
      <c r="J253" s="76" t="s">
        <v>43</v>
      </c>
      <c r="K253" s="138" t="s">
        <v>85</v>
      </c>
    </row>
    <row r="254" spans="1:11" ht="17">
      <c r="A254" s="135"/>
      <c r="B254" s="137">
        <v>247</v>
      </c>
      <c r="C254" s="76">
        <v>551</v>
      </c>
      <c r="D254" s="76" t="s">
        <v>971</v>
      </c>
      <c r="E254" s="76" t="s">
        <v>114</v>
      </c>
      <c r="F254" s="73">
        <v>8.6562500000000001E-2</v>
      </c>
      <c r="G254" s="76" t="s">
        <v>82</v>
      </c>
      <c r="H254" s="76" t="s">
        <v>95</v>
      </c>
      <c r="I254" s="76" t="s">
        <v>9</v>
      </c>
      <c r="J254" s="76" t="s">
        <v>43</v>
      </c>
      <c r="K254" s="138" t="s">
        <v>85</v>
      </c>
    </row>
    <row r="255" spans="1:11" ht="17">
      <c r="A255" s="135"/>
      <c r="B255" s="137">
        <v>248</v>
      </c>
      <c r="C255" s="76">
        <v>545</v>
      </c>
      <c r="D255" s="76" t="s">
        <v>965</v>
      </c>
      <c r="E255" s="76" t="s">
        <v>687</v>
      </c>
      <c r="F255" s="73">
        <v>8.6666666666666684E-2</v>
      </c>
      <c r="G255" s="76" t="s">
        <v>638</v>
      </c>
      <c r="H255" s="76" t="s">
        <v>155</v>
      </c>
      <c r="I255" s="76" t="s">
        <v>9</v>
      </c>
      <c r="J255" s="76" t="s">
        <v>22</v>
      </c>
      <c r="K255" s="138" t="s">
        <v>85</v>
      </c>
    </row>
    <row r="256" spans="1:11" ht="17">
      <c r="A256" s="135"/>
      <c r="B256" s="137">
        <v>249</v>
      </c>
      <c r="C256" s="76">
        <v>339</v>
      </c>
      <c r="D256" s="76" t="s">
        <v>562</v>
      </c>
      <c r="E256" s="76" t="s">
        <v>476</v>
      </c>
      <c r="F256" s="73">
        <v>8.6712962962962964E-2</v>
      </c>
      <c r="G256" s="76" t="s">
        <v>115</v>
      </c>
      <c r="H256" s="76" t="s">
        <v>95</v>
      </c>
      <c r="I256" s="76" t="s">
        <v>9</v>
      </c>
      <c r="J256" s="76" t="s">
        <v>46</v>
      </c>
      <c r="K256" s="138" t="s">
        <v>85</v>
      </c>
    </row>
    <row r="257" spans="1:11" ht="17">
      <c r="A257" s="135"/>
      <c r="B257" s="137">
        <v>249</v>
      </c>
      <c r="C257" s="76">
        <v>539</v>
      </c>
      <c r="D257" s="76" t="s">
        <v>891</v>
      </c>
      <c r="E257" s="76" t="s">
        <v>892</v>
      </c>
      <c r="F257" s="73">
        <v>8.6712962962962964E-2</v>
      </c>
      <c r="G257" s="76" t="s">
        <v>426</v>
      </c>
      <c r="H257" s="76" t="s">
        <v>95</v>
      </c>
      <c r="I257" s="76" t="s">
        <v>9</v>
      </c>
      <c r="J257" s="76" t="s">
        <v>46</v>
      </c>
      <c r="K257" s="138" t="s">
        <v>1136</v>
      </c>
    </row>
    <row r="258" spans="1:11" ht="17">
      <c r="A258" s="135"/>
      <c r="B258" s="137">
        <v>251</v>
      </c>
      <c r="C258" s="76">
        <v>464</v>
      </c>
      <c r="D258" s="76" t="s">
        <v>668</v>
      </c>
      <c r="E258" s="76" t="s">
        <v>168</v>
      </c>
      <c r="F258" s="73">
        <v>8.6736111111111111E-2</v>
      </c>
      <c r="G258" s="76" t="s">
        <v>662</v>
      </c>
      <c r="H258" s="76" t="s">
        <v>95</v>
      </c>
      <c r="I258" s="76" t="s">
        <v>9</v>
      </c>
      <c r="J258" s="76" t="s">
        <v>44</v>
      </c>
      <c r="K258" s="138" t="s">
        <v>85</v>
      </c>
    </row>
    <row r="259" spans="1:11" ht="17">
      <c r="A259" s="135"/>
      <c r="B259" s="137">
        <v>252</v>
      </c>
      <c r="C259" s="76">
        <v>218</v>
      </c>
      <c r="D259" s="76" t="s">
        <v>187</v>
      </c>
      <c r="E259" s="76" t="s">
        <v>170</v>
      </c>
      <c r="F259" s="73">
        <v>8.6817129629629633E-2</v>
      </c>
      <c r="G259" s="76" t="s">
        <v>426</v>
      </c>
      <c r="H259" s="76" t="s">
        <v>95</v>
      </c>
      <c r="I259" s="76" t="s">
        <v>9</v>
      </c>
      <c r="J259" s="76" t="s">
        <v>45</v>
      </c>
      <c r="K259" s="138" t="s">
        <v>85</v>
      </c>
    </row>
    <row r="260" spans="1:11" ht="17">
      <c r="A260" s="135"/>
      <c r="B260" s="137">
        <v>253</v>
      </c>
      <c r="C260" s="76">
        <v>521</v>
      </c>
      <c r="D260" s="76" t="s">
        <v>760</v>
      </c>
      <c r="E260" s="76" t="s">
        <v>488</v>
      </c>
      <c r="F260" s="73">
        <v>8.6898148148148155E-2</v>
      </c>
      <c r="G260" s="76" t="s">
        <v>82</v>
      </c>
      <c r="H260" s="76" t="s">
        <v>95</v>
      </c>
      <c r="I260" s="76" t="s">
        <v>9</v>
      </c>
      <c r="J260" s="76" t="s">
        <v>46</v>
      </c>
      <c r="K260" s="138" t="s">
        <v>85</v>
      </c>
    </row>
    <row r="261" spans="1:11" ht="17">
      <c r="A261" s="135"/>
      <c r="B261" s="137">
        <v>254</v>
      </c>
      <c r="C261" s="76">
        <v>298</v>
      </c>
      <c r="D261" s="76" t="s">
        <v>379</v>
      </c>
      <c r="E261" s="76" t="s">
        <v>228</v>
      </c>
      <c r="F261" s="73">
        <v>8.6909722222222222E-2</v>
      </c>
      <c r="G261" s="76" t="s">
        <v>115</v>
      </c>
      <c r="H261" s="76" t="s">
        <v>95</v>
      </c>
      <c r="I261" s="76" t="s">
        <v>9</v>
      </c>
      <c r="J261" s="76" t="s">
        <v>48</v>
      </c>
      <c r="K261" s="138" t="s">
        <v>85</v>
      </c>
    </row>
    <row r="262" spans="1:11" ht="17">
      <c r="A262" s="135"/>
      <c r="B262" s="137">
        <v>255</v>
      </c>
      <c r="C262" s="76">
        <v>271</v>
      </c>
      <c r="D262" s="76" t="s">
        <v>1091</v>
      </c>
      <c r="E262" s="76" t="s">
        <v>264</v>
      </c>
      <c r="F262" s="73">
        <v>8.7048611111111104E-2</v>
      </c>
      <c r="G262" s="76" t="s">
        <v>82</v>
      </c>
      <c r="H262" s="76" t="s">
        <v>95</v>
      </c>
      <c r="I262" s="76" t="s">
        <v>9</v>
      </c>
      <c r="J262" s="76" t="s">
        <v>46</v>
      </c>
      <c r="K262" s="138" t="s">
        <v>85</v>
      </c>
    </row>
    <row r="263" spans="1:11" ht="17">
      <c r="A263" s="135"/>
      <c r="B263" s="137">
        <v>256</v>
      </c>
      <c r="C263" s="76">
        <v>323</v>
      </c>
      <c r="D263" s="76" t="s">
        <v>414</v>
      </c>
      <c r="E263" s="76" t="s">
        <v>415</v>
      </c>
      <c r="F263" s="73">
        <v>8.7094907407407413E-2</v>
      </c>
      <c r="G263" s="76" t="s">
        <v>82</v>
      </c>
      <c r="H263" s="76" t="s">
        <v>95</v>
      </c>
      <c r="I263" s="76" t="s">
        <v>9</v>
      </c>
      <c r="J263" s="76" t="s">
        <v>22</v>
      </c>
      <c r="K263" s="138" t="s">
        <v>85</v>
      </c>
    </row>
    <row r="264" spans="1:11" ht="17">
      <c r="A264" s="135"/>
      <c r="B264" s="137">
        <v>257</v>
      </c>
      <c r="C264" s="76">
        <v>436</v>
      </c>
      <c r="D264" s="76" t="s">
        <v>810</v>
      </c>
      <c r="E264" s="76" t="s">
        <v>811</v>
      </c>
      <c r="F264" s="73">
        <v>8.7430555555555553E-2</v>
      </c>
      <c r="G264" s="76" t="s">
        <v>82</v>
      </c>
      <c r="H264" s="76" t="s">
        <v>95</v>
      </c>
      <c r="I264" s="76" t="s">
        <v>9</v>
      </c>
      <c r="J264" s="76" t="s">
        <v>22</v>
      </c>
      <c r="K264" s="138" t="s">
        <v>85</v>
      </c>
    </row>
    <row r="265" spans="1:11" ht="17">
      <c r="A265" s="135"/>
      <c r="B265" s="137">
        <v>258</v>
      </c>
      <c r="C265" s="76">
        <v>442</v>
      </c>
      <c r="D265" s="76" t="s">
        <v>203</v>
      </c>
      <c r="E265" s="76" t="s">
        <v>768</v>
      </c>
      <c r="F265" s="73">
        <v>8.7511574074074075E-2</v>
      </c>
      <c r="G265" s="76" t="s">
        <v>82</v>
      </c>
      <c r="H265" s="76" t="s">
        <v>95</v>
      </c>
      <c r="I265" s="76" t="s">
        <v>9</v>
      </c>
      <c r="J265" s="76" t="s">
        <v>22</v>
      </c>
      <c r="K265" s="138" t="s">
        <v>85</v>
      </c>
    </row>
    <row r="266" spans="1:11" ht="17">
      <c r="A266" s="135"/>
      <c r="B266" s="137">
        <v>259</v>
      </c>
      <c r="C266" s="76">
        <v>288</v>
      </c>
      <c r="D266" s="76" t="s">
        <v>292</v>
      </c>
      <c r="E266" s="76" t="s">
        <v>182</v>
      </c>
      <c r="F266" s="73">
        <v>8.756944444444445E-2</v>
      </c>
      <c r="G266" s="76" t="s">
        <v>82</v>
      </c>
      <c r="H266" s="76" t="s">
        <v>95</v>
      </c>
      <c r="I266" s="76" t="s">
        <v>9</v>
      </c>
      <c r="J266" s="76" t="s">
        <v>43</v>
      </c>
      <c r="K266" s="138" t="s">
        <v>85</v>
      </c>
    </row>
    <row r="267" spans="1:11" ht="17">
      <c r="A267" s="135"/>
      <c r="B267" s="137">
        <v>259</v>
      </c>
      <c r="C267" s="76">
        <v>287</v>
      </c>
      <c r="D267" s="76" t="s">
        <v>292</v>
      </c>
      <c r="E267" s="76" t="s">
        <v>293</v>
      </c>
      <c r="F267" s="73">
        <v>8.756944444444445E-2</v>
      </c>
      <c r="G267" s="76" t="s">
        <v>82</v>
      </c>
      <c r="H267" s="76" t="s">
        <v>95</v>
      </c>
      <c r="I267" s="76" t="s">
        <v>9</v>
      </c>
      <c r="J267" s="76" t="s">
        <v>23</v>
      </c>
      <c r="K267" s="138" t="s">
        <v>1136</v>
      </c>
    </row>
    <row r="268" spans="1:11" ht="17">
      <c r="A268" s="135"/>
      <c r="B268" s="137">
        <v>261</v>
      </c>
      <c r="C268" s="76">
        <v>401</v>
      </c>
      <c r="D268" s="76" t="s">
        <v>738</v>
      </c>
      <c r="E268" s="76" t="s">
        <v>739</v>
      </c>
      <c r="F268" s="73">
        <v>8.758101851851853E-2</v>
      </c>
      <c r="G268" s="76" t="s">
        <v>79</v>
      </c>
      <c r="H268" s="76" t="s">
        <v>95</v>
      </c>
      <c r="I268" s="76" t="s">
        <v>9</v>
      </c>
      <c r="J268" s="76" t="s">
        <v>22</v>
      </c>
      <c r="K268" s="138" t="s">
        <v>85</v>
      </c>
    </row>
    <row r="269" spans="1:11" ht="17">
      <c r="A269" s="135"/>
      <c r="B269" s="137">
        <v>262</v>
      </c>
      <c r="C269" s="76">
        <v>294</v>
      </c>
      <c r="D269" s="76" t="s">
        <v>371</v>
      </c>
      <c r="E269" s="76" t="s">
        <v>373</v>
      </c>
      <c r="F269" s="73">
        <v>8.7928240740740751E-2</v>
      </c>
      <c r="G269" s="76" t="s">
        <v>82</v>
      </c>
      <c r="H269" s="76" t="s">
        <v>95</v>
      </c>
      <c r="I269" s="76" t="s">
        <v>9</v>
      </c>
      <c r="J269" s="76" t="s">
        <v>23</v>
      </c>
      <c r="K269" s="138" t="s">
        <v>85</v>
      </c>
    </row>
    <row r="270" spans="1:11" ht="17">
      <c r="A270" s="135"/>
      <c r="B270" s="137">
        <v>263</v>
      </c>
      <c r="C270" s="76">
        <v>293</v>
      </c>
      <c r="D270" s="76" t="s">
        <v>371</v>
      </c>
      <c r="E270" s="76" t="s">
        <v>372</v>
      </c>
      <c r="F270" s="73">
        <v>8.7951388888888885E-2</v>
      </c>
      <c r="G270" s="76" t="s">
        <v>82</v>
      </c>
      <c r="H270" s="76" t="s">
        <v>95</v>
      </c>
      <c r="I270" s="76" t="s">
        <v>9</v>
      </c>
      <c r="J270" s="76" t="s">
        <v>22</v>
      </c>
      <c r="K270" s="138" t="s">
        <v>85</v>
      </c>
    </row>
    <row r="271" spans="1:11" ht="17">
      <c r="A271" s="135"/>
      <c r="B271" s="137">
        <v>264</v>
      </c>
      <c r="C271" s="76">
        <v>235</v>
      </c>
      <c r="D271" s="76" t="s">
        <v>219</v>
      </c>
      <c r="E271" s="76" t="s">
        <v>221</v>
      </c>
      <c r="F271" s="73">
        <v>8.7962962962962979E-2</v>
      </c>
      <c r="G271" s="76" t="s">
        <v>426</v>
      </c>
      <c r="H271" s="76" t="s">
        <v>95</v>
      </c>
      <c r="I271" s="76" t="s">
        <v>9</v>
      </c>
      <c r="J271" s="76" t="s">
        <v>43</v>
      </c>
      <c r="K271" s="138" t="s">
        <v>85</v>
      </c>
    </row>
    <row r="272" spans="1:11" ht="17">
      <c r="A272" s="135"/>
      <c r="B272" s="137">
        <v>265</v>
      </c>
      <c r="C272" s="76">
        <v>239</v>
      </c>
      <c r="D272" s="76" t="s">
        <v>226</v>
      </c>
      <c r="E272" s="76" t="s">
        <v>228</v>
      </c>
      <c r="F272" s="73">
        <v>8.7986111111111112E-2</v>
      </c>
      <c r="G272" s="76" t="s">
        <v>115</v>
      </c>
      <c r="H272" s="76" t="s">
        <v>95</v>
      </c>
      <c r="I272" s="76" t="s">
        <v>9</v>
      </c>
      <c r="J272" s="76" t="s">
        <v>47</v>
      </c>
      <c r="K272" s="138" t="s">
        <v>85</v>
      </c>
    </row>
    <row r="273" spans="1:11" ht="17">
      <c r="A273" s="135"/>
      <c r="B273" s="137">
        <v>266</v>
      </c>
      <c r="C273" s="76">
        <v>320</v>
      </c>
      <c r="D273" s="76" t="s">
        <v>265</v>
      </c>
      <c r="E273" s="76" t="s">
        <v>320</v>
      </c>
      <c r="F273" s="73">
        <v>8.8090277777777795E-2</v>
      </c>
      <c r="G273" s="76" t="s">
        <v>82</v>
      </c>
      <c r="H273" s="76" t="s">
        <v>95</v>
      </c>
      <c r="I273" s="76" t="s">
        <v>9</v>
      </c>
      <c r="J273" s="76" t="s">
        <v>43</v>
      </c>
      <c r="K273" s="138" t="s">
        <v>85</v>
      </c>
    </row>
    <row r="274" spans="1:11" ht="17">
      <c r="A274" s="135"/>
      <c r="B274" s="137">
        <v>267</v>
      </c>
      <c r="C274" s="76">
        <v>340</v>
      </c>
      <c r="D274" s="76" t="s">
        <v>563</v>
      </c>
      <c r="E274" s="76" t="s">
        <v>480</v>
      </c>
      <c r="F274" s="73">
        <v>8.8229166666666664E-2</v>
      </c>
      <c r="G274" s="76" t="s">
        <v>100</v>
      </c>
      <c r="H274" s="76" t="s">
        <v>95</v>
      </c>
      <c r="I274" s="76" t="s">
        <v>9</v>
      </c>
      <c r="J274" s="76" t="s">
        <v>43</v>
      </c>
      <c r="K274" s="138" t="s">
        <v>85</v>
      </c>
    </row>
    <row r="275" spans="1:11" ht="17">
      <c r="A275" s="135"/>
      <c r="B275" s="137">
        <v>268</v>
      </c>
      <c r="C275" s="76">
        <v>491</v>
      </c>
      <c r="D275" s="76" t="s">
        <v>742</v>
      </c>
      <c r="E275" s="76" t="s">
        <v>743</v>
      </c>
      <c r="F275" s="73">
        <v>8.8240740740740745E-2</v>
      </c>
      <c r="G275" s="76" t="s">
        <v>301</v>
      </c>
      <c r="H275" s="76" t="s">
        <v>301</v>
      </c>
      <c r="I275" s="76" t="s">
        <v>9</v>
      </c>
      <c r="J275" s="76" t="s">
        <v>45</v>
      </c>
      <c r="K275" s="138" t="s">
        <v>85</v>
      </c>
    </row>
    <row r="276" spans="1:11" ht="17">
      <c r="A276" s="135"/>
      <c r="B276" s="137">
        <v>269</v>
      </c>
      <c r="C276" s="76">
        <v>334</v>
      </c>
      <c r="D276" s="76" t="s">
        <v>432</v>
      </c>
      <c r="E276" s="76" t="s">
        <v>433</v>
      </c>
      <c r="F276" s="73">
        <v>8.8298611111111119E-2</v>
      </c>
      <c r="G276" s="76" t="s">
        <v>115</v>
      </c>
      <c r="H276" s="76" t="s">
        <v>95</v>
      </c>
      <c r="I276" s="76" t="s">
        <v>9</v>
      </c>
      <c r="J276" s="76" t="s">
        <v>46</v>
      </c>
      <c r="K276" s="138" t="s">
        <v>85</v>
      </c>
    </row>
    <row r="277" spans="1:11" ht="17">
      <c r="A277" s="135"/>
      <c r="B277" s="137">
        <v>270</v>
      </c>
      <c r="C277" s="76">
        <v>507</v>
      </c>
      <c r="D277" s="76" t="s">
        <v>946</v>
      </c>
      <c r="E277" s="76" t="s">
        <v>126</v>
      </c>
      <c r="F277" s="73">
        <v>8.8391203703703708E-2</v>
      </c>
      <c r="G277" s="76" t="s">
        <v>947</v>
      </c>
      <c r="H277" s="76" t="s">
        <v>948</v>
      </c>
      <c r="I277" s="76" t="s">
        <v>9</v>
      </c>
      <c r="J277" s="76" t="s">
        <v>46</v>
      </c>
      <c r="K277" s="138" t="s">
        <v>85</v>
      </c>
    </row>
    <row r="278" spans="1:11" ht="17">
      <c r="A278" s="135"/>
      <c r="B278" s="137">
        <v>271</v>
      </c>
      <c r="C278" s="76">
        <v>357</v>
      </c>
      <c r="D278" s="76" t="s">
        <v>586</v>
      </c>
      <c r="E278" s="76" t="s">
        <v>587</v>
      </c>
      <c r="F278" s="73">
        <v>8.8402777777777788E-2</v>
      </c>
      <c r="G278" s="76" t="s">
        <v>82</v>
      </c>
      <c r="H278" s="76" t="s">
        <v>95</v>
      </c>
      <c r="I278" s="76" t="s">
        <v>9</v>
      </c>
      <c r="J278" s="76" t="s">
        <v>45</v>
      </c>
      <c r="K278" s="138" t="s">
        <v>85</v>
      </c>
    </row>
    <row r="279" spans="1:11" ht="17">
      <c r="A279" s="135"/>
      <c r="B279" s="137">
        <v>272</v>
      </c>
      <c r="C279" s="76">
        <v>416</v>
      </c>
      <c r="D279" s="76" t="s">
        <v>748</v>
      </c>
      <c r="E279" s="76" t="s">
        <v>749</v>
      </c>
      <c r="F279" s="73">
        <v>8.8668981481481488E-2</v>
      </c>
      <c r="G279" s="76" t="s">
        <v>750</v>
      </c>
      <c r="H279" s="76" t="s">
        <v>95</v>
      </c>
      <c r="I279" s="76" t="s">
        <v>9</v>
      </c>
      <c r="J279" s="76" t="s">
        <v>47</v>
      </c>
      <c r="K279" s="138" t="s">
        <v>85</v>
      </c>
    </row>
    <row r="280" spans="1:11" ht="17">
      <c r="A280" s="135"/>
      <c r="B280" s="137">
        <v>273</v>
      </c>
      <c r="C280" s="76">
        <v>236</v>
      </c>
      <c r="D280" s="76" t="s">
        <v>222</v>
      </c>
      <c r="E280" s="76" t="s">
        <v>223</v>
      </c>
      <c r="F280" s="73">
        <v>8.8831018518518517E-2</v>
      </c>
      <c r="G280" s="76" t="s">
        <v>77</v>
      </c>
      <c r="H280" s="76" t="s">
        <v>95</v>
      </c>
      <c r="I280" s="76" t="s">
        <v>9</v>
      </c>
      <c r="J280" s="76" t="s">
        <v>46</v>
      </c>
      <c r="K280" s="138" t="s">
        <v>85</v>
      </c>
    </row>
    <row r="281" spans="1:11" ht="17">
      <c r="A281" s="135"/>
      <c r="B281" s="137">
        <v>274</v>
      </c>
      <c r="C281" s="76">
        <v>485</v>
      </c>
      <c r="D281" s="76" t="s">
        <v>438</v>
      </c>
      <c r="E281" s="76" t="s">
        <v>192</v>
      </c>
      <c r="F281" s="73">
        <v>8.8865740740740745E-2</v>
      </c>
      <c r="G281" s="76" t="s">
        <v>426</v>
      </c>
      <c r="H281" s="76" t="s">
        <v>155</v>
      </c>
      <c r="I281" s="76" t="s">
        <v>9</v>
      </c>
      <c r="J281" s="76" t="s">
        <v>46</v>
      </c>
      <c r="K281" s="138" t="s">
        <v>85</v>
      </c>
    </row>
    <row r="282" spans="1:11" ht="17">
      <c r="A282" s="135"/>
      <c r="B282" s="137">
        <v>275</v>
      </c>
      <c r="C282" s="76">
        <v>394</v>
      </c>
      <c r="D282" s="76" t="s">
        <v>646</v>
      </c>
      <c r="E282" s="76" t="s">
        <v>107</v>
      </c>
      <c r="F282" s="73">
        <v>8.8877314814814826E-2</v>
      </c>
      <c r="G282" s="76" t="s">
        <v>115</v>
      </c>
      <c r="H282" s="76" t="s">
        <v>95</v>
      </c>
      <c r="I282" s="76" t="s">
        <v>9</v>
      </c>
      <c r="J282" s="76" t="s">
        <v>44</v>
      </c>
      <c r="K282" s="138" t="s">
        <v>85</v>
      </c>
    </row>
    <row r="283" spans="1:11" ht="17">
      <c r="A283" s="135"/>
      <c r="B283" s="137">
        <v>276</v>
      </c>
      <c r="C283" s="76">
        <v>564</v>
      </c>
      <c r="D283" s="76">
        <v>0</v>
      </c>
      <c r="E283" s="76">
        <v>0</v>
      </c>
      <c r="F283" s="73">
        <v>8.9155092592592591E-2</v>
      </c>
      <c r="G283" s="76">
        <v>0</v>
      </c>
      <c r="H283" s="76">
        <v>0</v>
      </c>
      <c r="I283" s="76" t="s">
        <v>9</v>
      </c>
      <c r="J283" s="76" t="s">
        <v>33</v>
      </c>
      <c r="K283" s="138" t="s">
        <v>85</v>
      </c>
    </row>
    <row r="284" spans="1:11" ht="17">
      <c r="A284" s="135"/>
      <c r="B284" s="137">
        <v>276</v>
      </c>
      <c r="C284" s="76">
        <v>496</v>
      </c>
      <c r="D284" s="76" t="s">
        <v>695</v>
      </c>
      <c r="E284" s="76" t="s">
        <v>280</v>
      </c>
      <c r="F284" s="73">
        <v>8.9155092592592591E-2</v>
      </c>
      <c r="G284" s="76" t="s">
        <v>82</v>
      </c>
      <c r="H284" s="76" t="s">
        <v>155</v>
      </c>
      <c r="I284" s="76" t="s">
        <v>9</v>
      </c>
      <c r="J284" s="76" t="s">
        <v>43</v>
      </c>
      <c r="K284" s="138" t="s">
        <v>1136</v>
      </c>
    </row>
    <row r="285" spans="1:11" ht="17">
      <c r="A285" s="135"/>
      <c r="B285" s="137">
        <v>278</v>
      </c>
      <c r="C285" s="76">
        <v>492</v>
      </c>
      <c r="D285" s="76" t="s">
        <v>690</v>
      </c>
      <c r="E285" s="76" t="s">
        <v>691</v>
      </c>
      <c r="F285" s="73">
        <v>8.937500000000001E-2</v>
      </c>
      <c r="G285" s="76" t="s">
        <v>301</v>
      </c>
      <c r="H285" s="76" t="s">
        <v>301</v>
      </c>
      <c r="I285" s="76" t="s">
        <v>9</v>
      </c>
      <c r="J285" s="76" t="s">
        <v>45</v>
      </c>
      <c r="K285" s="138" t="s">
        <v>85</v>
      </c>
    </row>
    <row r="286" spans="1:11" ht="17">
      <c r="A286" s="135"/>
      <c r="B286" s="137">
        <v>279</v>
      </c>
      <c r="C286" s="76">
        <v>495</v>
      </c>
      <c r="D286" s="76" t="s">
        <v>434</v>
      </c>
      <c r="E286" s="76" t="s">
        <v>694</v>
      </c>
      <c r="F286" s="73">
        <v>8.942129629629629E-2</v>
      </c>
      <c r="G286" s="76" t="s">
        <v>82</v>
      </c>
      <c r="H286" s="76" t="s">
        <v>155</v>
      </c>
      <c r="I286" s="76" t="s">
        <v>9</v>
      </c>
      <c r="J286" s="76" t="s">
        <v>45</v>
      </c>
      <c r="K286" s="138" t="s">
        <v>85</v>
      </c>
    </row>
    <row r="287" spans="1:11" ht="17">
      <c r="A287" s="135"/>
      <c r="B287" s="137">
        <v>280</v>
      </c>
      <c r="C287" s="76">
        <v>356</v>
      </c>
      <c r="D287" s="76" t="s">
        <v>584</v>
      </c>
      <c r="E287" s="76" t="s">
        <v>585</v>
      </c>
      <c r="F287" s="73">
        <v>8.9768518518518511E-2</v>
      </c>
      <c r="G287" s="76" t="s">
        <v>82</v>
      </c>
      <c r="H287" s="76" t="s">
        <v>95</v>
      </c>
      <c r="I287" s="76" t="s">
        <v>9</v>
      </c>
      <c r="J287" s="76" t="s">
        <v>43</v>
      </c>
      <c r="K287" s="138" t="s">
        <v>85</v>
      </c>
    </row>
    <row r="288" spans="1:11" ht="17">
      <c r="A288" s="135"/>
      <c r="B288" s="137">
        <v>281</v>
      </c>
      <c r="C288" s="76">
        <v>476</v>
      </c>
      <c r="D288" s="76" t="s">
        <v>1105</v>
      </c>
      <c r="E288" s="76" t="s">
        <v>1106</v>
      </c>
      <c r="F288" s="73">
        <v>8.9918981481481489E-2</v>
      </c>
      <c r="G288" s="76">
        <v>0</v>
      </c>
      <c r="H288" s="76">
        <v>0</v>
      </c>
      <c r="I288" s="76" t="s">
        <v>9</v>
      </c>
      <c r="J288" s="76" t="s">
        <v>23</v>
      </c>
      <c r="K288" s="138" t="s">
        <v>85</v>
      </c>
    </row>
    <row r="289" spans="1:11" ht="17">
      <c r="A289" s="135"/>
      <c r="B289" s="137">
        <v>282</v>
      </c>
      <c r="C289" s="76">
        <v>384</v>
      </c>
      <c r="D289" s="76" t="s">
        <v>624</v>
      </c>
      <c r="E289" s="76" t="s">
        <v>592</v>
      </c>
      <c r="F289" s="73">
        <v>8.9942129629629636E-2</v>
      </c>
      <c r="G289" s="76" t="s">
        <v>82</v>
      </c>
      <c r="H289" s="76" t="s">
        <v>95</v>
      </c>
      <c r="I289" s="76" t="s">
        <v>9</v>
      </c>
      <c r="J289" s="76" t="s">
        <v>43</v>
      </c>
      <c r="K289" s="138" t="s">
        <v>85</v>
      </c>
    </row>
    <row r="290" spans="1:11" ht="17">
      <c r="A290" s="135"/>
      <c r="B290" s="137">
        <v>283</v>
      </c>
      <c r="C290" s="76">
        <v>302</v>
      </c>
      <c r="D290" s="76" t="s">
        <v>384</v>
      </c>
      <c r="E290" s="76" t="s">
        <v>221</v>
      </c>
      <c r="F290" s="73">
        <v>8.9965277777777783E-2</v>
      </c>
      <c r="G290" s="76" t="s">
        <v>84</v>
      </c>
      <c r="H290" s="76" t="s">
        <v>95</v>
      </c>
      <c r="I290" s="76" t="s">
        <v>9</v>
      </c>
      <c r="J290" s="76" t="s">
        <v>44</v>
      </c>
      <c r="K290" s="138" t="s">
        <v>85</v>
      </c>
    </row>
    <row r="291" spans="1:11" ht="17">
      <c r="A291" s="135"/>
      <c r="B291" s="137">
        <v>284</v>
      </c>
      <c r="C291" s="76">
        <v>509</v>
      </c>
      <c r="D291" s="76" t="s">
        <v>951</v>
      </c>
      <c r="E291" s="76" t="s">
        <v>952</v>
      </c>
      <c r="F291" s="73">
        <v>9.0081018518518532E-2</v>
      </c>
      <c r="G291" s="76" t="s">
        <v>426</v>
      </c>
      <c r="H291" s="76" t="s">
        <v>95</v>
      </c>
      <c r="I291" s="76" t="s">
        <v>9</v>
      </c>
      <c r="J291" s="76" t="s">
        <v>47</v>
      </c>
      <c r="K291" s="138" t="s">
        <v>85</v>
      </c>
    </row>
    <row r="292" spans="1:11" ht="17">
      <c r="A292" s="135"/>
      <c r="B292" s="137">
        <v>285</v>
      </c>
      <c r="C292" s="76">
        <v>310</v>
      </c>
      <c r="D292" s="76" t="s">
        <v>394</v>
      </c>
      <c r="E292" s="76" t="s">
        <v>395</v>
      </c>
      <c r="F292" s="73">
        <v>9.060185185185185E-2</v>
      </c>
      <c r="G292" s="76" t="s">
        <v>396</v>
      </c>
      <c r="H292" s="76" t="s">
        <v>95</v>
      </c>
      <c r="I292" s="76" t="s">
        <v>9</v>
      </c>
      <c r="J292" s="76" t="s">
        <v>46</v>
      </c>
      <c r="K292" s="138" t="s">
        <v>85</v>
      </c>
    </row>
    <row r="293" spans="1:11" ht="17">
      <c r="A293" s="135"/>
      <c r="B293" s="137">
        <v>286</v>
      </c>
      <c r="C293" s="76">
        <v>254</v>
      </c>
      <c r="D293" s="76" t="s">
        <v>198</v>
      </c>
      <c r="E293" s="76" t="s">
        <v>199</v>
      </c>
      <c r="F293" s="73">
        <v>9.0659722222222225E-2</v>
      </c>
      <c r="G293" s="76" t="s">
        <v>200</v>
      </c>
      <c r="H293" s="76" t="s">
        <v>95</v>
      </c>
      <c r="I293" s="76" t="s">
        <v>9</v>
      </c>
      <c r="J293" s="76" t="s">
        <v>46</v>
      </c>
      <c r="K293" s="138" t="s">
        <v>85</v>
      </c>
    </row>
    <row r="294" spans="1:11" ht="17">
      <c r="A294" s="135"/>
      <c r="B294" s="137">
        <v>287</v>
      </c>
      <c r="C294" s="76">
        <v>528</v>
      </c>
      <c r="D294" s="76" t="s">
        <v>717</v>
      </c>
      <c r="E294" s="76" t="s">
        <v>718</v>
      </c>
      <c r="F294" s="73">
        <v>9.0694444444444453E-2</v>
      </c>
      <c r="G294" s="76" t="s">
        <v>719</v>
      </c>
      <c r="H294" s="76" t="s">
        <v>95</v>
      </c>
      <c r="I294" s="76" t="s">
        <v>9</v>
      </c>
      <c r="J294" s="76" t="s">
        <v>46</v>
      </c>
      <c r="K294" s="138" t="s">
        <v>85</v>
      </c>
    </row>
    <row r="295" spans="1:11" ht="17">
      <c r="A295" s="135"/>
      <c r="B295" s="137">
        <v>288</v>
      </c>
      <c r="C295" s="76">
        <v>563</v>
      </c>
      <c r="D295" s="76" t="s">
        <v>1087</v>
      </c>
      <c r="E295" s="76" t="s">
        <v>241</v>
      </c>
      <c r="F295" s="73">
        <v>9.089120370370371E-2</v>
      </c>
      <c r="G295" s="76" t="s">
        <v>82</v>
      </c>
      <c r="H295" s="76" t="s">
        <v>95</v>
      </c>
      <c r="I295" s="76" t="s">
        <v>9</v>
      </c>
      <c r="J295" s="76" t="s">
        <v>22</v>
      </c>
      <c r="K295" s="138" t="s">
        <v>85</v>
      </c>
    </row>
    <row r="296" spans="1:11" ht="17">
      <c r="A296" s="135"/>
      <c r="B296" s="137">
        <v>289</v>
      </c>
      <c r="C296" s="76">
        <v>330</v>
      </c>
      <c r="D296" s="76" t="s">
        <v>424</v>
      </c>
      <c r="E296" s="76" t="s">
        <v>170</v>
      </c>
      <c r="F296" s="73">
        <v>9.0983796296296299E-2</v>
      </c>
      <c r="G296" s="76" t="s">
        <v>82</v>
      </c>
      <c r="H296" s="76" t="s">
        <v>95</v>
      </c>
      <c r="I296" s="76" t="s">
        <v>9</v>
      </c>
      <c r="J296" s="76" t="s">
        <v>44</v>
      </c>
      <c r="K296" s="138" t="s">
        <v>85</v>
      </c>
    </row>
    <row r="297" spans="1:11" ht="17">
      <c r="A297" s="135"/>
      <c r="B297" s="137">
        <v>290</v>
      </c>
      <c r="C297" s="76">
        <v>397</v>
      </c>
      <c r="D297" s="76" t="s">
        <v>1123</v>
      </c>
      <c r="E297" s="76" t="s">
        <v>1124</v>
      </c>
      <c r="F297" s="73">
        <v>9.1134259259259262E-2</v>
      </c>
      <c r="G297" s="76">
        <v>0</v>
      </c>
      <c r="H297" s="76">
        <v>0</v>
      </c>
      <c r="I297" s="76" t="s">
        <v>9</v>
      </c>
      <c r="J297" s="76" t="s">
        <v>48</v>
      </c>
      <c r="K297" s="138" t="s">
        <v>85</v>
      </c>
    </row>
    <row r="298" spans="1:11" ht="17">
      <c r="A298" s="135"/>
      <c r="B298" s="137">
        <v>291</v>
      </c>
      <c r="C298" s="76">
        <v>482</v>
      </c>
      <c r="D298" s="76" t="s">
        <v>1092</v>
      </c>
      <c r="E298" s="76" t="s">
        <v>425</v>
      </c>
      <c r="F298" s="73">
        <v>9.1550925925925924E-2</v>
      </c>
      <c r="G298" s="76" t="s">
        <v>82</v>
      </c>
      <c r="H298" s="76" t="s">
        <v>155</v>
      </c>
      <c r="I298" s="76" t="s">
        <v>9</v>
      </c>
      <c r="J298" s="76" t="s">
        <v>43</v>
      </c>
      <c r="K298" s="138" t="s">
        <v>85</v>
      </c>
    </row>
    <row r="299" spans="1:11" ht="17">
      <c r="A299" s="135"/>
      <c r="B299" s="137">
        <v>292</v>
      </c>
      <c r="C299" s="76">
        <v>525</v>
      </c>
      <c r="D299" s="76" t="s">
        <v>830</v>
      </c>
      <c r="E299" s="76" t="s">
        <v>153</v>
      </c>
      <c r="F299" s="73">
        <v>9.1655092592592594E-2</v>
      </c>
      <c r="G299" s="76" t="s">
        <v>82</v>
      </c>
      <c r="H299" s="76" t="s">
        <v>155</v>
      </c>
      <c r="I299" s="76" t="s">
        <v>9</v>
      </c>
      <c r="J299" s="76" t="s">
        <v>43</v>
      </c>
      <c r="K299" s="138" t="s">
        <v>85</v>
      </c>
    </row>
    <row r="300" spans="1:11" ht="17">
      <c r="A300" s="135"/>
      <c r="B300" s="137">
        <v>293</v>
      </c>
      <c r="C300" s="76">
        <v>286</v>
      </c>
      <c r="D300" s="76" t="s">
        <v>290</v>
      </c>
      <c r="E300" s="76" t="s">
        <v>291</v>
      </c>
      <c r="F300" s="73">
        <v>9.1712962962962968E-2</v>
      </c>
      <c r="G300" s="76" t="s">
        <v>144</v>
      </c>
      <c r="H300" s="76" t="s">
        <v>95</v>
      </c>
      <c r="I300" s="76" t="s">
        <v>9</v>
      </c>
      <c r="J300" s="76" t="s">
        <v>43</v>
      </c>
      <c r="K300" s="138" t="s">
        <v>85</v>
      </c>
    </row>
    <row r="301" spans="1:11" ht="17">
      <c r="A301" s="135"/>
      <c r="B301" s="137">
        <v>294</v>
      </c>
      <c r="C301" s="76">
        <v>574</v>
      </c>
      <c r="D301" s="76" t="s">
        <v>1085</v>
      </c>
      <c r="E301" s="76" t="s">
        <v>1086</v>
      </c>
      <c r="F301" s="73">
        <v>9.1909722222222226E-2</v>
      </c>
      <c r="G301" s="76" t="s">
        <v>82</v>
      </c>
      <c r="H301" s="76" t="s">
        <v>1043</v>
      </c>
      <c r="I301" s="76" t="s">
        <v>9</v>
      </c>
      <c r="J301" s="76" t="s">
        <v>44</v>
      </c>
      <c r="K301" s="138" t="s">
        <v>85</v>
      </c>
    </row>
    <row r="302" spans="1:11" ht="17">
      <c r="A302" s="135"/>
      <c r="B302" s="137">
        <v>295</v>
      </c>
      <c r="C302" s="76">
        <v>474</v>
      </c>
      <c r="D302" s="76" t="s">
        <v>679</v>
      </c>
      <c r="E302" s="76" t="s">
        <v>680</v>
      </c>
      <c r="F302" s="73">
        <v>9.1932870370370373E-2</v>
      </c>
      <c r="G302" s="76" t="s">
        <v>426</v>
      </c>
      <c r="H302" s="76" t="s">
        <v>95</v>
      </c>
      <c r="I302" s="76" t="s">
        <v>9</v>
      </c>
      <c r="J302" s="76" t="s">
        <v>22</v>
      </c>
      <c r="K302" s="138" t="s">
        <v>85</v>
      </c>
    </row>
    <row r="303" spans="1:11" ht="17">
      <c r="A303" s="135"/>
      <c r="B303" s="137">
        <v>296</v>
      </c>
      <c r="C303" s="76">
        <v>363</v>
      </c>
      <c r="D303" s="76" t="s">
        <v>594</v>
      </c>
      <c r="E303" s="76" t="s">
        <v>202</v>
      </c>
      <c r="F303" s="73">
        <v>9.1979166666666681E-2</v>
      </c>
      <c r="G303" s="76" t="s">
        <v>115</v>
      </c>
      <c r="H303" s="76" t="s">
        <v>95</v>
      </c>
      <c r="I303" s="76" t="s">
        <v>9</v>
      </c>
      <c r="J303" s="76" t="s">
        <v>45</v>
      </c>
      <c r="K303" s="138" t="s">
        <v>85</v>
      </c>
    </row>
    <row r="304" spans="1:11" ht="17">
      <c r="A304" s="135"/>
      <c r="B304" s="137">
        <v>297</v>
      </c>
      <c r="C304" s="76">
        <v>412</v>
      </c>
      <c r="D304" s="76" t="s">
        <v>788</v>
      </c>
      <c r="E304" s="76" t="s">
        <v>131</v>
      </c>
      <c r="F304" s="73">
        <v>9.2372685185185183E-2</v>
      </c>
      <c r="G304" s="76" t="s">
        <v>77</v>
      </c>
      <c r="H304" s="76" t="s">
        <v>95</v>
      </c>
      <c r="I304" s="76" t="s">
        <v>9</v>
      </c>
      <c r="J304" s="76" t="s">
        <v>46</v>
      </c>
      <c r="K304" s="138" t="s">
        <v>85</v>
      </c>
    </row>
    <row r="305" spans="1:11" ht="17">
      <c r="A305" s="135"/>
      <c r="B305" s="137">
        <v>298</v>
      </c>
      <c r="C305" s="76">
        <v>546</v>
      </c>
      <c r="D305" s="76" t="s">
        <v>1040</v>
      </c>
      <c r="E305" s="76" t="s">
        <v>559</v>
      </c>
      <c r="F305" s="73">
        <v>9.268518518518519E-2</v>
      </c>
      <c r="G305" s="76" t="s">
        <v>638</v>
      </c>
      <c r="H305" s="76" t="s">
        <v>155</v>
      </c>
      <c r="I305" s="76" t="s">
        <v>9</v>
      </c>
      <c r="J305" s="76" t="s">
        <v>22</v>
      </c>
      <c r="K305" s="138" t="s">
        <v>85</v>
      </c>
    </row>
    <row r="306" spans="1:11" ht="17">
      <c r="A306" s="135"/>
      <c r="B306" s="137">
        <v>299</v>
      </c>
      <c r="C306" s="76">
        <v>256</v>
      </c>
      <c r="D306" s="76" t="s">
        <v>344</v>
      </c>
      <c r="E306" s="76" t="s">
        <v>345</v>
      </c>
      <c r="F306" s="73">
        <v>9.2812500000000006E-2</v>
      </c>
      <c r="G306" s="76" t="s">
        <v>82</v>
      </c>
      <c r="H306" s="76" t="s">
        <v>95</v>
      </c>
      <c r="I306" s="76" t="s">
        <v>9</v>
      </c>
      <c r="J306" s="76" t="s">
        <v>46</v>
      </c>
      <c r="K306" s="138" t="s">
        <v>85</v>
      </c>
    </row>
    <row r="307" spans="1:11" ht="17">
      <c r="A307" s="135"/>
      <c r="B307" s="137">
        <v>300</v>
      </c>
      <c r="C307" s="76">
        <v>555</v>
      </c>
      <c r="D307" s="76" t="s">
        <v>975</v>
      </c>
      <c r="E307" s="76" t="s">
        <v>976</v>
      </c>
      <c r="F307" s="73">
        <v>9.3055555555555572E-2</v>
      </c>
      <c r="G307" s="76" t="s">
        <v>426</v>
      </c>
      <c r="H307" s="76" t="s">
        <v>155</v>
      </c>
      <c r="I307" s="76" t="s">
        <v>9</v>
      </c>
      <c r="J307" s="76" t="s">
        <v>22</v>
      </c>
      <c r="K307" s="138" t="s">
        <v>85</v>
      </c>
    </row>
    <row r="308" spans="1:11" ht="17">
      <c r="A308" s="135"/>
      <c r="B308" s="137">
        <v>301</v>
      </c>
      <c r="C308" s="76">
        <v>503</v>
      </c>
      <c r="D308" s="76" t="s">
        <v>866</v>
      </c>
      <c r="E308" s="76" t="s">
        <v>314</v>
      </c>
      <c r="F308" s="73">
        <v>9.3171296296296308E-2</v>
      </c>
      <c r="G308" s="76" t="s">
        <v>426</v>
      </c>
      <c r="H308" s="76" t="s">
        <v>95</v>
      </c>
      <c r="I308" s="76" t="s">
        <v>9</v>
      </c>
      <c r="J308" s="76" t="s">
        <v>23</v>
      </c>
      <c r="K308" s="138" t="s">
        <v>85</v>
      </c>
    </row>
    <row r="309" spans="1:11" ht="17">
      <c r="A309" s="135"/>
      <c r="B309" s="137">
        <v>302</v>
      </c>
      <c r="C309" s="76">
        <v>350</v>
      </c>
      <c r="D309" s="76" t="s">
        <v>576</v>
      </c>
      <c r="E309" s="76" t="s">
        <v>577</v>
      </c>
      <c r="F309" s="73">
        <v>9.3414351851851846E-2</v>
      </c>
      <c r="G309" s="76" t="s">
        <v>426</v>
      </c>
      <c r="H309" s="76" t="s">
        <v>95</v>
      </c>
      <c r="I309" s="76" t="s">
        <v>9</v>
      </c>
      <c r="J309" s="76" t="s">
        <v>23</v>
      </c>
      <c r="K309" s="138" t="s">
        <v>85</v>
      </c>
    </row>
    <row r="310" spans="1:11" ht="17">
      <c r="A310" s="135"/>
      <c r="B310" s="137">
        <v>303</v>
      </c>
      <c r="C310" s="76">
        <v>524</v>
      </c>
      <c r="D310" s="76" t="s">
        <v>828</v>
      </c>
      <c r="E310" s="76" t="s">
        <v>829</v>
      </c>
      <c r="F310" s="73">
        <v>9.4189814814814823E-2</v>
      </c>
      <c r="G310" s="76" t="s">
        <v>82</v>
      </c>
      <c r="H310" s="76" t="s">
        <v>155</v>
      </c>
      <c r="I310" s="76" t="s">
        <v>9</v>
      </c>
      <c r="J310" s="76" t="s">
        <v>23</v>
      </c>
      <c r="K310" s="138" t="s">
        <v>85</v>
      </c>
    </row>
    <row r="311" spans="1:11" ht="17">
      <c r="A311" s="135"/>
      <c r="B311" s="137">
        <v>303</v>
      </c>
      <c r="C311" s="76">
        <v>523</v>
      </c>
      <c r="D311" s="76" t="s">
        <v>826</v>
      </c>
      <c r="E311" s="76" t="s">
        <v>827</v>
      </c>
      <c r="F311" s="73">
        <v>9.4189814814814823E-2</v>
      </c>
      <c r="G311" s="76" t="s">
        <v>82</v>
      </c>
      <c r="H311" s="76" t="s">
        <v>155</v>
      </c>
      <c r="I311" s="76" t="s">
        <v>9</v>
      </c>
      <c r="J311" s="76" t="s">
        <v>22</v>
      </c>
      <c r="K311" s="138" t="s">
        <v>1136</v>
      </c>
    </row>
    <row r="312" spans="1:11" ht="17">
      <c r="A312" s="135"/>
      <c r="B312" s="137">
        <v>305</v>
      </c>
      <c r="C312" s="76">
        <v>328</v>
      </c>
      <c r="D312" s="76" t="s">
        <v>421</v>
      </c>
      <c r="E312" s="76" t="s">
        <v>422</v>
      </c>
      <c r="F312" s="73">
        <v>9.4212962962962971E-2</v>
      </c>
      <c r="G312" s="76" t="s">
        <v>115</v>
      </c>
      <c r="H312" s="76" t="s">
        <v>95</v>
      </c>
      <c r="I312" s="76" t="s">
        <v>9</v>
      </c>
      <c r="J312" s="76" t="s">
        <v>23</v>
      </c>
      <c r="K312" s="138" t="s">
        <v>85</v>
      </c>
    </row>
    <row r="313" spans="1:11" ht="17">
      <c r="A313" s="135"/>
      <c r="B313" s="137">
        <v>306</v>
      </c>
      <c r="C313" s="76">
        <v>255</v>
      </c>
      <c r="D313" s="76" t="s">
        <v>651</v>
      </c>
      <c r="E313" s="76" t="s">
        <v>652</v>
      </c>
      <c r="F313" s="73">
        <v>9.4259259259259251E-2</v>
      </c>
      <c r="G313" s="76" t="s">
        <v>653</v>
      </c>
      <c r="H313" s="76" t="s">
        <v>95</v>
      </c>
      <c r="I313" s="76" t="s">
        <v>9</v>
      </c>
      <c r="J313" s="76" t="s">
        <v>46</v>
      </c>
      <c r="K313" s="138" t="s">
        <v>85</v>
      </c>
    </row>
    <row r="314" spans="1:11" ht="17">
      <c r="A314" s="135"/>
      <c r="B314" s="137">
        <v>307</v>
      </c>
      <c r="C314" s="76">
        <v>469</v>
      </c>
      <c r="D314" s="76" t="s">
        <v>265</v>
      </c>
      <c r="E314" s="76" t="s">
        <v>221</v>
      </c>
      <c r="F314" s="73">
        <v>9.4305555555555559E-2</v>
      </c>
      <c r="G314" s="76" t="s">
        <v>426</v>
      </c>
      <c r="H314" s="76" t="s">
        <v>95</v>
      </c>
      <c r="I314" s="76" t="s">
        <v>9</v>
      </c>
      <c r="J314" s="76" t="s">
        <v>43</v>
      </c>
      <c r="K314" s="138" t="s">
        <v>85</v>
      </c>
    </row>
    <row r="315" spans="1:11" ht="17">
      <c r="A315" s="135"/>
      <c r="B315" s="137">
        <v>308</v>
      </c>
      <c r="C315" s="76">
        <v>450</v>
      </c>
      <c r="D315" s="76" t="s">
        <v>862</v>
      </c>
      <c r="E315" s="76" t="s">
        <v>863</v>
      </c>
      <c r="F315" s="73">
        <v>9.4409722222222228E-2</v>
      </c>
      <c r="G315" s="76" t="s">
        <v>82</v>
      </c>
      <c r="H315" s="76" t="s">
        <v>95</v>
      </c>
      <c r="I315" s="76" t="s">
        <v>9</v>
      </c>
      <c r="J315" s="76" t="s">
        <v>23</v>
      </c>
      <c r="K315" s="138" t="s">
        <v>85</v>
      </c>
    </row>
    <row r="316" spans="1:11" ht="17">
      <c r="A316" s="135"/>
      <c r="B316" s="137">
        <v>309</v>
      </c>
      <c r="C316" s="76">
        <v>569</v>
      </c>
      <c r="D316" s="76" t="s">
        <v>1048</v>
      </c>
      <c r="E316" s="76" t="s">
        <v>1049</v>
      </c>
      <c r="F316" s="73">
        <v>9.4756944444444449E-2</v>
      </c>
      <c r="G316" s="76" t="s">
        <v>82</v>
      </c>
      <c r="H316" s="76" t="s">
        <v>1050</v>
      </c>
      <c r="I316" s="76" t="s">
        <v>9</v>
      </c>
      <c r="J316" s="76" t="s">
        <v>45</v>
      </c>
      <c r="K316" s="138" t="s">
        <v>85</v>
      </c>
    </row>
    <row r="317" spans="1:11" ht="17">
      <c r="A317" s="135"/>
      <c r="B317" s="137">
        <v>310</v>
      </c>
      <c r="C317" s="76">
        <v>554</v>
      </c>
      <c r="D317" s="76" t="s">
        <v>974</v>
      </c>
      <c r="E317" s="76" t="s">
        <v>159</v>
      </c>
      <c r="F317" s="73">
        <v>9.510416666666667E-2</v>
      </c>
      <c r="G317" s="76" t="s">
        <v>638</v>
      </c>
      <c r="H317" s="76" t="s">
        <v>155</v>
      </c>
      <c r="I317" s="76" t="s">
        <v>9</v>
      </c>
      <c r="J317" s="76" t="s">
        <v>44</v>
      </c>
      <c r="K317" s="138" t="s">
        <v>85</v>
      </c>
    </row>
    <row r="318" spans="1:11" ht="17">
      <c r="A318" s="135"/>
      <c r="B318" s="137">
        <v>311</v>
      </c>
      <c r="C318" s="76">
        <v>379</v>
      </c>
      <c r="D318" s="76" t="s">
        <v>617</v>
      </c>
      <c r="E318" s="76" t="s">
        <v>618</v>
      </c>
      <c r="F318" s="73">
        <v>9.5185185185185192E-2</v>
      </c>
      <c r="G318" s="76" t="s">
        <v>82</v>
      </c>
      <c r="H318" s="76" t="s">
        <v>95</v>
      </c>
      <c r="I318" s="76" t="s">
        <v>9</v>
      </c>
      <c r="J318" s="76" t="s">
        <v>23</v>
      </c>
      <c r="K318" s="138" t="s">
        <v>85</v>
      </c>
    </row>
    <row r="319" spans="1:11" ht="17">
      <c r="A319" s="135"/>
      <c r="B319" s="137">
        <v>312</v>
      </c>
      <c r="C319" s="76">
        <v>501</v>
      </c>
      <c r="D319" s="76" t="s">
        <v>864</v>
      </c>
      <c r="E319" s="76" t="s">
        <v>126</v>
      </c>
      <c r="F319" s="73">
        <v>9.5347222222222222E-2</v>
      </c>
      <c r="G319" s="76" t="s">
        <v>426</v>
      </c>
      <c r="H319" s="76" t="s">
        <v>95</v>
      </c>
      <c r="I319" s="76" t="s">
        <v>9</v>
      </c>
      <c r="J319" s="76" t="s">
        <v>47</v>
      </c>
      <c r="K319" s="138" t="s">
        <v>85</v>
      </c>
    </row>
    <row r="320" spans="1:11" ht="17">
      <c r="A320" s="135"/>
      <c r="B320" s="137">
        <v>313</v>
      </c>
      <c r="C320" s="76">
        <v>457</v>
      </c>
      <c r="D320" s="76" t="s">
        <v>304</v>
      </c>
      <c r="E320" s="76" t="s">
        <v>305</v>
      </c>
      <c r="F320" s="73">
        <v>9.5914351851851848E-2</v>
      </c>
      <c r="G320" s="76" t="s">
        <v>301</v>
      </c>
      <c r="H320" s="76" t="s">
        <v>301</v>
      </c>
      <c r="I320" s="76" t="s">
        <v>9</v>
      </c>
      <c r="J320" s="76" t="s">
        <v>45</v>
      </c>
      <c r="K320" s="138" t="s">
        <v>85</v>
      </c>
    </row>
    <row r="321" spans="1:11" ht="17">
      <c r="A321" s="135"/>
      <c r="B321" s="137">
        <v>314</v>
      </c>
      <c r="C321" s="76">
        <v>234</v>
      </c>
      <c r="D321" s="76" t="s">
        <v>219</v>
      </c>
      <c r="E321" s="76" t="s">
        <v>220</v>
      </c>
      <c r="F321" s="73">
        <v>9.6111111111111119E-2</v>
      </c>
      <c r="G321" s="76" t="s">
        <v>77</v>
      </c>
      <c r="H321" s="76" t="s">
        <v>95</v>
      </c>
      <c r="I321" s="76" t="s">
        <v>9</v>
      </c>
      <c r="J321" s="76" t="s">
        <v>46</v>
      </c>
      <c r="K321" s="138" t="s">
        <v>85</v>
      </c>
    </row>
    <row r="322" spans="1:11" ht="17">
      <c r="A322" s="135"/>
      <c r="B322" s="137">
        <v>315</v>
      </c>
      <c r="C322" s="76">
        <v>520</v>
      </c>
      <c r="D322" s="76" t="s">
        <v>758</v>
      </c>
      <c r="E322" s="76" t="s">
        <v>759</v>
      </c>
      <c r="F322" s="73">
        <v>9.6238425925925936E-2</v>
      </c>
      <c r="G322" s="76" t="s">
        <v>82</v>
      </c>
      <c r="H322" s="76" t="s">
        <v>95</v>
      </c>
      <c r="I322" s="76" t="s">
        <v>9</v>
      </c>
      <c r="J322" s="76" t="s">
        <v>22</v>
      </c>
      <c r="K322" s="138" t="s">
        <v>85</v>
      </c>
    </row>
    <row r="323" spans="1:11" ht="17">
      <c r="A323" s="135"/>
      <c r="B323" s="137">
        <v>316</v>
      </c>
      <c r="C323" s="76">
        <v>400</v>
      </c>
      <c r="D323" s="76" t="s">
        <v>634</v>
      </c>
      <c r="E323" s="76" t="s">
        <v>635</v>
      </c>
      <c r="F323" s="73">
        <v>9.6435185185185193E-2</v>
      </c>
      <c r="G323" s="76" t="s">
        <v>115</v>
      </c>
      <c r="H323" s="76" t="s">
        <v>95</v>
      </c>
      <c r="I323" s="76" t="s">
        <v>9</v>
      </c>
      <c r="J323" s="76" t="s">
        <v>45</v>
      </c>
      <c r="K323" s="138" t="s">
        <v>85</v>
      </c>
    </row>
    <row r="324" spans="1:11" ht="17">
      <c r="A324" s="135"/>
      <c r="B324" s="137">
        <v>317</v>
      </c>
      <c r="C324" s="76">
        <v>402</v>
      </c>
      <c r="D324" s="76" t="s">
        <v>795</v>
      </c>
      <c r="E324" s="76" t="s">
        <v>107</v>
      </c>
      <c r="F324" s="73">
        <v>9.6481481481481488E-2</v>
      </c>
      <c r="G324" s="76" t="s">
        <v>82</v>
      </c>
      <c r="H324" s="76" t="s">
        <v>95</v>
      </c>
      <c r="I324" s="76" t="s">
        <v>9</v>
      </c>
      <c r="J324" s="76" t="s">
        <v>43</v>
      </c>
      <c r="K324" s="138" t="s">
        <v>85</v>
      </c>
    </row>
    <row r="325" spans="1:11" ht="17">
      <c r="A325" s="135"/>
      <c r="B325" s="137">
        <v>318</v>
      </c>
      <c r="C325" s="76">
        <v>220</v>
      </c>
      <c r="D325" s="76" t="s">
        <v>191</v>
      </c>
      <c r="E325" s="76" t="s">
        <v>192</v>
      </c>
      <c r="F325" s="73">
        <v>9.6817129629629642E-2</v>
      </c>
      <c r="G325" s="76" t="s">
        <v>190</v>
      </c>
      <c r="H325" s="76" t="s">
        <v>95</v>
      </c>
      <c r="I325" s="76" t="s">
        <v>9</v>
      </c>
      <c r="J325" s="76" t="s">
        <v>46</v>
      </c>
      <c r="K325" s="138" t="s">
        <v>85</v>
      </c>
    </row>
    <row r="326" spans="1:11" ht="17">
      <c r="A326" s="135"/>
      <c r="B326" s="137">
        <v>319</v>
      </c>
      <c r="C326" s="76">
        <v>393</v>
      </c>
      <c r="D326" s="76" t="s">
        <v>644</v>
      </c>
      <c r="E326" s="76" t="s">
        <v>645</v>
      </c>
      <c r="F326" s="73">
        <v>9.6932870370370378E-2</v>
      </c>
      <c r="G326" s="76" t="s">
        <v>115</v>
      </c>
      <c r="H326" s="76" t="s">
        <v>95</v>
      </c>
      <c r="I326" s="76" t="s">
        <v>9</v>
      </c>
      <c r="J326" s="76" t="s">
        <v>23</v>
      </c>
      <c r="K326" s="138" t="s">
        <v>85</v>
      </c>
    </row>
    <row r="327" spans="1:11" ht="17">
      <c r="A327" s="135"/>
      <c r="B327" s="137">
        <v>320</v>
      </c>
      <c r="C327" s="76">
        <v>240</v>
      </c>
      <c r="D327" s="76" t="s">
        <v>229</v>
      </c>
      <c r="E327" s="76" t="s">
        <v>111</v>
      </c>
      <c r="F327" s="73">
        <v>9.7118055555555555E-2</v>
      </c>
      <c r="G327" s="76" t="s">
        <v>94</v>
      </c>
      <c r="H327" s="76" t="s">
        <v>95</v>
      </c>
      <c r="I327" s="76" t="s">
        <v>9</v>
      </c>
      <c r="J327" s="76" t="s">
        <v>46</v>
      </c>
      <c r="K327" s="138" t="s">
        <v>85</v>
      </c>
    </row>
    <row r="328" spans="1:11" ht="17">
      <c r="A328" s="135"/>
      <c r="B328" s="137">
        <v>321</v>
      </c>
      <c r="C328" s="76">
        <v>253</v>
      </c>
      <c r="D328" s="76" t="s">
        <v>350</v>
      </c>
      <c r="E328" s="76" t="s">
        <v>352</v>
      </c>
      <c r="F328" s="73">
        <v>9.7210648148148143E-2</v>
      </c>
      <c r="G328" s="76" t="s">
        <v>82</v>
      </c>
      <c r="H328" s="76" t="s">
        <v>95</v>
      </c>
      <c r="I328" s="76" t="s">
        <v>9</v>
      </c>
      <c r="J328" s="76" t="s">
        <v>47</v>
      </c>
      <c r="K328" s="138" t="s">
        <v>85</v>
      </c>
    </row>
    <row r="329" spans="1:11" ht="17">
      <c r="A329" s="135"/>
      <c r="B329" s="137">
        <v>321</v>
      </c>
      <c r="C329" s="76">
        <v>252</v>
      </c>
      <c r="D329" s="76" t="s">
        <v>350</v>
      </c>
      <c r="E329" s="76" t="s">
        <v>351</v>
      </c>
      <c r="F329" s="73">
        <v>9.7210648148148143E-2</v>
      </c>
      <c r="G329" s="76" t="s">
        <v>82</v>
      </c>
      <c r="H329" s="76" t="s">
        <v>95</v>
      </c>
      <c r="I329" s="76" t="s">
        <v>9</v>
      </c>
      <c r="J329" s="76" t="s">
        <v>44</v>
      </c>
      <c r="K329" s="138" t="s">
        <v>1136</v>
      </c>
    </row>
    <row r="330" spans="1:11" ht="17">
      <c r="A330" s="135"/>
      <c r="B330" s="137">
        <v>323</v>
      </c>
      <c r="C330" s="76">
        <v>572</v>
      </c>
      <c r="D330" s="76">
        <v>0</v>
      </c>
      <c r="E330" s="76">
        <v>0</v>
      </c>
      <c r="F330" s="73">
        <v>9.7326388888888879E-2</v>
      </c>
      <c r="G330" s="76">
        <v>0</v>
      </c>
      <c r="H330" s="76">
        <v>0</v>
      </c>
      <c r="I330" s="76" t="s">
        <v>9</v>
      </c>
      <c r="J330" s="76" t="s">
        <v>33</v>
      </c>
      <c r="K330" s="138" t="s">
        <v>85</v>
      </c>
    </row>
    <row r="331" spans="1:11" ht="17">
      <c r="A331" s="135"/>
      <c r="B331" s="137">
        <v>323</v>
      </c>
      <c r="C331" s="76">
        <v>571</v>
      </c>
      <c r="D331" s="76">
        <v>0</v>
      </c>
      <c r="E331" s="76">
        <v>0</v>
      </c>
      <c r="F331" s="73">
        <v>9.7326388888888879E-2</v>
      </c>
      <c r="G331" s="76">
        <v>0</v>
      </c>
      <c r="H331" s="76">
        <v>0</v>
      </c>
      <c r="I331" s="76" t="s">
        <v>9</v>
      </c>
      <c r="J331" s="76" t="s">
        <v>33</v>
      </c>
      <c r="K331" s="138" t="s">
        <v>1136</v>
      </c>
    </row>
    <row r="332" spans="1:11" ht="17">
      <c r="A332" s="135"/>
      <c r="B332" s="137">
        <v>325</v>
      </c>
      <c r="C332" s="76">
        <v>237</v>
      </c>
      <c r="D332" s="76" t="s">
        <v>224</v>
      </c>
      <c r="E332" s="76" t="s">
        <v>225</v>
      </c>
      <c r="F332" s="73">
        <v>9.7430555555555562E-2</v>
      </c>
      <c r="G332" s="76" t="s">
        <v>77</v>
      </c>
      <c r="H332" s="76" t="s">
        <v>95</v>
      </c>
      <c r="I332" s="76" t="s">
        <v>9</v>
      </c>
      <c r="J332" s="76" t="s">
        <v>47</v>
      </c>
      <c r="K332" s="138" t="s">
        <v>85</v>
      </c>
    </row>
    <row r="333" spans="1:11" ht="17">
      <c r="A333" s="135"/>
      <c r="B333" s="137">
        <v>326</v>
      </c>
      <c r="C333" s="76">
        <v>383</v>
      </c>
      <c r="D333" s="76" t="s">
        <v>623</v>
      </c>
      <c r="E333" s="76" t="s">
        <v>585</v>
      </c>
      <c r="F333" s="73">
        <v>9.7546296296296311E-2</v>
      </c>
      <c r="G333" s="76" t="s">
        <v>82</v>
      </c>
      <c r="H333" s="76" t="s">
        <v>95</v>
      </c>
      <c r="I333" s="76" t="s">
        <v>9</v>
      </c>
      <c r="J333" s="76" t="s">
        <v>22</v>
      </c>
      <c r="K333" s="138" t="s">
        <v>85</v>
      </c>
    </row>
    <row r="334" spans="1:11" ht="17">
      <c r="A334" s="135"/>
      <c r="B334" s="137">
        <v>327</v>
      </c>
      <c r="C334" s="76">
        <v>342</v>
      </c>
      <c r="D334" s="76" t="s">
        <v>564</v>
      </c>
      <c r="E334" s="76" t="s">
        <v>565</v>
      </c>
      <c r="F334" s="73">
        <v>9.8229166666666673E-2</v>
      </c>
      <c r="G334" s="76" t="s">
        <v>82</v>
      </c>
      <c r="H334" s="76" t="s">
        <v>95</v>
      </c>
      <c r="I334" s="76" t="s">
        <v>9</v>
      </c>
      <c r="J334" s="76" t="s">
        <v>46</v>
      </c>
      <c r="K334" s="138" t="s">
        <v>85</v>
      </c>
    </row>
    <row r="335" spans="1:11" ht="17">
      <c r="A335" s="135"/>
      <c r="B335" s="137">
        <v>328</v>
      </c>
      <c r="C335" s="76">
        <v>206</v>
      </c>
      <c r="D335" s="76" t="s">
        <v>167</v>
      </c>
      <c r="E335" s="76" t="s">
        <v>168</v>
      </c>
      <c r="F335" s="73">
        <v>9.8368055555555542E-2</v>
      </c>
      <c r="G335" s="76" t="s">
        <v>82</v>
      </c>
      <c r="H335" s="76" t="s">
        <v>95</v>
      </c>
      <c r="I335" s="76" t="s">
        <v>9</v>
      </c>
      <c r="J335" s="76" t="s">
        <v>43</v>
      </c>
      <c r="K335" s="138" t="s">
        <v>85</v>
      </c>
    </row>
    <row r="336" spans="1:11" ht="17">
      <c r="A336" s="135"/>
      <c r="B336" s="137">
        <v>329</v>
      </c>
      <c r="C336" s="76">
        <v>421</v>
      </c>
      <c r="D336" s="76" t="s">
        <v>636</v>
      </c>
      <c r="E336" s="76" t="s">
        <v>637</v>
      </c>
      <c r="F336" s="73">
        <v>9.8657407407407402E-2</v>
      </c>
      <c r="G336" s="76" t="s">
        <v>638</v>
      </c>
      <c r="H336" s="76" t="s">
        <v>155</v>
      </c>
      <c r="I336" s="76" t="s">
        <v>9</v>
      </c>
      <c r="J336" s="76" t="s">
        <v>22</v>
      </c>
      <c r="K336" s="138" t="s">
        <v>85</v>
      </c>
    </row>
    <row r="337" spans="1:11" ht="17">
      <c r="A337" s="135"/>
      <c r="B337" s="137">
        <v>330</v>
      </c>
      <c r="C337" s="76">
        <v>324</v>
      </c>
      <c r="D337" s="76" t="s">
        <v>416</v>
      </c>
      <c r="E337" s="76" t="s">
        <v>148</v>
      </c>
      <c r="F337" s="73">
        <v>9.8981481481481476E-2</v>
      </c>
      <c r="G337" s="76" t="s">
        <v>426</v>
      </c>
      <c r="H337" s="76" t="s">
        <v>95</v>
      </c>
      <c r="I337" s="76" t="s">
        <v>9</v>
      </c>
      <c r="J337" s="76" t="s">
        <v>47</v>
      </c>
      <c r="K337" s="138" t="s">
        <v>85</v>
      </c>
    </row>
    <row r="338" spans="1:11" ht="17">
      <c r="A338" s="135"/>
      <c r="B338" s="137">
        <v>331</v>
      </c>
      <c r="C338" s="76">
        <v>278</v>
      </c>
      <c r="D338" s="76" t="s">
        <v>275</v>
      </c>
      <c r="E338" s="76" t="s">
        <v>276</v>
      </c>
      <c r="F338" s="73">
        <v>9.9340277777777777E-2</v>
      </c>
      <c r="G338" s="76" t="s">
        <v>94</v>
      </c>
      <c r="H338" s="76" t="s">
        <v>95</v>
      </c>
      <c r="I338" s="76" t="s">
        <v>9</v>
      </c>
      <c r="J338" s="76" t="s">
        <v>22</v>
      </c>
      <c r="K338" s="138" t="s">
        <v>85</v>
      </c>
    </row>
    <row r="339" spans="1:11" ht="17">
      <c r="A339" s="135"/>
      <c r="B339" s="137">
        <v>332</v>
      </c>
      <c r="C339" s="76">
        <v>213</v>
      </c>
      <c r="D339" s="76" t="s">
        <v>348</v>
      </c>
      <c r="E339" s="76" t="s">
        <v>349</v>
      </c>
      <c r="F339" s="73">
        <v>0.10018518518518518</v>
      </c>
      <c r="G339" s="76" t="s">
        <v>79</v>
      </c>
      <c r="H339" s="76" t="s">
        <v>95</v>
      </c>
      <c r="I339" s="76" t="s">
        <v>9</v>
      </c>
      <c r="J339" s="76" t="s">
        <v>23</v>
      </c>
      <c r="K339" s="138" t="s">
        <v>85</v>
      </c>
    </row>
    <row r="340" spans="1:11" ht="17">
      <c r="A340" s="135"/>
      <c r="B340" s="137">
        <v>333</v>
      </c>
      <c r="C340" s="76">
        <v>494</v>
      </c>
      <c r="D340" s="76" t="s">
        <v>692</v>
      </c>
      <c r="E340" s="76" t="s">
        <v>693</v>
      </c>
      <c r="F340" s="73">
        <v>0.10149305555555556</v>
      </c>
      <c r="G340" s="76" t="s">
        <v>82</v>
      </c>
      <c r="H340" s="76" t="s">
        <v>155</v>
      </c>
      <c r="I340" s="76" t="s">
        <v>9</v>
      </c>
      <c r="J340" s="76" t="s">
        <v>23</v>
      </c>
      <c r="K340" s="138" t="s">
        <v>85</v>
      </c>
    </row>
    <row r="341" spans="1:11" ht="17">
      <c r="A341" s="135"/>
      <c r="B341" s="137">
        <v>334</v>
      </c>
      <c r="C341" s="76">
        <v>343</v>
      </c>
      <c r="D341" s="76" t="s">
        <v>567</v>
      </c>
      <c r="E341" s="76" t="s">
        <v>433</v>
      </c>
      <c r="F341" s="73">
        <v>0.10173611111111111</v>
      </c>
      <c r="G341" s="76" t="s">
        <v>82</v>
      </c>
      <c r="H341" s="76" t="s">
        <v>95</v>
      </c>
      <c r="I341" s="76" t="s">
        <v>9</v>
      </c>
      <c r="J341" s="76" t="s">
        <v>46</v>
      </c>
      <c r="K341" s="138" t="s">
        <v>85</v>
      </c>
    </row>
    <row r="342" spans="1:11" ht="17">
      <c r="A342" s="135"/>
      <c r="B342" s="137">
        <v>335</v>
      </c>
      <c r="C342" s="76">
        <v>459</v>
      </c>
      <c r="D342" s="76" t="s">
        <v>307</v>
      </c>
      <c r="E342" s="76" t="s">
        <v>303</v>
      </c>
      <c r="F342" s="73">
        <v>0.10268518518518518</v>
      </c>
      <c r="G342" s="76" t="s">
        <v>301</v>
      </c>
      <c r="H342" s="76" t="s">
        <v>301</v>
      </c>
      <c r="I342" s="76" t="s">
        <v>9</v>
      </c>
      <c r="J342" s="76" t="s">
        <v>48</v>
      </c>
      <c r="K342" s="138" t="s">
        <v>85</v>
      </c>
    </row>
    <row r="343" spans="1:11" ht="17">
      <c r="A343" s="135"/>
      <c r="B343" s="137">
        <v>336</v>
      </c>
      <c r="C343" s="76">
        <v>346</v>
      </c>
      <c r="D343" s="76" t="s">
        <v>569</v>
      </c>
      <c r="E343" s="76" t="s">
        <v>570</v>
      </c>
      <c r="F343" s="73">
        <v>0.10275462962962964</v>
      </c>
      <c r="G343" s="76" t="s">
        <v>426</v>
      </c>
      <c r="H343" s="76" t="s">
        <v>95</v>
      </c>
      <c r="I343" s="76" t="s">
        <v>9</v>
      </c>
      <c r="J343" s="76" t="s">
        <v>22</v>
      </c>
      <c r="K343" s="138" t="s">
        <v>85</v>
      </c>
    </row>
    <row r="344" spans="1:11" ht="17">
      <c r="A344" s="135"/>
      <c r="B344" s="137">
        <v>337</v>
      </c>
      <c r="C344" s="76">
        <v>549</v>
      </c>
      <c r="D344" s="76" t="s">
        <v>969</v>
      </c>
      <c r="E344" s="76" t="s">
        <v>107</v>
      </c>
      <c r="F344" s="73">
        <v>0.10368055555555557</v>
      </c>
      <c r="G344" s="76" t="s">
        <v>638</v>
      </c>
      <c r="H344" s="76" t="s">
        <v>155</v>
      </c>
      <c r="I344" s="76" t="s">
        <v>9</v>
      </c>
      <c r="J344" s="76" t="s">
        <v>44</v>
      </c>
      <c r="K344" s="138" t="s">
        <v>85</v>
      </c>
    </row>
    <row r="345" spans="1:11" ht="17">
      <c r="A345" s="135"/>
      <c r="B345" s="137">
        <v>338</v>
      </c>
      <c r="C345" s="76">
        <v>561</v>
      </c>
      <c r="D345" s="76" t="s">
        <v>926</v>
      </c>
      <c r="E345" s="76" t="s">
        <v>927</v>
      </c>
      <c r="F345" s="73">
        <v>0.10392361111111112</v>
      </c>
      <c r="G345" s="76" t="s">
        <v>82</v>
      </c>
      <c r="H345" s="76" t="s">
        <v>155</v>
      </c>
      <c r="I345" s="76" t="s">
        <v>9</v>
      </c>
      <c r="J345" s="76" t="s">
        <v>23</v>
      </c>
      <c r="K345" s="138" t="s">
        <v>85</v>
      </c>
    </row>
    <row r="346" spans="1:11" ht="17">
      <c r="A346" s="135"/>
      <c r="B346" s="137">
        <v>339</v>
      </c>
      <c r="C346" s="76">
        <v>219</v>
      </c>
      <c r="D346" s="76" t="s">
        <v>188</v>
      </c>
      <c r="E346" s="76" t="s">
        <v>189</v>
      </c>
      <c r="F346" s="73">
        <v>0.10407407407407407</v>
      </c>
      <c r="G346" s="76" t="s">
        <v>190</v>
      </c>
      <c r="H346" s="76" t="s">
        <v>95</v>
      </c>
      <c r="I346" s="76" t="s">
        <v>9</v>
      </c>
      <c r="J346" s="76" t="s">
        <v>23</v>
      </c>
      <c r="K346" s="138" t="s">
        <v>85</v>
      </c>
    </row>
    <row r="347" spans="1:11" ht="17">
      <c r="A347" s="135"/>
      <c r="B347" s="137">
        <v>340</v>
      </c>
      <c r="C347" s="76">
        <v>456</v>
      </c>
      <c r="D347" s="76" t="s">
        <v>302</v>
      </c>
      <c r="E347" s="76" t="s">
        <v>303</v>
      </c>
      <c r="F347" s="73">
        <v>0.10511574074074076</v>
      </c>
      <c r="G347" s="76" t="s">
        <v>301</v>
      </c>
      <c r="H347" s="76" t="s">
        <v>301</v>
      </c>
      <c r="I347" s="76" t="s">
        <v>9</v>
      </c>
      <c r="J347" s="76" t="s">
        <v>45</v>
      </c>
      <c r="K347" s="138" t="s">
        <v>85</v>
      </c>
    </row>
    <row r="348" spans="1:11" ht="17">
      <c r="A348" s="135"/>
      <c r="B348" s="137">
        <v>341</v>
      </c>
      <c r="C348" s="76">
        <v>410</v>
      </c>
      <c r="D348" s="76" t="s">
        <v>740</v>
      </c>
      <c r="E348" s="76" t="s">
        <v>741</v>
      </c>
      <c r="F348" s="73">
        <v>0.10550925925925925</v>
      </c>
      <c r="G348" s="76" t="s">
        <v>494</v>
      </c>
      <c r="H348" s="76" t="s">
        <v>95</v>
      </c>
      <c r="I348" s="76" t="s">
        <v>9</v>
      </c>
      <c r="J348" s="76" t="s">
        <v>23</v>
      </c>
      <c r="K348" s="138" t="s">
        <v>85</v>
      </c>
    </row>
    <row r="349" spans="1:11" ht="17">
      <c r="A349" s="135"/>
      <c r="B349" s="137">
        <v>342</v>
      </c>
      <c r="C349" s="76">
        <v>291</v>
      </c>
      <c r="D349" s="76" t="s">
        <v>367</v>
      </c>
      <c r="E349" s="76" t="s">
        <v>368</v>
      </c>
      <c r="F349" s="73">
        <v>0.10565972222222222</v>
      </c>
      <c r="G349" s="76" t="s">
        <v>82</v>
      </c>
      <c r="H349" s="76" t="s">
        <v>95</v>
      </c>
      <c r="I349" s="76" t="s">
        <v>9</v>
      </c>
      <c r="J349" s="76" t="s">
        <v>23</v>
      </c>
      <c r="K349" s="138" t="s">
        <v>85</v>
      </c>
    </row>
    <row r="350" spans="1:11" ht="17">
      <c r="A350" s="135"/>
      <c r="B350" s="137">
        <v>343</v>
      </c>
      <c r="C350" s="76">
        <v>547</v>
      </c>
      <c r="D350" s="76" t="s">
        <v>966</v>
      </c>
      <c r="E350" s="76" t="s">
        <v>244</v>
      </c>
      <c r="F350" s="73">
        <v>0.10729166666666667</v>
      </c>
      <c r="G350" s="76" t="s">
        <v>638</v>
      </c>
      <c r="H350" s="76" t="s">
        <v>155</v>
      </c>
      <c r="I350" s="76" t="s">
        <v>9</v>
      </c>
      <c r="J350" s="76" t="s">
        <v>43</v>
      </c>
      <c r="K350" s="138" t="s">
        <v>85</v>
      </c>
    </row>
    <row r="351" spans="1:11" ht="17">
      <c r="A351" s="135"/>
      <c r="B351" s="137">
        <v>344</v>
      </c>
      <c r="C351" s="76">
        <v>205</v>
      </c>
      <c r="D351" s="76" t="s">
        <v>165</v>
      </c>
      <c r="E351" s="76" t="s">
        <v>166</v>
      </c>
      <c r="F351" s="73">
        <v>0.10734953703703703</v>
      </c>
      <c r="G351" s="76" t="s">
        <v>82</v>
      </c>
      <c r="H351" s="76" t="s">
        <v>95</v>
      </c>
      <c r="I351" s="76" t="s">
        <v>9</v>
      </c>
      <c r="J351" s="76" t="s">
        <v>22</v>
      </c>
      <c r="K351" s="138" t="s">
        <v>85</v>
      </c>
    </row>
    <row r="352" spans="1:11" ht="17">
      <c r="A352" s="135"/>
      <c r="B352" s="137">
        <v>345</v>
      </c>
      <c r="C352" s="76">
        <v>399</v>
      </c>
      <c r="D352" s="76" t="s">
        <v>632</v>
      </c>
      <c r="E352" s="76" t="s">
        <v>633</v>
      </c>
      <c r="F352" s="73">
        <v>0.10863425925925926</v>
      </c>
      <c r="G352" s="76" t="s">
        <v>115</v>
      </c>
      <c r="H352" s="76" t="s">
        <v>95</v>
      </c>
      <c r="I352" s="76" t="s">
        <v>9</v>
      </c>
      <c r="J352" s="76" t="s">
        <v>45</v>
      </c>
      <c r="K352" s="138" t="s">
        <v>85</v>
      </c>
    </row>
    <row r="353" spans="1:11" ht="17">
      <c r="A353" s="135"/>
      <c r="B353" s="137">
        <v>346</v>
      </c>
      <c r="C353" s="76">
        <v>354</v>
      </c>
      <c r="D353" s="76" t="s">
        <v>581</v>
      </c>
      <c r="E353" s="76" t="s">
        <v>582</v>
      </c>
      <c r="F353" s="73">
        <v>0.10876157407407408</v>
      </c>
      <c r="G353" s="76" t="s">
        <v>100</v>
      </c>
      <c r="H353" s="76" t="s">
        <v>95</v>
      </c>
      <c r="I353" s="76" t="s">
        <v>9</v>
      </c>
      <c r="J353" s="76" t="s">
        <v>46</v>
      </c>
      <c r="K353" s="138" t="s">
        <v>85</v>
      </c>
    </row>
    <row r="354" spans="1:11" ht="17">
      <c r="A354" s="135"/>
      <c r="B354" s="137">
        <v>347</v>
      </c>
      <c r="C354" s="76">
        <v>560</v>
      </c>
      <c r="D354" s="76" t="s">
        <v>978</v>
      </c>
      <c r="E354" s="76" t="s">
        <v>979</v>
      </c>
      <c r="F354" s="73">
        <v>0.10969907407407409</v>
      </c>
      <c r="G354" s="76" t="s">
        <v>82</v>
      </c>
      <c r="H354" s="76" t="s">
        <v>155</v>
      </c>
      <c r="I354" s="76" t="s">
        <v>9</v>
      </c>
      <c r="J354" s="76" t="s">
        <v>23</v>
      </c>
      <c r="K354" s="138" t="s">
        <v>85</v>
      </c>
    </row>
    <row r="355" spans="1:11" ht="17">
      <c r="A355" s="135"/>
      <c r="B355" s="137">
        <v>348</v>
      </c>
      <c r="C355" s="76">
        <v>212</v>
      </c>
      <c r="D355" s="76" t="s">
        <v>178</v>
      </c>
      <c r="E355" s="76" t="s">
        <v>105</v>
      </c>
      <c r="F355" s="73">
        <v>0.11011574074074074</v>
      </c>
      <c r="G355" s="76" t="s">
        <v>79</v>
      </c>
      <c r="H355" s="76" t="s">
        <v>95</v>
      </c>
      <c r="I355" s="76" t="s">
        <v>9</v>
      </c>
      <c r="J355" s="76" t="s">
        <v>43</v>
      </c>
      <c r="K355" s="138" t="s">
        <v>85</v>
      </c>
    </row>
    <row r="356" spans="1:11" ht="17">
      <c r="A356" s="135"/>
      <c r="B356" s="137">
        <v>349</v>
      </c>
      <c r="C356" s="76">
        <v>403</v>
      </c>
      <c r="D356" s="76" t="s">
        <v>794</v>
      </c>
      <c r="E356" s="76" t="s">
        <v>585</v>
      </c>
      <c r="F356" s="73">
        <v>0.11082175925925924</v>
      </c>
      <c r="G356" s="76" t="s">
        <v>82</v>
      </c>
      <c r="H356" s="76" t="s">
        <v>95</v>
      </c>
      <c r="I356" s="76" t="s">
        <v>9</v>
      </c>
      <c r="J356" s="76" t="s">
        <v>45</v>
      </c>
      <c r="K356" s="138" t="s">
        <v>85</v>
      </c>
    </row>
    <row r="357" spans="1:11" ht="17">
      <c r="A357" s="135"/>
      <c r="B357" s="137">
        <v>350</v>
      </c>
      <c r="C357" s="76">
        <v>562</v>
      </c>
      <c r="D357" s="76" t="s">
        <v>928</v>
      </c>
      <c r="E357" s="76" t="s">
        <v>929</v>
      </c>
      <c r="F357" s="73">
        <v>0.11149305555555555</v>
      </c>
      <c r="G357" s="76" t="s">
        <v>82</v>
      </c>
      <c r="H357" s="76" t="s">
        <v>889</v>
      </c>
      <c r="I357" s="76" t="s">
        <v>9</v>
      </c>
      <c r="J357" s="76" t="s">
        <v>47</v>
      </c>
      <c r="K357" s="138" t="s">
        <v>85</v>
      </c>
    </row>
    <row r="358" spans="1:11" ht="17">
      <c r="A358" s="135"/>
      <c r="B358" s="137">
        <v>351</v>
      </c>
      <c r="C358" s="76">
        <v>217</v>
      </c>
      <c r="D358" s="76" t="s">
        <v>185</v>
      </c>
      <c r="E358" s="76" t="s">
        <v>186</v>
      </c>
      <c r="F358" s="73">
        <v>0.11252314814814815</v>
      </c>
      <c r="G358" s="76" t="s">
        <v>426</v>
      </c>
      <c r="H358" s="76" t="s">
        <v>95</v>
      </c>
      <c r="I358" s="76" t="s">
        <v>9</v>
      </c>
      <c r="J358" s="76" t="s">
        <v>43</v>
      </c>
      <c r="K358" s="138" t="s">
        <v>85</v>
      </c>
    </row>
    <row r="359" spans="1:11" ht="17">
      <c r="A359" s="135"/>
      <c r="B359" s="137">
        <v>352</v>
      </c>
      <c r="C359" s="76">
        <v>329</v>
      </c>
      <c r="D359" s="76" t="s">
        <v>423</v>
      </c>
      <c r="E359" s="76" t="s">
        <v>204</v>
      </c>
      <c r="F359" s="73">
        <v>0.11254629629629631</v>
      </c>
      <c r="G359" s="76" t="s">
        <v>426</v>
      </c>
      <c r="H359" s="76" t="s">
        <v>95</v>
      </c>
      <c r="I359" s="76" t="s">
        <v>9</v>
      </c>
      <c r="J359" s="76" t="s">
        <v>22</v>
      </c>
      <c r="K359" s="138" t="s">
        <v>85</v>
      </c>
    </row>
    <row r="360" spans="1:11" ht="17">
      <c r="A360" s="135"/>
      <c r="B360" s="137">
        <v>353</v>
      </c>
      <c r="C360" s="76">
        <v>338</v>
      </c>
      <c r="D360" s="76" t="s">
        <v>560</v>
      </c>
      <c r="E360" s="76" t="s">
        <v>561</v>
      </c>
      <c r="F360" s="73">
        <v>0.11333333333333334</v>
      </c>
      <c r="G360" s="76" t="s">
        <v>82</v>
      </c>
      <c r="H360" s="76" t="s">
        <v>95</v>
      </c>
      <c r="I360" s="76" t="s">
        <v>9</v>
      </c>
      <c r="J360" s="76" t="s">
        <v>44</v>
      </c>
      <c r="K360" s="138" t="s">
        <v>85</v>
      </c>
    </row>
    <row r="361" spans="1:11" ht="17">
      <c r="A361" s="135"/>
      <c r="B361" s="137">
        <v>354</v>
      </c>
      <c r="C361" s="76">
        <v>455</v>
      </c>
      <c r="D361" s="76" t="s">
        <v>299</v>
      </c>
      <c r="E361" s="76" t="s">
        <v>300</v>
      </c>
      <c r="F361" s="73">
        <v>0.1161574074074074</v>
      </c>
      <c r="G361" s="76" t="s">
        <v>301</v>
      </c>
      <c r="H361" s="76" t="s">
        <v>301</v>
      </c>
      <c r="I361" s="76" t="s">
        <v>9</v>
      </c>
      <c r="J361" s="76" t="s">
        <v>45</v>
      </c>
      <c r="K361" s="138" t="s">
        <v>85</v>
      </c>
    </row>
    <row r="362" spans="1:11" ht="17">
      <c r="A362" s="135"/>
      <c r="B362" s="137">
        <v>355</v>
      </c>
      <c r="C362" s="76">
        <v>272</v>
      </c>
      <c r="D362" s="76" t="s">
        <v>265</v>
      </c>
      <c r="E362" s="76" t="s">
        <v>126</v>
      </c>
      <c r="F362" s="73">
        <v>0.11730324074074075</v>
      </c>
      <c r="G362" s="76" t="s">
        <v>82</v>
      </c>
      <c r="H362" s="76" t="s">
        <v>95</v>
      </c>
      <c r="I362" s="76" t="s">
        <v>9</v>
      </c>
      <c r="J362" s="76" t="s">
        <v>47</v>
      </c>
      <c r="K362" s="138" t="s">
        <v>85</v>
      </c>
    </row>
    <row r="363" spans="1:11" ht="17">
      <c r="A363" s="135"/>
      <c r="B363" s="137">
        <v>356</v>
      </c>
      <c r="C363" s="76">
        <v>573</v>
      </c>
      <c r="D363" s="76" t="s">
        <v>1068</v>
      </c>
      <c r="E363" s="76" t="s">
        <v>1069</v>
      </c>
      <c r="F363" s="73">
        <v>0.1184837962962963</v>
      </c>
      <c r="G363" s="76" t="s">
        <v>82</v>
      </c>
      <c r="H363" s="76" t="s">
        <v>1050</v>
      </c>
      <c r="I363" s="76" t="s">
        <v>9</v>
      </c>
      <c r="J363" s="76" t="s">
        <v>46</v>
      </c>
      <c r="K363" s="138" t="s">
        <v>85</v>
      </c>
    </row>
    <row r="364" spans="1:11" ht="17">
      <c r="A364" s="135"/>
      <c r="B364" s="137">
        <v>357</v>
      </c>
      <c r="C364" s="76">
        <v>526</v>
      </c>
      <c r="D364" s="76" t="s">
        <v>700</v>
      </c>
      <c r="E364" s="76" t="s">
        <v>701</v>
      </c>
      <c r="F364" s="73">
        <v>0.11900462962962963</v>
      </c>
      <c r="G364" s="76" t="s">
        <v>82</v>
      </c>
      <c r="H364" s="76" t="s">
        <v>155</v>
      </c>
      <c r="I364" s="76" t="s">
        <v>9</v>
      </c>
      <c r="J364" s="76" t="s">
        <v>23</v>
      </c>
      <c r="K364" s="138" t="s">
        <v>85</v>
      </c>
    </row>
    <row r="365" spans="1:11" ht="17">
      <c r="A365" s="135"/>
      <c r="B365" s="137">
        <v>358</v>
      </c>
      <c r="C365" s="76">
        <v>458</v>
      </c>
      <c r="D365" s="76" t="s">
        <v>306</v>
      </c>
      <c r="E365" s="76" t="s">
        <v>300</v>
      </c>
      <c r="F365" s="73">
        <v>0.12414351851851851</v>
      </c>
      <c r="G365" s="76" t="s">
        <v>301</v>
      </c>
      <c r="H365" s="76" t="s">
        <v>301</v>
      </c>
      <c r="I365" s="76" t="s">
        <v>9</v>
      </c>
      <c r="J365" s="76" t="s">
        <v>48</v>
      </c>
      <c r="K365" s="138" t="s">
        <v>85</v>
      </c>
    </row>
    <row r="366" spans="1:11" ht="17">
      <c r="A366" s="135"/>
      <c r="B366" s="137" t="s">
        <v>85</v>
      </c>
      <c r="C366" s="76" t="s">
        <v>85</v>
      </c>
      <c r="D366" s="76" t="s">
        <v>85</v>
      </c>
      <c r="E366" s="76" t="s">
        <v>85</v>
      </c>
      <c r="F366" s="73" t="s">
        <v>85</v>
      </c>
      <c r="G366" s="76" t="s">
        <v>85</v>
      </c>
      <c r="H366" s="76" t="s">
        <v>85</v>
      </c>
      <c r="I366" s="76" t="s">
        <v>85</v>
      </c>
      <c r="J366" s="76" t="s">
        <v>85</v>
      </c>
      <c r="K366" s="138" t="s">
        <v>85</v>
      </c>
    </row>
    <row r="367" spans="1:11" ht="17">
      <c r="A367" s="135"/>
      <c r="B367" s="137" t="s">
        <v>85</v>
      </c>
      <c r="C367" s="76" t="s">
        <v>85</v>
      </c>
      <c r="D367" s="76" t="s">
        <v>85</v>
      </c>
      <c r="E367" s="76" t="s">
        <v>85</v>
      </c>
      <c r="F367" s="73" t="s">
        <v>85</v>
      </c>
      <c r="G367" s="76" t="s">
        <v>85</v>
      </c>
      <c r="H367" s="76" t="s">
        <v>85</v>
      </c>
      <c r="I367" s="76" t="s">
        <v>85</v>
      </c>
      <c r="J367" s="76" t="s">
        <v>85</v>
      </c>
      <c r="K367" s="138" t="s">
        <v>85</v>
      </c>
    </row>
    <row r="368" spans="1:11" ht="17">
      <c r="A368" s="135"/>
      <c r="B368" s="137" t="s">
        <v>85</v>
      </c>
      <c r="C368" s="76" t="s">
        <v>85</v>
      </c>
      <c r="D368" s="76" t="s">
        <v>85</v>
      </c>
      <c r="E368" s="76" t="s">
        <v>85</v>
      </c>
      <c r="F368" s="73" t="s">
        <v>85</v>
      </c>
      <c r="G368" s="76" t="s">
        <v>85</v>
      </c>
      <c r="H368" s="76" t="s">
        <v>85</v>
      </c>
      <c r="I368" s="76" t="s">
        <v>85</v>
      </c>
      <c r="J368" s="76" t="s">
        <v>85</v>
      </c>
      <c r="K368" s="138" t="s">
        <v>85</v>
      </c>
    </row>
    <row r="369" spans="1:11" ht="17">
      <c r="A369" s="135"/>
      <c r="B369" s="137" t="s">
        <v>85</v>
      </c>
      <c r="C369" s="76" t="s">
        <v>85</v>
      </c>
      <c r="D369" s="76" t="s">
        <v>85</v>
      </c>
      <c r="E369" s="76" t="s">
        <v>85</v>
      </c>
      <c r="F369" s="73" t="s">
        <v>85</v>
      </c>
      <c r="G369" s="76" t="s">
        <v>85</v>
      </c>
      <c r="H369" s="76" t="s">
        <v>85</v>
      </c>
      <c r="I369" s="76" t="s">
        <v>85</v>
      </c>
      <c r="J369" s="76" t="s">
        <v>85</v>
      </c>
      <c r="K369" s="138" t="s">
        <v>85</v>
      </c>
    </row>
    <row r="370" spans="1:11" ht="17">
      <c r="A370" s="135"/>
      <c r="B370" s="137" t="s">
        <v>85</v>
      </c>
      <c r="C370" s="76" t="s">
        <v>85</v>
      </c>
      <c r="D370" s="76" t="s">
        <v>85</v>
      </c>
      <c r="E370" s="76" t="s">
        <v>85</v>
      </c>
      <c r="F370" s="73" t="s">
        <v>85</v>
      </c>
      <c r="G370" s="76" t="s">
        <v>85</v>
      </c>
      <c r="H370" s="76" t="s">
        <v>85</v>
      </c>
      <c r="I370" s="76" t="s">
        <v>85</v>
      </c>
      <c r="J370" s="76" t="s">
        <v>85</v>
      </c>
      <c r="K370" s="138" t="s">
        <v>85</v>
      </c>
    </row>
    <row r="371" spans="1:11" ht="17">
      <c r="A371" s="135"/>
      <c r="B371" s="137" t="s">
        <v>85</v>
      </c>
      <c r="C371" s="76" t="s">
        <v>85</v>
      </c>
      <c r="D371" s="76" t="s">
        <v>85</v>
      </c>
      <c r="E371" s="76" t="s">
        <v>85</v>
      </c>
      <c r="F371" s="73" t="s">
        <v>85</v>
      </c>
      <c r="G371" s="76" t="s">
        <v>85</v>
      </c>
      <c r="H371" s="76" t="s">
        <v>85</v>
      </c>
      <c r="I371" s="76" t="s">
        <v>85</v>
      </c>
      <c r="J371" s="76" t="s">
        <v>85</v>
      </c>
      <c r="K371" s="138" t="s">
        <v>85</v>
      </c>
    </row>
    <row r="372" spans="1:11" ht="17">
      <c r="A372" s="135"/>
      <c r="B372" s="137" t="s">
        <v>85</v>
      </c>
      <c r="C372" s="76" t="s">
        <v>85</v>
      </c>
      <c r="D372" s="76" t="s">
        <v>85</v>
      </c>
      <c r="E372" s="76" t="s">
        <v>85</v>
      </c>
      <c r="F372" s="73" t="s">
        <v>85</v>
      </c>
      <c r="G372" s="76" t="s">
        <v>85</v>
      </c>
      <c r="H372" s="76" t="s">
        <v>85</v>
      </c>
      <c r="I372" s="76" t="s">
        <v>85</v>
      </c>
      <c r="J372" s="76" t="s">
        <v>85</v>
      </c>
      <c r="K372" s="138" t="s">
        <v>85</v>
      </c>
    </row>
    <row r="373" spans="1:11" ht="17">
      <c r="A373" s="135"/>
      <c r="B373" s="137" t="s">
        <v>85</v>
      </c>
      <c r="C373" s="76" t="s">
        <v>85</v>
      </c>
      <c r="D373" s="76" t="s">
        <v>85</v>
      </c>
      <c r="E373" s="76" t="s">
        <v>85</v>
      </c>
      <c r="F373" s="73" t="s">
        <v>85</v>
      </c>
      <c r="G373" s="76" t="s">
        <v>85</v>
      </c>
      <c r="H373" s="76" t="s">
        <v>85</v>
      </c>
      <c r="I373" s="76" t="s">
        <v>85</v>
      </c>
      <c r="J373" s="76" t="s">
        <v>85</v>
      </c>
      <c r="K373" s="138" t="s">
        <v>85</v>
      </c>
    </row>
    <row r="374" spans="1:11" ht="17">
      <c r="A374" s="135"/>
      <c r="B374" s="137" t="s">
        <v>85</v>
      </c>
      <c r="C374" s="76" t="s">
        <v>85</v>
      </c>
      <c r="D374" s="76" t="s">
        <v>85</v>
      </c>
      <c r="E374" s="76" t="s">
        <v>85</v>
      </c>
      <c r="F374" s="73" t="s">
        <v>85</v>
      </c>
      <c r="G374" s="76" t="s">
        <v>85</v>
      </c>
      <c r="H374" s="76" t="s">
        <v>85</v>
      </c>
      <c r="I374" s="76" t="s">
        <v>85</v>
      </c>
      <c r="J374" s="76" t="s">
        <v>85</v>
      </c>
      <c r="K374" s="138" t="s">
        <v>85</v>
      </c>
    </row>
    <row r="375" spans="1:11" ht="17">
      <c r="A375" s="135"/>
      <c r="B375" s="137" t="s">
        <v>85</v>
      </c>
      <c r="C375" s="76" t="s">
        <v>85</v>
      </c>
      <c r="D375" s="76" t="s">
        <v>85</v>
      </c>
      <c r="E375" s="76" t="s">
        <v>85</v>
      </c>
      <c r="F375" s="73" t="s">
        <v>85</v>
      </c>
      <c r="G375" s="76" t="s">
        <v>85</v>
      </c>
      <c r="H375" s="76" t="s">
        <v>85</v>
      </c>
      <c r="I375" s="76" t="s">
        <v>85</v>
      </c>
      <c r="J375" s="76" t="s">
        <v>85</v>
      </c>
      <c r="K375" s="138" t="s">
        <v>85</v>
      </c>
    </row>
    <row r="376" spans="1:11" ht="17">
      <c r="A376" s="135"/>
      <c r="B376" s="137" t="s">
        <v>85</v>
      </c>
      <c r="C376" s="76" t="s">
        <v>85</v>
      </c>
      <c r="D376" s="76" t="s">
        <v>85</v>
      </c>
      <c r="E376" s="76" t="s">
        <v>85</v>
      </c>
      <c r="F376" s="73" t="s">
        <v>85</v>
      </c>
      <c r="G376" s="76" t="s">
        <v>85</v>
      </c>
      <c r="H376" s="76" t="s">
        <v>85</v>
      </c>
      <c r="I376" s="76" t="s">
        <v>85</v>
      </c>
      <c r="J376" s="76" t="s">
        <v>85</v>
      </c>
      <c r="K376" s="138" t="s">
        <v>85</v>
      </c>
    </row>
    <row r="377" spans="1:11" ht="17">
      <c r="A377" s="135"/>
      <c r="B377" s="137" t="s">
        <v>85</v>
      </c>
      <c r="C377" s="76" t="s">
        <v>85</v>
      </c>
      <c r="D377" s="76" t="s">
        <v>85</v>
      </c>
      <c r="E377" s="76" t="s">
        <v>85</v>
      </c>
      <c r="F377" s="73" t="s">
        <v>85</v>
      </c>
      <c r="G377" s="76" t="s">
        <v>85</v>
      </c>
      <c r="H377" s="76" t="s">
        <v>85</v>
      </c>
      <c r="I377" s="76" t="s">
        <v>85</v>
      </c>
      <c r="J377" s="76" t="s">
        <v>85</v>
      </c>
      <c r="K377" s="138" t="s">
        <v>85</v>
      </c>
    </row>
    <row r="378" spans="1:11" ht="17">
      <c r="A378" s="135"/>
      <c r="B378" s="137" t="s">
        <v>85</v>
      </c>
      <c r="C378" s="76" t="s">
        <v>85</v>
      </c>
      <c r="D378" s="76" t="s">
        <v>85</v>
      </c>
      <c r="E378" s="76" t="s">
        <v>85</v>
      </c>
      <c r="F378" s="73" t="s">
        <v>85</v>
      </c>
      <c r="G378" s="76" t="s">
        <v>85</v>
      </c>
      <c r="H378" s="76" t="s">
        <v>85</v>
      </c>
      <c r="I378" s="76" t="s">
        <v>85</v>
      </c>
      <c r="J378" s="76" t="s">
        <v>85</v>
      </c>
      <c r="K378" s="138" t="s">
        <v>85</v>
      </c>
    </row>
    <row r="379" spans="1:11" ht="17">
      <c r="A379" s="135"/>
      <c r="B379" s="137" t="s">
        <v>85</v>
      </c>
      <c r="C379" s="76" t="s">
        <v>85</v>
      </c>
      <c r="D379" s="76" t="s">
        <v>85</v>
      </c>
      <c r="E379" s="76" t="s">
        <v>85</v>
      </c>
      <c r="F379" s="73" t="s">
        <v>85</v>
      </c>
      <c r="G379" s="76" t="s">
        <v>85</v>
      </c>
      <c r="H379" s="76" t="s">
        <v>85</v>
      </c>
      <c r="I379" s="76" t="s">
        <v>85</v>
      </c>
      <c r="J379" s="76" t="s">
        <v>85</v>
      </c>
      <c r="K379" s="138" t="s">
        <v>85</v>
      </c>
    </row>
    <row r="380" spans="1:11" ht="17">
      <c r="A380" s="135"/>
      <c r="B380" s="137" t="s">
        <v>85</v>
      </c>
      <c r="C380" s="76" t="s">
        <v>85</v>
      </c>
      <c r="D380" s="76" t="s">
        <v>85</v>
      </c>
      <c r="E380" s="76" t="s">
        <v>85</v>
      </c>
      <c r="F380" s="73" t="s">
        <v>85</v>
      </c>
      <c r="G380" s="76" t="s">
        <v>85</v>
      </c>
      <c r="H380" s="76" t="s">
        <v>85</v>
      </c>
      <c r="I380" s="76" t="s">
        <v>85</v>
      </c>
      <c r="J380" s="76" t="s">
        <v>85</v>
      </c>
      <c r="K380" s="138" t="s">
        <v>85</v>
      </c>
    </row>
    <row r="381" spans="1:11" ht="17">
      <c r="A381" s="135"/>
      <c r="B381" s="137" t="s">
        <v>85</v>
      </c>
      <c r="C381" s="76" t="s">
        <v>85</v>
      </c>
      <c r="D381" s="76" t="s">
        <v>85</v>
      </c>
      <c r="E381" s="76" t="s">
        <v>85</v>
      </c>
      <c r="F381" s="73" t="s">
        <v>85</v>
      </c>
      <c r="G381" s="76" t="s">
        <v>85</v>
      </c>
      <c r="H381" s="76" t="s">
        <v>85</v>
      </c>
      <c r="I381" s="76" t="s">
        <v>85</v>
      </c>
      <c r="J381" s="76" t="s">
        <v>85</v>
      </c>
      <c r="K381" s="138" t="s">
        <v>85</v>
      </c>
    </row>
    <row r="382" spans="1:11" ht="17">
      <c r="A382" s="135"/>
      <c r="B382" s="137" t="s">
        <v>85</v>
      </c>
      <c r="C382" s="76" t="s">
        <v>85</v>
      </c>
      <c r="D382" s="76" t="s">
        <v>85</v>
      </c>
      <c r="E382" s="76" t="s">
        <v>85</v>
      </c>
      <c r="F382" s="73" t="s">
        <v>85</v>
      </c>
      <c r="G382" s="76" t="s">
        <v>85</v>
      </c>
      <c r="H382" s="76" t="s">
        <v>85</v>
      </c>
      <c r="I382" s="76" t="s">
        <v>85</v>
      </c>
      <c r="J382" s="76" t="s">
        <v>85</v>
      </c>
      <c r="K382" s="138" t="s">
        <v>85</v>
      </c>
    </row>
    <row r="383" spans="1:11" ht="17">
      <c r="A383" s="135"/>
      <c r="B383" s="137" t="s">
        <v>85</v>
      </c>
      <c r="C383" s="76" t="s">
        <v>85</v>
      </c>
      <c r="D383" s="76" t="s">
        <v>85</v>
      </c>
      <c r="E383" s="76" t="s">
        <v>85</v>
      </c>
      <c r="F383" s="73" t="s">
        <v>85</v>
      </c>
      <c r="G383" s="76" t="s">
        <v>85</v>
      </c>
      <c r="H383" s="76" t="s">
        <v>85</v>
      </c>
      <c r="I383" s="76" t="s">
        <v>85</v>
      </c>
      <c r="J383" s="76" t="s">
        <v>85</v>
      </c>
      <c r="K383" s="138" t="s">
        <v>85</v>
      </c>
    </row>
    <row r="384" spans="1:11" ht="17">
      <c r="A384" s="135"/>
      <c r="B384" s="137" t="s">
        <v>85</v>
      </c>
      <c r="C384" s="76" t="s">
        <v>85</v>
      </c>
      <c r="D384" s="76" t="s">
        <v>85</v>
      </c>
      <c r="E384" s="76" t="s">
        <v>85</v>
      </c>
      <c r="F384" s="73" t="s">
        <v>85</v>
      </c>
      <c r="G384" s="76" t="s">
        <v>85</v>
      </c>
      <c r="H384" s="76" t="s">
        <v>85</v>
      </c>
      <c r="I384" s="76" t="s">
        <v>85</v>
      </c>
      <c r="J384" s="76" t="s">
        <v>85</v>
      </c>
      <c r="K384" s="138" t="s">
        <v>85</v>
      </c>
    </row>
    <row r="385" spans="1:11" ht="17">
      <c r="A385" s="135"/>
      <c r="B385" s="137" t="s">
        <v>85</v>
      </c>
      <c r="C385" s="76" t="s">
        <v>85</v>
      </c>
      <c r="D385" s="76" t="s">
        <v>85</v>
      </c>
      <c r="E385" s="76" t="s">
        <v>85</v>
      </c>
      <c r="F385" s="73" t="s">
        <v>85</v>
      </c>
      <c r="G385" s="76" t="s">
        <v>85</v>
      </c>
      <c r="H385" s="76" t="s">
        <v>85</v>
      </c>
      <c r="I385" s="76" t="s">
        <v>85</v>
      </c>
      <c r="J385" s="76" t="s">
        <v>85</v>
      </c>
      <c r="K385" s="138" t="s">
        <v>85</v>
      </c>
    </row>
    <row r="386" spans="1:11" ht="17">
      <c r="A386" s="135"/>
      <c r="B386" s="137" t="s">
        <v>85</v>
      </c>
      <c r="C386" s="76" t="s">
        <v>85</v>
      </c>
      <c r="D386" s="76" t="s">
        <v>85</v>
      </c>
      <c r="E386" s="76" t="s">
        <v>85</v>
      </c>
      <c r="F386" s="73" t="s">
        <v>85</v>
      </c>
      <c r="G386" s="76" t="s">
        <v>85</v>
      </c>
      <c r="H386" s="76" t="s">
        <v>85</v>
      </c>
      <c r="I386" s="76" t="s">
        <v>85</v>
      </c>
      <c r="J386" s="76" t="s">
        <v>85</v>
      </c>
      <c r="K386" s="138" t="s">
        <v>85</v>
      </c>
    </row>
    <row r="387" spans="1:11" ht="17">
      <c r="A387" s="135"/>
      <c r="B387" s="137" t="s">
        <v>85</v>
      </c>
      <c r="C387" s="76" t="s">
        <v>85</v>
      </c>
      <c r="D387" s="76" t="s">
        <v>85</v>
      </c>
      <c r="E387" s="76" t="s">
        <v>85</v>
      </c>
      <c r="F387" s="73" t="s">
        <v>85</v>
      </c>
      <c r="G387" s="76" t="s">
        <v>85</v>
      </c>
      <c r="H387" s="76" t="s">
        <v>85</v>
      </c>
      <c r="I387" s="76" t="s">
        <v>85</v>
      </c>
      <c r="J387" s="76" t="s">
        <v>85</v>
      </c>
      <c r="K387" s="138" t="s">
        <v>85</v>
      </c>
    </row>
    <row r="388" spans="1:11" ht="17">
      <c r="A388" s="135"/>
      <c r="B388" s="137" t="s">
        <v>85</v>
      </c>
      <c r="C388" s="76" t="s">
        <v>85</v>
      </c>
      <c r="D388" s="76" t="s">
        <v>85</v>
      </c>
      <c r="E388" s="76" t="s">
        <v>85</v>
      </c>
      <c r="F388" s="73" t="s">
        <v>85</v>
      </c>
      <c r="G388" s="76" t="s">
        <v>85</v>
      </c>
      <c r="H388" s="76" t="s">
        <v>85</v>
      </c>
      <c r="I388" s="76" t="s">
        <v>85</v>
      </c>
      <c r="J388" s="76" t="s">
        <v>85</v>
      </c>
      <c r="K388" s="138" t="s">
        <v>85</v>
      </c>
    </row>
    <row r="389" spans="1:11" ht="17">
      <c r="A389" s="135"/>
      <c r="B389" s="137" t="s">
        <v>85</v>
      </c>
      <c r="C389" s="76" t="s">
        <v>85</v>
      </c>
      <c r="D389" s="76" t="s">
        <v>85</v>
      </c>
      <c r="E389" s="76" t="s">
        <v>85</v>
      </c>
      <c r="F389" s="73" t="s">
        <v>85</v>
      </c>
      <c r="G389" s="76" t="s">
        <v>85</v>
      </c>
      <c r="H389" s="76" t="s">
        <v>85</v>
      </c>
      <c r="I389" s="76" t="s">
        <v>85</v>
      </c>
      <c r="J389" s="76" t="s">
        <v>85</v>
      </c>
      <c r="K389" s="138" t="s">
        <v>85</v>
      </c>
    </row>
    <row r="390" spans="1:11" ht="17">
      <c r="A390" s="135"/>
      <c r="B390" s="137" t="s">
        <v>85</v>
      </c>
      <c r="C390" s="76" t="s">
        <v>85</v>
      </c>
      <c r="D390" s="76" t="s">
        <v>85</v>
      </c>
      <c r="E390" s="76" t="s">
        <v>85</v>
      </c>
      <c r="F390" s="73" t="s">
        <v>85</v>
      </c>
      <c r="G390" s="76" t="s">
        <v>85</v>
      </c>
      <c r="H390" s="76" t="s">
        <v>85</v>
      </c>
      <c r="I390" s="76" t="s">
        <v>85</v>
      </c>
      <c r="J390" s="76" t="s">
        <v>85</v>
      </c>
      <c r="K390" s="138" t="s">
        <v>85</v>
      </c>
    </row>
    <row r="391" spans="1:11" ht="17">
      <c r="A391" s="135"/>
      <c r="B391" s="137" t="s">
        <v>85</v>
      </c>
      <c r="C391" s="76" t="s">
        <v>85</v>
      </c>
      <c r="D391" s="76" t="s">
        <v>85</v>
      </c>
      <c r="E391" s="76" t="s">
        <v>85</v>
      </c>
      <c r="F391" s="73" t="s">
        <v>85</v>
      </c>
      <c r="G391" s="76" t="s">
        <v>85</v>
      </c>
      <c r="H391" s="76" t="s">
        <v>85</v>
      </c>
      <c r="I391" s="76" t="s">
        <v>85</v>
      </c>
      <c r="J391" s="76" t="s">
        <v>85</v>
      </c>
      <c r="K391" s="138" t="s">
        <v>85</v>
      </c>
    </row>
    <row r="392" spans="1:11" ht="17">
      <c r="A392" s="135"/>
      <c r="B392" s="137" t="s">
        <v>85</v>
      </c>
      <c r="C392" s="76" t="s">
        <v>85</v>
      </c>
      <c r="D392" s="76" t="s">
        <v>85</v>
      </c>
      <c r="E392" s="76" t="s">
        <v>85</v>
      </c>
      <c r="F392" s="73" t="s">
        <v>85</v>
      </c>
      <c r="G392" s="76" t="s">
        <v>85</v>
      </c>
      <c r="H392" s="76" t="s">
        <v>85</v>
      </c>
      <c r="I392" s="76" t="s">
        <v>85</v>
      </c>
      <c r="J392" s="76" t="s">
        <v>85</v>
      </c>
      <c r="K392" s="138" t="s">
        <v>85</v>
      </c>
    </row>
    <row r="393" spans="1:11" ht="17">
      <c r="A393" s="135"/>
      <c r="B393" s="137" t="s">
        <v>85</v>
      </c>
      <c r="C393" s="76" t="s">
        <v>85</v>
      </c>
      <c r="D393" s="76" t="s">
        <v>85</v>
      </c>
      <c r="E393" s="76" t="s">
        <v>85</v>
      </c>
      <c r="F393" s="73" t="s">
        <v>85</v>
      </c>
      <c r="G393" s="76" t="s">
        <v>85</v>
      </c>
      <c r="H393" s="76" t="s">
        <v>85</v>
      </c>
      <c r="I393" s="76" t="s">
        <v>85</v>
      </c>
      <c r="J393" s="76" t="s">
        <v>85</v>
      </c>
      <c r="K393" s="138" t="s">
        <v>85</v>
      </c>
    </row>
    <row r="394" spans="1:11" ht="17">
      <c r="A394" s="135"/>
      <c r="B394" s="137" t="s">
        <v>85</v>
      </c>
      <c r="C394" s="76" t="s">
        <v>85</v>
      </c>
      <c r="D394" s="76" t="s">
        <v>85</v>
      </c>
      <c r="E394" s="76" t="s">
        <v>85</v>
      </c>
      <c r="F394" s="73" t="s">
        <v>85</v>
      </c>
      <c r="G394" s="76" t="s">
        <v>85</v>
      </c>
      <c r="H394" s="76" t="s">
        <v>85</v>
      </c>
      <c r="I394" s="76" t="s">
        <v>85</v>
      </c>
      <c r="J394" s="76" t="s">
        <v>85</v>
      </c>
      <c r="K394" s="138" t="s">
        <v>85</v>
      </c>
    </row>
    <row r="395" spans="1:11" ht="17">
      <c r="A395" s="135"/>
      <c r="B395" s="137" t="s">
        <v>85</v>
      </c>
      <c r="C395" s="76" t="s">
        <v>85</v>
      </c>
      <c r="D395" s="76" t="s">
        <v>85</v>
      </c>
      <c r="E395" s="76" t="s">
        <v>85</v>
      </c>
      <c r="F395" s="73" t="s">
        <v>85</v>
      </c>
      <c r="G395" s="76" t="s">
        <v>85</v>
      </c>
      <c r="H395" s="76" t="s">
        <v>85</v>
      </c>
      <c r="I395" s="76" t="s">
        <v>85</v>
      </c>
      <c r="J395" s="76" t="s">
        <v>85</v>
      </c>
      <c r="K395" s="138" t="s">
        <v>85</v>
      </c>
    </row>
    <row r="396" spans="1:11" ht="17">
      <c r="A396" s="135"/>
      <c r="B396" s="137" t="s">
        <v>85</v>
      </c>
      <c r="C396" s="76" t="s">
        <v>85</v>
      </c>
      <c r="D396" s="76" t="s">
        <v>85</v>
      </c>
      <c r="E396" s="76" t="s">
        <v>85</v>
      </c>
      <c r="F396" s="73" t="s">
        <v>85</v>
      </c>
      <c r="G396" s="76" t="s">
        <v>85</v>
      </c>
      <c r="H396" s="76" t="s">
        <v>85</v>
      </c>
      <c r="I396" s="76" t="s">
        <v>85</v>
      </c>
      <c r="J396" s="76" t="s">
        <v>85</v>
      </c>
      <c r="K396" s="138" t="s">
        <v>85</v>
      </c>
    </row>
    <row r="397" spans="1:11" ht="17">
      <c r="A397" s="135"/>
      <c r="B397" s="137" t="s">
        <v>85</v>
      </c>
      <c r="C397" s="76" t="s">
        <v>85</v>
      </c>
      <c r="D397" s="76" t="s">
        <v>85</v>
      </c>
      <c r="E397" s="76" t="s">
        <v>85</v>
      </c>
      <c r="F397" s="73" t="s">
        <v>85</v>
      </c>
      <c r="G397" s="76" t="s">
        <v>85</v>
      </c>
      <c r="H397" s="76" t="s">
        <v>85</v>
      </c>
      <c r="I397" s="76" t="s">
        <v>85</v>
      </c>
      <c r="J397" s="76" t="s">
        <v>85</v>
      </c>
      <c r="K397" s="138" t="s">
        <v>85</v>
      </c>
    </row>
    <row r="398" spans="1:11" ht="17">
      <c r="A398" s="135"/>
      <c r="B398" s="137" t="s">
        <v>85</v>
      </c>
      <c r="C398" s="76" t="s">
        <v>85</v>
      </c>
      <c r="D398" s="76" t="s">
        <v>85</v>
      </c>
      <c r="E398" s="76" t="s">
        <v>85</v>
      </c>
      <c r="F398" s="73" t="s">
        <v>85</v>
      </c>
      <c r="G398" s="76" t="s">
        <v>85</v>
      </c>
      <c r="H398" s="76" t="s">
        <v>85</v>
      </c>
      <c r="I398" s="76" t="s">
        <v>85</v>
      </c>
      <c r="J398" s="76" t="s">
        <v>85</v>
      </c>
      <c r="K398" s="138" t="s">
        <v>85</v>
      </c>
    </row>
    <row r="399" spans="1:11" ht="17">
      <c r="A399" s="135"/>
      <c r="B399" s="137" t="s">
        <v>85</v>
      </c>
      <c r="C399" s="76" t="s">
        <v>85</v>
      </c>
      <c r="D399" s="76" t="s">
        <v>85</v>
      </c>
      <c r="E399" s="76" t="s">
        <v>85</v>
      </c>
      <c r="F399" s="73" t="s">
        <v>85</v>
      </c>
      <c r="G399" s="76" t="s">
        <v>85</v>
      </c>
      <c r="H399" s="76" t="s">
        <v>85</v>
      </c>
      <c r="I399" s="76" t="s">
        <v>85</v>
      </c>
      <c r="J399" s="76" t="s">
        <v>85</v>
      </c>
      <c r="K399" s="138" t="s">
        <v>85</v>
      </c>
    </row>
    <row r="400" spans="1:11" ht="17">
      <c r="A400" s="135"/>
      <c r="B400" s="137" t="s">
        <v>85</v>
      </c>
      <c r="C400" s="76" t="s">
        <v>85</v>
      </c>
      <c r="D400" s="76" t="s">
        <v>85</v>
      </c>
      <c r="E400" s="76" t="s">
        <v>85</v>
      </c>
      <c r="F400" s="73" t="s">
        <v>85</v>
      </c>
      <c r="G400" s="76" t="s">
        <v>85</v>
      </c>
      <c r="H400" s="76" t="s">
        <v>85</v>
      </c>
      <c r="I400" s="76" t="s">
        <v>85</v>
      </c>
      <c r="J400" s="76" t="s">
        <v>85</v>
      </c>
      <c r="K400" s="138" t="s">
        <v>85</v>
      </c>
    </row>
    <row r="401" spans="1:11" ht="17">
      <c r="A401" s="135"/>
      <c r="B401" s="137" t="s">
        <v>85</v>
      </c>
      <c r="C401" s="76" t="s">
        <v>85</v>
      </c>
      <c r="D401" s="76" t="s">
        <v>85</v>
      </c>
      <c r="E401" s="76" t="s">
        <v>85</v>
      </c>
      <c r="F401" s="73" t="s">
        <v>85</v>
      </c>
      <c r="G401" s="76" t="s">
        <v>85</v>
      </c>
      <c r="H401" s="76" t="s">
        <v>85</v>
      </c>
      <c r="I401" s="76" t="s">
        <v>85</v>
      </c>
      <c r="J401" s="76" t="s">
        <v>85</v>
      </c>
      <c r="K401" s="138" t="s">
        <v>85</v>
      </c>
    </row>
    <row r="402" spans="1:11" ht="17">
      <c r="A402" s="135"/>
      <c r="B402" s="137" t="s">
        <v>85</v>
      </c>
      <c r="C402" s="76" t="s">
        <v>85</v>
      </c>
      <c r="D402" s="76" t="s">
        <v>85</v>
      </c>
      <c r="E402" s="76" t="s">
        <v>85</v>
      </c>
      <c r="F402" s="73" t="s">
        <v>85</v>
      </c>
      <c r="G402" s="76" t="s">
        <v>85</v>
      </c>
      <c r="H402" s="76" t="s">
        <v>85</v>
      </c>
      <c r="I402" s="76" t="s">
        <v>85</v>
      </c>
      <c r="J402" s="76" t="s">
        <v>85</v>
      </c>
      <c r="K402" s="138" t="s">
        <v>85</v>
      </c>
    </row>
    <row r="403" spans="1:11" ht="17">
      <c r="A403" s="135"/>
      <c r="B403" s="137" t="s">
        <v>85</v>
      </c>
      <c r="C403" s="76" t="s">
        <v>85</v>
      </c>
      <c r="D403" s="76" t="s">
        <v>85</v>
      </c>
      <c r="E403" s="76" t="s">
        <v>85</v>
      </c>
      <c r="F403" s="73" t="s">
        <v>85</v>
      </c>
      <c r="G403" s="76" t="s">
        <v>85</v>
      </c>
      <c r="H403" s="76" t="s">
        <v>85</v>
      </c>
      <c r="I403" s="76" t="s">
        <v>85</v>
      </c>
      <c r="J403" s="76" t="s">
        <v>85</v>
      </c>
      <c r="K403" s="138" t="s">
        <v>85</v>
      </c>
    </row>
    <row r="404" spans="1:11" ht="17">
      <c r="A404" s="135"/>
      <c r="B404" s="137" t="s">
        <v>85</v>
      </c>
      <c r="C404" s="76" t="s">
        <v>85</v>
      </c>
      <c r="D404" s="76" t="s">
        <v>85</v>
      </c>
      <c r="E404" s="76" t="s">
        <v>85</v>
      </c>
      <c r="F404" s="73" t="s">
        <v>85</v>
      </c>
      <c r="G404" s="76" t="s">
        <v>85</v>
      </c>
      <c r="H404" s="76" t="s">
        <v>85</v>
      </c>
      <c r="I404" s="76" t="s">
        <v>85</v>
      </c>
      <c r="J404" s="76" t="s">
        <v>85</v>
      </c>
      <c r="K404" s="138" t="s">
        <v>85</v>
      </c>
    </row>
    <row r="405" spans="1:11" ht="17">
      <c r="A405" s="135"/>
      <c r="B405" s="137" t="s">
        <v>85</v>
      </c>
      <c r="C405" s="76" t="s">
        <v>85</v>
      </c>
      <c r="D405" s="76" t="s">
        <v>85</v>
      </c>
      <c r="E405" s="76" t="s">
        <v>85</v>
      </c>
      <c r="F405" s="73" t="s">
        <v>85</v>
      </c>
      <c r="G405" s="76" t="s">
        <v>85</v>
      </c>
      <c r="H405" s="76" t="s">
        <v>85</v>
      </c>
      <c r="I405" s="76" t="s">
        <v>85</v>
      </c>
      <c r="J405" s="76" t="s">
        <v>85</v>
      </c>
      <c r="K405" s="138" t="s">
        <v>85</v>
      </c>
    </row>
    <row r="406" spans="1:11" ht="17">
      <c r="A406" s="135"/>
      <c r="B406" s="137" t="s">
        <v>85</v>
      </c>
      <c r="C406" s="76" t="s">
        <v>85</v>
      </c>
      <c r="D406" s="76" t="s">
        <v>85</v>
      </c>
      <c r="E406" s="76" t="s">
        <v>85</v>
      </c>
      <c r="F406" s="73" t="s">
        <v>85</v>
      </c>
      <c r="G406" s="76" t="s">
        <v>85</v>
      </c>
      <c r="H406" s="76" t="s">
        <v>85</v>
      </c>
      <c r="I406" s="76" t="s">
        <v>85</v>
      </c>
      <c r="J406" s="76" t="s">
        <v>85</v>
      </c>
      <c r="K406" s="138" t="s">
        <v>85</v>
      </c>
    </row>
    <row r="407" spans="1:11" ht="17">
      <c r="A407" s="135"/>
      <c r="B407" s="137" t="s">
        <v>85</v>
      </c>
      <c r="C407" s="76" t="s">
        <v>85</v>
      </c>
      <c r="D407" s="76" t="s">
        <v>85</v>
      </c>
      <c r="E407" s="76" t="s">
        <v>85</v>
      </c>
      <c r="F407" s="73" t="s">
        <v>85</v>
      </c>
      <c r="G407" s="76" t="s">
        <v>85</v>
      </c>
      <c r="H407" s="76" t="s">
        <v>85</v>
      </c>
      <c r="I407" s="76" t="s">
        <v>85</v>
      </c>
      <c r="J407" s="76" t="s">
        <v>85</v>
      </c>
      <c r="K407" s="138" t="s">
        <v>85</v>
      </c>
    </row>
    <row r="408" spans="1:11" ht="17">
      <c r="A408" s="135"/>
      <c r="B408" s="137" t="s">
        <v>85</v>
      </c>
      <c r="C408" s="76" t="s">
        <v>85</v>
      </c>
      <c r="D408" s="76" t="s">
        <v>85</v>
      </c>
      <c r="E408" s="76" t="s">
        <v>85</v>
      </c>
      <c r="F408" s="73" t="s">
        <v>85</v>
      </c>
      <c r="G408" s="76" t="s">
        <v>85</v>
      </c>
      <c r="H408" s="76" t="s">
        <v>85</v>
      </c>
      <c r="I408" s="76" t="s">
        <v>85</v>
      </c>
      <c r="J408" s="76" t="s">
        <v>85</v>
      </c>
      <c r="K408" s="138" t="s">
        <v>85</v>
      </c>
    </row>
    <row r="409" spans="1:11" ht="17">
      <c r="A409" s="135"/>
      <c r="B409" s="137" t="s">
        <v>85</v>
      </c>
      <c r="C409" s="76" t="s">
        <v>85</v>
      </c>
      <c r="D409" s="76" t="s">
        <v>85</v>
      </c>
      <c r="E409" s="76" t="s">
        <v>85</v>
      </c>
      <c r="F409" s="73" t="s">
        <v>85</v>
      </c>
      <c r="G409" s="76" t="s">
        <v>85</v>
      </c>
      <c r="H409" s="76" t="s">
        <v>85</v>
      </c>
      <c r="I409" s="76" t="s">
        <v>85</v>
      </c>
      <c r="J409" s="76" t="s">
        <v>85</v>
      </c>
      <c r="K409" s="138" t="s">
        <v>85</v>
      </c>
    </row>
    <row r="410" spans="1:11" ht="17">
      <c r="A410" s="135"/>
      <c r="B410" s="137" t="s">
        <v>85</v>
      </c>
      <c r="C410" s="76" t="s">
        <v>85</v>
      </c>
      <c r="D410" s="76" t="s">
        <v>85</v>
      </c>
      <c r="E410" s="76" t="s">
        <v>85</v>
      </c>
      <c r="F410" s="73" t="s">
        <v>85</v>
      </c>
      <c r="G410" s="76" t="s">
        <v>85</v>
      </c>
      <c r="H410" s="76" t="s">
        <v>85</v>
      </c>
      <c r="I410" s="76" t="s">
        <v>85</v>
      </c>
      <c r="J410" s="76" t="s">
        <v>85</v>
      </c>
      <c r="K410" s="138" t="s">
        <v>85</v>
      </c>
    </row>
    <row r="411" spans="1:11" ht="17">
      <c r="A411" s="135"/>
      <c r="B411" s="137" t="s">
        <v>85</v>
      </c>
      <c r="C411" s="76" t="s">
        <v>85</v>
      </c>
      <c r="D411" s="76" t="s">
        <v>85</v>
      </c>
      <c r="E411" s="76" t="s">
        <v>85</v>
      </c>
      <c r="F411" s="73" t="s">
        <v>85</v>
      </c>
      <c r="G411" s="76" t="s">
        <v>85</v>
      </c>
      <c r="H411" s="76" t="s">
        <v>85</v>
      </c>
      <c r="I411" s="76" t="s">
        <v>85</v>
      </c>
      <c r="J411" s="76" t="s">
        <v>85</v>
      </c>
      <c r="K411" s="138" t="s">
        <v>85</v>
      </c>
    </row>
    <row r="412" spans="1:11" ht="17">
      <c r="A412" s="135"/>
      <c r="B412" s="137" t="s">
        <v>85</v>
      </c>
      <c r="C412" s="76" t="s">
        <v>85</v>
      </c>
      <c r="D412" s="76" t="s">
        <v>85</v>
      </c>
      <c r="E412" s="76" t="s">
        <v>85</v>
      </c>
      <c r="F412" s="73" t="s">
        <v>85</v>
      </c>
      <c r="G412" s="76" t="s">
        <v>85</v>
      </c>
      <c r="H412" s="76" t="s">
        <v>85</v>
      </c>
      <c r="I412" s="76" t="s">
        <v>85</v>
      </c>
      <c r="J412" s="76" t="s">
        <v>85</v>
      </c>
      <c r="K412" s="138" t="s">
        <v>85</v>
      </c>
    </row>
    <row r="413" spans="1:11" ht="17">
      <c r="A413" s="135"/>
      <c r="B413" s="137" t="s">
        <v>85</v>
      </c>
      <c r="C413" s="76" t="s">
        <v>85</v>
      </c>
      <c r="D413" s="76" t="s">
        <v>85</v>
      </c>
      <c r="E413" s="76" t="s">
        <v>85</v>
      </c>
      <c r="F413" s="73" t="s">
        <v>85</v>
      </c>
      <c r="G413" s="76" t="s">
        <v>85</v>
      </c>
      <c r="H413" s="76" t="s">
        <v>85</v>
      </c>
      <c r="I413" s="76" t="s">
        <v>85</v>
      </c>
      <c r="J413" s="76" t="s">
        <v>85</v>
      </c>
      <c r="K413" s="138" t="s">
        <v>85</v>
      </c>
    </row>
    <row r="414" spans="1:11" ht="17">
      <c r="A414" s="135"/>
      <c r="B414" s="137" t="s">
        <v>85</v>
      </c>
      <c r="C414" s="76" t="s">
        <v>85</v>
      </c>
      <c r="D414" s="76" t="s">
        <v>85</v>
      </c>
      <c r="E414" s="76" t="s">
        <v>85</v>
      </c>
      <c r="F414" s="73" t="s">
        <v>85</v>
      </c>
      <c r="G414" s="76" t="s">
        <v>85</v>
      </c>
      <c r="H414" s="76" t="s">
        <v>85</v>
      </c>
      <c r="I414" s="76" t="s">
        <v>85</v>
      </c>
      <c r="J414" s="76" t="s">
        <v>85</v>
      </c>
      <c r="K414" s="138" t="s">
        <v>85</v>
      </c>
    </row>
    <row r="415" spans="1:11" ht="17">
      <c r="A415" s="135"/>
      <c r="B415" s="137" t="s">
        <v>85</v>
      </c>
      <c r="C415" s="76" t="s">
        <v>85</v>
      </c>
      <c r="D415" s="76" t="s">
        <v>85</v>
      </c>
      <c r="E415" s="76" t="s">
        <v>85</v>
      </c>
      <c r="F415" s="73" t="s">
        <v>85</v>
      </c>
      <c r="G415" s="76" t="s">
        <v>85</v>
      </c>
      <c r="H415" s="76" t="s">
        <v>85</v>
      </c>
      <c r="I415" s="76" t="s">
        <v>85</v>
      </c>
      <c r="J415" s="76" t="s">
        <v>85</v>
      </c>
      <c r="K415" s="138" t="s">
        <v>85</v>
      </c>
    </row>
    <row r="416" spans="1:11" ht="17">
      <c r="A416" s="135"/>
      <c r="B416" s="137" t="s">
        <v>85</v>
      </c>
      <c r="C416" s="76" t="s">
        <v>85</v>
      </c>
      <c r="D416" s="76" t="s">
        <v>85</v>
      </c>
      <c r="E416" s="76" t="s">
        <v>85</v>
      </c>
      <c r="F416" s="73" t="s">
        <v>85</v>
      </c>
      <c r="G416" s="76" t="s">
        <v>85</v>
      </c>
      <c r="H416" s="76" t="s">
        <v>85</v>
      </c>
      <c r="I416" s="76" t="s">
        <v>85</v>
      </c>
      <c r="J416" s="76" t="s">
        <v>85</v>
      </c>
      <c r="K416" s="138" t="s">
        <v>85</v>
      </c>
    </row>
    <row r="417" spans="1:11" ht="17">
      <c r="A417" s="135"/>
      <c r="B417" s="137" t="s">
        <v>85</v>
      </c>
      <c r="C417" s="76" t="s">
        <v>85</v>
      </c>
      <c r="D417" s="76" t="s">
        <v>85</v>
      </c>
      <c r="E417" s="76" t="s">
        <v>85</v>
      </c>
      <c r="F417" s="73" t="s">
        <v>85</v>
      </c>
      <c r="G417" s="76" t="s">
        <v>85</v>
      </c>
      <c r="H417" s="76" t="s">
        <v>85</v>
      </c>
      <c r="I417" s="76" t="s">
        <v>85</v>
      </c>
      <c r="J417" s="76" t="s">
        <v>85</v>
      </c>
      <c r="K417" s="138" t="s">
        <v>85</v>
      </c>
    </row>
    <row r="418" spans="1:11" ht="17">
      <c r="A418" s="135"/>
      <c r="B418" s="137" t="s">
        <v>85</v>
      </c>
      <c r="C418" s="76" t="s">
        <v>85</v>
      </c>
      <c r="D418" s="76" t="s">
        <v>85</v>
      </c>
      <c r="E418" s="76" t="s">
        <v>85</v>
      </c>
      <c r="F418" s="73" t="s">
        <v>85</v>
      </c>
      <c r="G418" s="76" t="s">
        <v>85</v>
      </c>
      <c r="H418" s="76" t="s">
        <v>85</v>
      </c>
      <c r="I418" s="76" t="s">
        <v>85</v>
      </c>
      <c r="J418" s="76" t="s">
        <v>85</v>
      </c>
      <c r="K418" s="138" t="s">
        <v>85</v>
      </c>
    </row>
    <row r="419" spans="1:11" ht="17">
      <c r="A419" s="135"/>
      <c r="B419" s="137" t="s">
        <v>85</v>
      </c>
      <c r="C419" s="76" t="s">
        <v>85</v>
      </c>
      <c r="D419" s="76" t="s">
        <v>85</v>
      </c>
      <c r="E419" s="76" t="s">
        <v>85</v>
      </c>
      <c r="F419" s="73" t="s">
        <v>85</v>
      </c>
      <c r="G419" s="76" t="s">
        <v>85</v>
      </c>
      <c r="H419" s="76" t="s">
        <v>85</v>
      </c>
      <c r="I419" s="76" t="s">
        <v>85</v>
      </c>
      <c r="J419" s="76" t="s">
        <v>85</v>
      </c>
      <c r="K419" s="138" t="s">
        <v>85</v>
      </c>
    </row>
    <row r="420" spans="1:11" ht="17">
      <c r="A420" s="135"/>
      <c r="B420" s="137" t="s">
        <v>85</v>
      </c>
      <c r="C420" s="76" t="s">
        <v>85</v>
      </c>
      <c r="D420" s="76" t="s">
        <v>85</v>
      </c>
      <c r="E420" s="76" t="s">
        <v>85</v>
      </c>
      <c r="F420" s="73" t="s">
        <v>85</v>
      </c>
      <c r="G420" s="76" t="s">
        <v>85</v>
      </c>
      <c r="H420" s="76" t="s">
        <v>85</v>
      </c>
      <c r="I420" s="76" t="s">
        <v>85</v>
      </c>
      <c r="J420" s="76" t="s">
        <v>85</v>
      </c>
      <c r="K420" s="138" t="s">
        <v>85</v>
      </c>
    </row>
    <row r="421" spans="1:11" ht="17">
      <c r="A421" s="135"/>
      <c r="B421" s="137" t="s">
        <v>85</v>
      </c>
      <c r="C421" s="76" t="s">
        <v>85</v>
      </c>
      <c r="D421" s="76" t="s">
        <v>85</v>
      </c>
      <c r="E421" s="76" t="s">
        <v>85</v>
      </c>
      <c r="F421" s="73" t="s">
        <v>85</v>
      </c>
      <c r="G421" s="76" t="s">
        <v>85</v>
      </c>
      <c r="H421" s="76" t="s">
        <v>85</v>
      </c>
      <c r="I421" s="76" t="s">
        <v>85</v>
      </c>
      <c r="J421" s="76" t="s">
        <v>85</v>
      </c>
      <c r="K421" s="138" t="s">
        <v>85</v>
      </c>
    </row>
    <row r="422" spans="1:11" ht="17">
      <c r="A422" s="135"/>
      <c r="B422" s="137" t="s">
        <v>85</v>
      </c>
      <c r="C422" s="76" t="s">
        <v>85</v>
      </c>
      <c r="D422" s="76" t="s">
        <v>85</v>
      </c>
      <c r="E422" s="76" t="s">
        <v>85</v>
      </c>
      <c r="F422" s="73" t="s">
        <v>85</v>
      </c>
      <c r="G422" s="76" t="s">
        <v>85</v>
      </c>
      <c r="H422" s="76" t="s">
        <v>85</v>
      </c>
      <c r="I422" s="76" t="s">
        <v>85</v>
      </c>
      <c r="J422" s="76" t="s">
        <v>85</v>
      </c>
      <c r="K422" s="138" t="s">
        <v>85</v>
      </c>
    </row>
    <row r="423" spans="1:11" ht="17">
      <c r="A423" s="135"/>
      <c r="B423" s="137" t="s">
        <v>85</v>
      </c>
      <c r="C423" s="76" t="s">
        <v>85</v>
      </c>
      <c r="D423" s="76" t="s">
        <v>85</v>
      </c>
      <c r="E423" s="76" t="s">
        <v>85</v>
      </c>
      <c r="F423" s="73" t="s">
        <v>85</v>
      </c>
      <c r="G423" s="76" t="s">
        <v>85</v>
      </c>
      <c r="H423" s="76" t="s">
        <v>85</v>
      </c>
      <c r="I423" s="76" t="s">
        <v>85</v>
      </c>
      <c r="J423" s="76" t="s">
        <v>85</v>
      </c>
      <c r="K423" s="138" t="s">
        <v>85</v>
      </c>
    </row>
    <row r="424" spans="1:11" ht="17">
      <c r="A424" s="135"/>
      <c r="B424" s="137" t="s">
        <v>85</v>
      </c>
      <c r="C424" s="76" t="s">
        <v>85</v>
      </c>
      <c r="D424" s="76" t="s">
        <v>85</v>
      </c>
      <c r="E424" s="76" t="s">
        <v>85</v>
      </c>
      <c r="F424" s="73" t="s">
        <v>85</v>
      </c>
      <c r="G424" s="76" t="s">
        <v>85</v>
      </c>
      <c r="H424" s="76" t="s">
        <v>85</v>
      </c>
      <c r="I424" s="76" t="s">
        <v>85</v>
      </c>
      <c r="J424" s="76" t="s">
        <v>85</v>
      </c>
      <c r="K424" s="138" t="s">
        <v>85</v>
      </c>
    </row>
    <row r="425" spans="1:11" ht="17">
      <c r="A425" s="135"/>
      <c r="B425" s="137" t="s">
        <v>85</v>
      </c>
      <c r="C425" s="76" t="s">
        <v>85</v>
      </c>
      <c r="D425" s="76" t="s">
        <v>85</v>
      </c>
      <c r="E425" s="76" t="s">
        <v>85</v>
      </c>
      <c r="F425" s="73" t="s">
        <v>85</v>
      </c>
      <c r="G425" s="76" t="s">
        <v>85</v>
      </c>
      <c r="H425" s="76" t="s">
        <v>85</v>
      </c>
      <c r="I425" s="76" t="s">
        <v>85</v>
      </c>
      <c r="J425" s="76" t="s">
        <v>85</v>
      </c>
      <c r="K425" s="138" t="s">
        <v>85</v>
      </c>
    </row>
    <row r="426" spans="1:11" ht="17">
      <c r="A426" s="135"/>
      <c r="B426" s="137" t="s">
        <v>85</v>
      </c>
      <c r="C426" s="76" t="s">
        <v>85</v>
      </c>
      <c r="D426" s="76" t="s">
        <v>85</v>
      </c>
      <c r="E426" s="76" t="s">
        <v>85</v>
      </c>
      <c r="F426" s="73" t="s">
        <v>85</v>
      </c>
      <c r="G426" s="76" t="s">
        <v>85</v>
      </c>
      <c r="H426" s="76" t="s">
        <v>85</v>
      </c>
      <c r="I426" s="76" t="s">
        <v>85</v>
      </c>
      <c r="J426" s="76" t="s">
        <v>85</v>
      </c>
      <c r="K426" s="138" t="s">
        <v>85</v>
      </c>
    </row>
    <row r="427" spans="1:11" ht="17">
      <c r="A427" s="135"/>
      <c r="B427" s="137" t="s">
        <v>85</v>
      </c>
      <c r="C427" s="76" t="s">
        <v>85</v>
      </c>
      <c r="D427" s="76" t="s">
        <v>85</v>
      </c>
      <c r="E427" s="76" t="s">
        <v>85</v>
      </c>
      <c r="F427" s="73" t="s">
        <v>85</v>
      </c>
      <c r="G427" s="76" t="s">
        <v>85</v>
      </c>
      <c r="H427" s="76" t="s">
        <v>85</v>
      </c>
      <c r="I427" s="76" t="s">
        <v>85</v>
      </c>
      <c r="J427" s="76" t="s">
        <v>85</v>
      </c>
      <c r="K427" s="138" t="s">
        <v>85</v>
      </c>
    </row>
    <row r="428" spans="1:11" ht="17">
      <c r="A428" s="135"/>
      <c r="B428" s="137" t="s">
        <v>85</v>
      </c>
      <c r="C428" s="76" t="s">
        <v>85</v>
      </c>
      <c r="D428" s="76" t="s">
        <v>85</v>
      </c>
      <c r="E428" s="76" t="s">
        <v>85</v>
      </c>
      <c r="F428" s="73" t="s">
        <v>85</v>
      </c>
      <c r="G428" s="76" t="s">
        <v>85</v>
      </c>
      <c r="H428" s="76" t="s">
        <v>85</v>
      </c>
      <c r="I428" s="76" t="s">
        <v>85</v>
      </c>
      <c r="J428" s="76" t="s">
        <v>85</v>
      </c>
      <c r="K428" s="138" t="s">
        <v>85</v>
      </c>
    </row>
    <row r="429" spans="1:11" ht="17">
      <c r="A429" s="135"/>
      <c r="B429" s="137" t="s">
        <v>85</v>
      </c>
      <c r="C429" s="76" t="s">
        <v>85</v>
      </c>
      <c r="D429" s="76" t="s">
        <v>85</v>
      </c>
      <c r="E429" s="76" t="s">
        <v>85</v>
      </c>
      <c r="F429" s="73" t="s">
        <v>85</v>
      </c>
      <c r="G429" s="76" t="s">
        <v>85</v>
      </c>
      <c r="H429" s="76" t="s">
        <v>85</v>
      </c>
      <c r="I429" s="76" t="s">
        <v>85</v>
      </c>
      <c r="J429" s="76" t="s">
        <v>85</v>
      </c>
      <c r="K429" s="138" t="s">
        <v>85</v>
      </c>
    </row>
    <row r="430" spans="1:11" ht="17">
      <c r="A430" s="135"/>
      <c r="B430" s="137" t="s">
        <v>85</v>
      </c>
      <c r="C430" s="76" t="s">
        <v>85</v>
      </c>
      <c r="D430" s="76" t="s">
        <v>85</v>
      </c>
      <c r="E430" s="76" t="s">
        <v>85</v>
      </c>
      <c r="F430" s="73" t="s">
        <v>85</v>
      </c>
      <c r="G430" s="76" t="s">
        <v>85</v>
      </c>
      <c r="H430" s="76" t="s">
        <v>85</v>
      </c>
      <c r="I430" s="76" t="s">
        <v>85</v>
      </c>
      <c r="J430" s="76" t="s">
        <v>85</v>
      </c>
      <c r="K430" s="138" t="s">
        <v>85</v>
      </c>
    </row>
    <row r="431" spans="1:11" ht="17">
      <c r="A431" s="135"/>
      <c r="B431" s="137" t="s">
        <v>85</v>
      </c>
      <c r="C431" s="76" t="s">
        <v>85</v>
      </c>
      <c r="D431" s="76" t="s">
        <v>85</v>
      </c>
      <c r="E431" s="76" t="s">
        <v>85</v>
      </c>
      <c r="F431" s="73" t="s">
        <v>85</v>
      </c>
      <c r="G431" s="76" t="s">
        <v>85</v>
      </c>
      <c r="H431" s="76" t="s">
        <v>85</v>
      </c>
      <c r="I431" s="76" t="s">
        <v>85</v>
      </c>
      <c r="J431" s="76" t="s">
        <v>85</v>
      </c>
      <c r="K431" s="138" t="s">
        <v>85</v>
      </c>
    </row>
    <row r="432" spans="1:11" ht="17">
      <c r="A432" s="135"/>
      <c r="B432" s="137" t="s">
        <v>85</v>
      </c>
      <c r="C432" s="76" t="s">
        <v>85</v>
      </c>
      <c r="D432" s="76" t="s">
        <v>85</v>
      </c>
      <c r="E432" s="76" t="s">
        <v>85</v>
      </c>
      <c r="F432" s="73" t="s">
        <v>85</v>
      </c>
      <c r="G432" s="76" t="s">
        <v>85</v>
      </c>
      <c r="H432" s="76" t="s">
        <v>85</v>
      </c>
      <c r="I432" s="76" t="s">
        <v>85</v>
      </c>
      <c r="J432" s="76" t="s">
        <v>85</v>
      </c>
      <c r="K432" s="138" t="s">
        <v>85</v>
      </c>
    </row>
    <row r="433" spans="1:11" ht="17">
      <c r="A433" s="135"/>
      <c r="B433" s="137" t="s">
        <v>85</v>
      </c>
      <c r="C433" s="76" t="s">
        <v>85</v>
      </c>
      <c r="D433" s="76" t="s">
        <v>85</v>
      </c>
      <c r="E433" s="76" t="s">
        <v>85</v>
      </c>
      <c r="F433" s="73" t="s">
        <v>85</v>
      </c>
      <c r="G433" s="76" t="s">
        <v>85</v>
      </c>
      <c r="H433" s="76" t="s">
        <v>85</v>
      </c>
      <c r="I433" s="76" t="s">
        <v>85</v>
      </c>
      <c r="J433" s="76" t="s">
        <v>85</v>
      </c>
      <c r="K433" s="138" t="s">
        <v>85</v>
      </c>
    </row>
    <row r="434" spans="1:11" ht="17">
      <c r="A434" s="135"/>
      <c r="B434" s="137" t="s">
        <v>85</v>
      </c>
      <c r="C434" s="76" t="s">
        <v>85</v>
      </c>
      <c r="D434" s="76" t="s">
        <v>85</v>
      </c>
      <c r="E434" s="76" t="s">
        <v>85</v>
      </c>
      <c r="F434" s="73" t="s">
        <v>85</v>
      </c>
      <c r="G434" s="76" t="s">
        <v>85</v>
      </c>
      <c r="H434" s="76" t="s">
        <v>85</v>
      </c>
      <c r="I434" s="76" t="s">
        <v>85</v>
      </c>
      <c r="J434" s="76" t="s">
        <v>85</v>
      </c>
      <c r="K434" s="138" t="s">
        <v>85</v>
      </c>
    </row>
    <row r="435" spans="1:11" ht="17">
      <c r="A435" s="135"/>
      <c r="B435" s="137" t="s">
        <v>85</v>
      </c>
      <c r="C435" s="76" t="s">
        <v>85</v>
      </c>
      <c r="D435" s="76" t="s">
        <v>85</v>
      </c>
      <c r="E435" s="76" t="s">
        <v>85</v>
      </c>
      <c r="F435" s="73" t="s">
        <v>85</v>
      </c>
      <c r="G435" s="76" t="s">
        <v>85</v>
      </c>
      <c r="H435" s="76" t="s">
        <v>85</v>
      </c>
      <c r="I435" s="76" t="s">
        <v>85</v>
      </c>
      <c r="J435" s="76" t="s">
        <v>85</v>
      </c>
      <c r="K435" s="138" t="s">
        <v>85</v>
      </c>
    </row>
    <row r="436" spans="1:11" ht="17">
      <c r="A436" s="135"/>
      <c r="B436" s="137" t="s">
        <v>85</v>
      </c>
      <c r="C436" s="76" t="s">
        <v>85</v>
      </c>
      <c r="D436" s="76" t="s">
        <v>85</v>
      </c>
      <c r="E436" s="76" t="s">
        <v>85</v>
      </c>
      <c r="F436" s="73" t="s">
        <v>85</v>
      </c>
      <c r="G436" s="76" t="s">
        <v>85</v>
      </c>
      <c r="H436" s="76" t="s">
        <v>85</v>
      </c>
      <c r="I436" s="76" t="s">
        <v>85</v>
      </c>
      <c r="J436" s="76" t="s">
        <v>85</v>
      </c>
      <c r="K436" s="138" t="s">
        <v>85</v>
      </c>
    </row>
    <row r="437" spans="1:11" ht="17">
      <c r="A437" s="135"/>
      <c r="B437" s="137" t="s">
        <v>85</v>
      </c>
      <c r="C437" s="76" t="s">
        <v>85</v>
      </c>
      <c r="D437" s="76" t="s">
        <v>85</v>
      </c>
      <c r="E437" s="76" t="s">
        <v>85</v>
      </c>
      <c r="F437" s="73" t="s">
        <v>85</v>
      </c>
      <c r="G437" s="76" t="s">
        <v>85</v>
      </c>
      <c r="H437" s="76" t="s">
        <v>85</v>
      </c>
      <c r="I437" s="76" t="s">
        <v>85</v>
      </c>
      <c r="J437" s="76" t="s">
        <v>85</v>
      </c>
      <c r="K437" s="138" t="s">
        <v>85</v>
      </c>
    </row>
    <row r="438" spans="1:11" ht="17">
      <c r="A438" s="135"/>
      <c r="B438" s="137" t="s">
        <v>85</v>
      </c>
      <c r="C438" s="76" t="s">
        <v>85</v>
      </c>
      <c r="D438" s="76" t="s">
        <v>85</v>
      </c>
      <c r="E438" s="76" t="s">
        <v>85</v>
      </c>
      <c r="F438" s="73" t="s">
        <v>85</v>
      </c>
      <c r="G438" s="76" t="s">
        <v>85</v>
      </c>
      <c r="H438" s="76" t="s">
        <v>85</v>
      </c>
      <c r="I438" s="76" t="s">
        <v>85</v>
      </c>
      <c r="J438" s="76" t="s">
        <v>85</v>
      </c>
      <c r="K438" s="138" t="s">
        <v>85</v>
      </c>
    </row>
    <row r="439" spans="1:11" ht="17">
      <c r="A439" s="135"/>
      <c r="B439" s="137" t="s">
        <v>85</v>
      </c>
      <c r="C439" s="76" t="s">
        <v>85</v>
      </c>
      <c r="D439" s="76" t="s">
        <v>85</v>
      </c>
      <c r="E439" s="76" t="s">
        <v>85</v>
      </c>
      <c r="F439" s="73" t="s">
        <v>85</v>
      </c>
      <c r="G439" s="76" t="s">
        <v>85</v>
      </c>
      <c r="H439" s="76" t="s">
        <v>85</v>
      </c>
      <c r="I439" s="76" t="s">
        <v>85</v>
      </c>
      <c r="J439" s="76" t="s">
        <v>85</v>
      </c>
      <c r="K439" s="138" t="s">
        <v>85</v>
      </c>
    </row>
    <row r="440" spans="1:11" ht="17">
      <c r="A440" s="135"/>
      <c r="B440" s="137" t="s">
        <v>85</v>
      </c>
      <c r="C440" s="76" t="s">
        <v>85</v>
      </c>
      <c r="D440" s="76" t="s">
        <v>85</v>
      </c>
      <c r="E440" s="76" t="s">
        <v>85</v>
      </c>
      <c r="F440" s="73" t="s">
        <v>85</v>
      </c>
      <c r="G440" s="76" t="s">
        <v>85</v>
      </c>
      <c r="H440" s="76" t="s">
        <v>85</v>
      </c>
      <c r="I440" s="76" t="s">
        <v>85</v>
      </c>
      <c r="J440" s="76" t="s">
        <v>85</v>
      </c>
      <c r="K440" s="138" t="s">
        <v>85</v>
      </c>
    </row>
    <row r="441" spans="1:11" ht="17">
      <c r="A441" s="135"/>
      <c r="B441" s="137" t="s">
        <v>85</v>
      </c>
      <c r="C441" s="76" t="s">
        <v>85</v>
      </c>
      <c r="D441" s="76" t="s">
        <v>85</v>
      </c>
      <c r="E441" s="76" t="s">
        <v>85</v>
      </c>
      <c r="F441" s="73" t="s">
        <v>85</v>
      </c>
      <c r="G441" s="76" t="s">
        <v>85</v>
      </c>
      <c r="H441" s="76" t="s">
        <v>85</v>
      </c>
      <c r="I441" s="76" t="s">
        <v>85</v>
      </c>
      <c r="J441" s="76" t="s">
        <v>85</v>
      </c>
      <c r="K441" s="138" t="s">
        <v>85</v>
      </c>
    </row>
    <row r="442" spans="1:11" ht="17">
      <c r="A442" s="135"/>
      <c r="B442" s="137" t="s">
        <v>85</v>
      </c>
      <c r="C442" s="76" t="s">
        <v>85</v>
      </c>
      <c r="D442" s="76" t="s">
        <v>85</v>
      </c>
      <c r="E442" s="76" t="s">
        <v>85</v>
      </c>
      <c r="F442" s="73" t="s">
        <v>85</v>
      </c>
      <c r="G442" s="76" t="s">
        <v>85</v>
      </c>
      <c r="H442" s="76" t="s">
        <v>85</v>
      </c>
      <c r="I442" s="76" t="s">
        <v>85</v>
      </c>
      <c r="J442" s="76" t="s">
        <v>85</v>
      </c>
      <c r="K442" s="138" t="s">
        <v>85</v>
      </c>
    </row>
    <row r="443" spans="1:11" ht="17">
      <c r="A443" s="135"/>
      <c r="B443" s="137" t="s">
        <v>85</v>
      </c>
      <c r="C443" s="76" t="s">
        <v>85</v>
      </c>
      <c r="D443" s="76" t="s">
        <v>85</v>
      </c>
      <c r="E443" s="76" t="s">
        <v>85</v>
      </c>
      <c r="F443" s="73" t="s">
        <v>85</v>
      </c>
      <c r="G443" s="76" t="s">
        <v>85</v>
      </c>
      <c r="H443" s="76" t="s">
        <v>85</v>
      </c>
      <c r="I443" s="76" t="s">
        <v>85</v>
      </c>
      <c r="J443" s="76" t="s">
        <v>85</v>
      </c>
      <c r="K443" s="138" t="s">
        <v>85</v>
      </c>
    </row>
    <row r="444" spans="1:11" ht="17">
      <c r="A444" s="135"/>
      <c r="B444" s="137" t="s">
        <v>85</v>
      </c>
      <c r="C444" s="76" t="s">
        <v>85</v>
      </c>
      <c r="D444" s="76" t="s">
        <v>85</v>
      </c>
      <c r="E444" s="76" t="s">
        <v>85</v>
      </c>
      <c r="F444" s="73" t="s">
        <v>85</v>
      </c>
      <c r="G444" s="76" t="s">
        <v>85</v>
      </c>
      <c r="H444" s="76" t="s">
        <v>85</v>
      </c>
      <c r="I444" s="76" t="s">
        <v>85</v>
      </c>
      <c r="J444" s="76" t="s">
        <v>85</v>
      </c>
      <c r="K444" s="138" t="s">
        <v>85</v>
      </c>
    </row>
    <row r="445" spans="1:11" ht="17">
      <c r="A445" s="135"/>
      <c r="B445" s="137" t="s">
        <v>85</v>
      </c>
      <c r="C445" s="76" t="s">
        <v>85</v>
      </c>
      <c r="D445" s="76" t="s">
        <v>85</v>
      </c>
      <c r="E445" s="76" t="s">
        <v>85</v>
      </c>
      <c r="F445" s="73" t="s">
        <v>85</v>
      </c>
      <c r="G445" s="76" t="s">
        <v>85</v>
      </c>
      <c r="H445" s="76" t="s">
        <v>85</v>
      </c>
      <c r="I445" s="76" t="s">
        <v>85</v>
      </c>
      <c r="J445" s="76" t="s">
        <v>85</v>
      </c>
      <c r="K445" s="138" t="s">
        <v>85</v>
      </c>
    </row>
    <row r="446" spans="1:11" ht="17">
      <c r="A446" s="135"/>
      <c r="B446" s="137" t="s">
        <v>85</v>
      </c>
      <c r="C446" s="76" t="s">
        <v>85</v>
      </c>
      <c r="D446" s="76" t="s">
        <v>85</v>
      </c>
      <c r="E446" s="76" t="s">
        <v>85</v>
      </c>
      <c r="F446" s="73" t="s">
        <v>85</v>
      </c>
      <c r="G446" s="76" t="s">
        <v>85</v>
      </c>
      <c r="H446" s="76" t="s">
        <v>85</v>
      </c>
      <c r="I446" s="76" t="s">
        <v>85</v>
      </c>
      <c r="J446" s="76" t="s">
        <v>85</v>
      </c>
      <c r="K446" s="138" t="s">
        <v>85</v>
      </c>
    </row>
    <row r="447" spans="1:11" ht="17">
      <c r="A447" s="135"/>
      <c r="B447" s="137" t="s">
        <v>85</v>
      </c>
      <c r="C447" s="76" t="s">
        <v>85</v>
      </c>
      <c r="D447" s="76" t="s">
        <v>85</v>
      </c>
      <c r="E447" s="76" t="s">
        <v>85</v>
      </c>
      <c r="F447" s="73" t="s">
        <v>85</v>
      </c>
      <c r="G447" s="76" t="s">
        <v>85</v>
      </c>
      <c r="H447" s="76" t="s">
        <v>85</v>
      </c>
      <c r="I447" s="76" t="s">
        <v>85</v>
      </c>
      <c r="J447" s="76" t="s">
        <v>85</v>
      </c>
      <c r="K447" s="138" t="s">
        <v>85</v>
      </c>
    </row>
    <row r="448" spans="1:11" ht="17">
      <c r="A448" s="135"/>
      <c r="B448" s="137" t="s">
        <v>85</v>
      </c>
      <c r="C448" s="76" t="s">
        <v>85</v>
      </c>
      <c r="D448" s="76" t="s">
        <v>85</v>
      </c>
      <c r="E448" s="76" t="s">
        <v>85</v>
      </c>
      <c r="F448" s="73" t="s">
        <v>85</v>
      </c>
      <c r="G448" s="76" t="s">
        <v>85</v>
      </c>
      <c r="H448" s="76" t="s">
        <v>85</v>
      </c>
      <c r="I448" s="76" t="s">
        <v>85</v>
      </c>
      <c r="J448" s="76" t="s">
        <v>85</v>
      </c>
      <c r="K448" s="138" t="s">
        <v>85</v>
      </c>
    </row>
    <row r="449" spans="1:11" ht="17">
      <c r="A449" s="135"/>
      <c r="B449" s="137" t="s">
        <v>85</v>
      </c>
      <c r="C449" s="76" t="s">
        <v>85</v>
      </c>
      <c r="D449" s="76" t="s">
        <v>85</v>
      </c>
      <c r="E449" s="76" t="s">
        <v>85</v>
      </c>
      <c r="F449" s="73" t="s">
        <v>85</v>
      </c>
      <c r="G449" s="76" t="s">
        <v>85</v>
      </c>
      <c r="H449" s="76" t="s">
        <v>85</v>
      </c>
      <c r="I449" s="76" t="s">
        <v>85</v>
      </c>
      <c r="J449" s="76" t="s">
        <v>85</v>
      </c>
      <c r="K449" s="138" t="s">
        <v>85</v>
      </c>
    </row>
    <row r="450" spans="1:11" ht="17">
      <c r="A450" s="135"/>
      <c r="B450" s="137" t="s">
        <v>85</v>
      </c>
      <c r="C450" s="76" t="s">
        <v>85</v>
      </c>
      <c r="D450" s="76" t="s">
        <v>85</v>
      </c>
      <c r="E450" s="76" t="s">
        <v>85</v>
      </c>
      <c r="F450" s="73" t="s">
        <v>85</v>
      </c>
      <c r="G450" s="76" t="s">
        <v>85</v>
      </c>
      <c r="H450" s="76" t="s">
        <v>85</v>
      </c>
      <c r="I450" s="76" t="s">
        <v>85</v>
      </c>
      <c r="J450" s="76" t="s">
        <v>85</v>
      </c>
      <c r="K450" s="138" t="s">
        <v>85</v>
      </c>
    </row>
    <row r="451" spans="1:11" ht="17">
      <c r="A451" s="135"/>
      <c r="B451" s="137" t="s">
        <v>85</v>
      </c>
      <c r="C451" s="76" t="s">
        <v>85</v>
      </c>
      <c r="D451" s="76" t="s">
        <v>85</v>
      </c>
      <c r="E451" s="76" t="s">
        <v>85</v>
      </c>
      <c r="F451" s="73" t="s">
        <v>85</v>
      </c>
      <c r="G451" s="76" t="s">
        <v>85</v>
      </c>
      <c r="H451" s="76" t="s">
        <v>85</v>
      </c>
      <c r="I451" s="76" t="s">
        <v>85</v>
      </c>
      <c r="J451" s="76" t="s">
        <v>85</v>
      </c>
      <c r="K451" s="138" t="s">
        <v>85</v>
      </c>
    </row>
    <row r="452" spans="1:11" ht="17">
      <c r="A452" s="135"/>
      <c r="B452" s="137" t="s">
        <v>85</v>
      </c>
      <c r="C452" s="76" t="s">
        <v>85</v>
      </c>
      <c r="D452" s="76" t="s">
        <v>85</v>
      </c>
      <c r="E452" s="76" t="s">
        <v>85</v>
      </c>
      <c r="F452" s="73" t="s">
        <v>85</v>
      </c>
      <c r="G452" s="76" t="s">
        <v>85</v>
      </c>
      <c r="H452" s="76" t="s">
        <v>85</v>
      </c>
      <c r="I452" s="76" t="s">
        <v>85</v>
      </c>
      <c r="J452" s="76" t="s">
        <v>85</v>
      </c>
      <c r="K452" s="138" t="s">
        <v>85</v>
      </c>
    </row>
    <row r="453" spans="1:11" ht="17">
      <c r="A453" s="135"/>
      <c r="B453" s="137" t="s">
        <v>85</v>
      </c>
      <c r="C453" s="76" t="s">
        <v>85</v>
      </c>
      <c r="D453" s="76" t="s">
        <v>85</v>
      </c>
      <c r="E453" s="76" t="s">
        <v>85</v>
      </c>
      <c r="F453" s="73" t="s">
        <v>85</v>
      </c>
      <c r="G453" s="76" t="s">
        <v>85</v>
      </c>
      <c r="H453" s="76" t="s">
        <v>85</v>
      </c>
      <c r="I453" s="76" t="s">
        <v>85</v>
      </c>
      <c r="J453" s="76" t="s">
        <v>85</v>
      </c>
      <c r="K453" s="138" t="s">
        <v>85</v>
      </c>
    </row>
    <row r="454" spans="1:11" ht="17">
      <c r="A454" s="135"/>
      <c r="B454" s="137" t="s">
        <v>85</v>
      </c>
      <c r="C454" s="76" t="s">
        <v>85</v>
      </c>
      <c r="D454" s="76" t="s">
        <v>85</v>
      </c>
      <c r="E454" s="76" t="s">
        <v>85</v>
      </c>
      <c r="F454" s="73" t="s">
        <v>85</v>
      </c>
      <c r="G454" s="76" t="s">
        <v>85</v>
      </c>
      <c r="H454" s="76" t="s">
        <v>85</v>
      </c>
      <c r="I454" s="76" t="s">
        <v>85</v>
      </c>
      <c r="J454" s="76" t="s">
        <v>85</v>
      </c>
      <c r="K454" s="138" t="s">
        <v>85</v>
      </c>
    </row>
    <row r="455" spans="1:11" ht="17">
      <c r="A455" s="135"/>
      <c r="B455" s="137" t="s">
        <v>85</v>
      </c>
      <c r="C455" s="76" t="s">
        <v>85</v>
      </c>
      <c r="D455" s="76" t="s">
        <v>85</v>
      </c>
      <c r="E455" s="76" t="s">
        <v>85</v>
      </c>
      <c r="F455" s="73" t="s">
        <v>85</v>
      </c>
      <c r="G455" s="76" t="s">
        <v>85</v>
      </c>
      <c r="H455" s="76" t="s">
        <v>85</v>
      </c>
      <c r="I455" s="76" t="s">
        <v>85</v>
      </c>
      <c r="J455" s="76" t="s">
        <v>85</v>
      </c>
      <c r="K455" s="138" t="s">
        <v>85</v>
      </c>
    </row>
    <row r="456" spans="1:11" ht="17">
      <c r="A456" s="135"/>
      <c r="B456" s="137" t="s">
        <v>85</v>
      </c>
      <c r="C456" s="76" t="s">
        <v>85</v>
      </c>
      <c r="D456" s="76" t="s">
        <v>85</v>
      </c>
      <c r="E456" s="76" t="s">
        <v>85</v>
      </c>
      <c r="F456" s="73" t="s">
        <v>85</v>
      </c>
      <c r="G456" s="76" t="s">
        <v>85</v>
      </c>
      <c r="H456" s="76" t="s">
        <v>85</v>
      </c>
      <c r="I456" s="76" t="s">
        <v>85</v>
      </c>
      <c r="J456" s="76" t="s">
        <v>85</v>
      </c>
      <c r="K456" s="138" t="s">
        <v>85</v>
      </c>
    </row>
    <row r="457" spans="1:11" ht="17">
      <c r="A457" s="135"/>
      <c r="B457" s="137" t="s">
        <v>85</v>
      </c>
      <c r="C457" s="76" t="s">
        <v>85</v>
      </c>
      <c r="D457" s="76" t="s">
        <v>85</v>
      </c>
      <c r="E457" s="76" t="s">
        <v>85</v>
      </c>
      <c r="F457" s="73" t="s">
        <v>85</v>
      </c>
      <c r="G457" s="76" t="s">
        <v>85</v>
      </c>
      <c r="H457" s="76" t="s">
        <v>85</v>
      </c>
      <c r="I457" s="76" t="s">
        <v>85</v>
      </c>
      <c r="J457" s="76" t="s">
        <v>85</v>
      </c>
      <c r="K457" s="138" t="s">
        <v>85</v>
      </c>
    </row>
    <row r="458" spans="1:11" ht="17">
      <c r="A458" s="135"/>
      <c r="B458" s="137" t="s">
        <v>85</v>
      </c>
      <c r="C458" s="76" t="s">
        <v>85</v>
      </c>
      <c r="D458" s="76" t="s">
        <v>85</v>
      </c>
      <c r="E458" s="76" t="s">
        <v>85</v>
      </c>
      <c r="F458" s="73" t="s">
        <v>85</v>
      </c>
      <c r="G458" s="76" t="s">
        <v>85</v>
      </c>
      <c r="H458" s="76" t="s">
        <v>85</v>
      </c>
      <c r="I458" s="76" t="s">
        <v>85</v>
      </c>
      <c r="J458" s="76" t="s">
        <v>85</v>
      </c>
      <c r="K458" s="138" t="s">
        <v>85</v>
      </c>
    </row>
    <row r="459" spans="1:11" ht="17">
      <c r="A459" s="135"/>
      <c r="B459" s="137" t="s">
        <v>85</v>
      </c>
      <c r="C459" s="76" t="s">
        <v>85</v>
      </c>
      <c r="D459" s="76" t="s">
        <v>85</v>
      </c>
      <c r="E459" s="76" t="s">
        <v>85</v>
      </c>
      <c r="F459" s="73" t="s">
        <v>85</v>
      </c>
      <c r="G459" s="76" t="s">
        <v>85</v>
      </c>
      <c r="H459" s="76" t="s">
        <v>85</v>
      </c>
      <c r="I459" s="76" t="s">
        <v>85</v>
      </c>
      <c r="J459" s="76" t="s">
        <v>85</v>
      </c>
      <c r="K459" s="138" t="s">
        <v>85</v>
      </c>
    </row>
    <row r="460" spans="1:11" ht="17">
      <c r="A460" s="135"/>
      <c r="B460" s="137" t="s">
        <v>85</v>
      </c>
      <c r="C460" s="76" t="s">
        <v>85</v>
      </c>
      <c r="D460" s="76" t="s">
        <v>85</v>
      </c>
      <c r="E460" s="76" t="s">
        <v>85</v>
      </c>
      <c r="F460" s="73" t="s">
        <v>85</v>
      </c>
      <c r="G460" s="76" t="s">
        <v>85</v>
      </c>
      <c r="H460" s="76" t="s">
        <v>85</v>
      </c>
      <c r="I460" s="76" t="s">
        <v>85</v>
      </c>
      <c r="J460" s="76" t="s">
        <v>85</v>
      </c>
      <c r="K460" s="138" t="s">
        <v>85</v>
      </c>
    </row>
    <row r="461" spans="1:11" ht="17">
      <c r="A461" s="135"/>
      <c r="B461" s="137" t="s">
        <v>85</v>
      </c>
      <c r="C461" s="76" t="s">
        <v>85</v>
      </c>
      <c r="D461" s="76" t="s">
        <v>85</v>
      </c>
      <c r="E461" s="76" t="s">
        <v>85</v>
      </c>
      <c r="F461" s="73" t="s">
        <v>85</v>
      </c>
      <c r="G461" s="76" t="s">
        <v>85</v>
      </c>
      <c r="H461" s="76" t="s">
        <v>85</v>
      </c>
      <c r="I461" s="76" t="s">
        <v>85</v>
      </c>
      <c r="J461" s="76" t="s">
        <v>85</v>
      </c>
      <c r="K461" s="138" t="s">
        <v>85</v>
      </c>
    </row>
    <row r="462" spans="1:11" ht="17">
      <c r="A462" s="135"/>
      <c r="B462" s="137" t="s">
        <v>85</v>
      </c>
      <c r="C462" s="76" t="s">
        <v>85</v>
      </c>
      <c r="D462" s="76" t="s">
        <v>85</v>
      </c>
      <c r="E462" s="76" t="s">
        <v>85</v>
      </c>
      <c r="F462" s="73" t="s">
        <v>85</v>
      </c>
      <c r="G462" s="76" t="s">
        <v>85</v>
      </c>
      <c r="H462" s="76" t="s">
        <v>85</v>
      </c>
      <c r="I462" s="76" t="s">
        <v>85</v>
      </c>
      <c r="J462" s="76" t="s">
        <v>85</v>
      </c>
      <c r="K462" s="138" t="s">
        <v>85</v>
      </c>
    </row>
    <row r="463" spans="1:11" ht="17">
      <c r="A463" s="135"/>
      <c r="B463" s="137" t="s">
        <v>85</v>
      </c>
      <c r="C463" s="76" t="s">
        <v>85</v>
      </c>
      <c r="D463" s="76" t="s">
        <v>85</v>
      </c>
      <c r="E463" s="76" t="s">
        <v>85</v>
      </c>
      <c r="F463" s="73" t="s">
        <v>85</v>
      </c>
      <c r="G463" s="76" t="s">
        <v>85</v>
      </c>
      <c r="H463" s="76" t="s">
        <v>85</v>
      </c>
      <c r="I463" s="76" t="s">
        <v>85</v>
      </c>
      <c r="J463" s="76" t="s">
        <v>85</v>
      </c>
      <c r="K463" s="138" t="s">
        <v>85</v>
      </c>
    </row>
    <row r="464" spans="1:11" ht="17">
      <c r="A464" s="135"/>
      <c r="B464" s="137" t="s">
        <v>85</v>
      </c>
      <c r="C464" s="76" t="s">
        <v>85</v>
      </c>
      <c r="D464" s="76" t="s">
        <v>85</v>
      </c>
      <c r="E464" s="76" t="s">
        <v>85</v>
      </c>
      <c r="F464" s="73" t="s">
        <v>85</v>
      </c>
      <c r="G464" s="76" t="s">
        <v>85</v>
      </c>
      <c r="H464" s="76" t="s">
        <v>85</v>
      </c>
      <c r="I464" s="76" t="s">
        <v>85</v>
      </c>
      <c r="J464" s="76" t="s">
        <v>85</v>
      </c>
      <c r="K464" s="138" t="s">
        <v>85</v>
      </c>
    </row>
    <row r="465" spans="1:11" ht="17">
      <c r="A465" s="135"/>
      <c r="B465" s="137" t="s">
        <v>85</v>
      </c>
      <c r="C465" s="76" t="s">
        <v>85</v>
      </c>
      <c r="D465" s="76" t="s">
        <v>85</v>
      </c>
      <c r="E465" s="76" t="s">
        <v>85</v>
      </c>
      <c r="F465" s="73" t="s">
        <v>85</v>
      </c>
      <c r="G465" s="76" t="s">
        <v>85</v>
      </c>
      <c r="H465" s="76" t="s">
        <v>85</v>
      </c>
      <c r="I465" s="76" t="s">
        <v>85</v>
      </c>
      <c r="J465" s="76" t="s">
        <v>85</v>
      </c>
      <c r="K465" s="138" t="s">
        <v>85</v>
      </c>
    </row>
    <row r="466" spans="1:11" ht="17">
      <c r="A466" s="135"/>
      <c r="B466" s="137" t="s">
        <v>85</v>
      </c>
      <c r="C466" s="76" t="s">
        <v>85</v>
      </c>
      <c r="D466" s="76" t="s">
        <v>85</v>
      </c>
      <c r="E466" s="76" t="s">
        <v>85</v>
      </c>
      <c r="F466" s="73" t="s">
        <v>85</v>
      </c>
      <c r="G466" s="76" t="s">
        <v>85</v>
      </c>
      <c r="H466" s="76" t="s">
        <v>85</v>
      </c>
      <c r="I466" s="76" t="s">
        <v>85</v>
      </c>
      <c r="J466" s="76" t="s">
        <v>85</v>
      </c>
      <c r="K466" s="138" t="s">
        <v>85</v>
      </c>
    </row>
    <row r="467" spans="1:11" ht="17">
      <c r="A467" s="135"/>
      <c r="B467" s="137" t="s">
        <v>85</v>
      </c>
      <c r="C467" s="76" t="s">
        <v>85</v>
      </c>
      <c r="D467" s="76" t="s">
        <v>85</v>
      </c>
      <c r="E467" s="76" t="s">
        <v>85</v>
      </c>
      <c r="F467" s="73" t="s">
        <v>85</v>
      </c>
      <c r="G467" s="76" t="s">
        <v>85</v>
      </c>
      <c r="H467" s="76" t="s">
        <v>85</v>
      </c>
      <c r="I467" s="76" t="s">
        <v>85</v>
      </c>
      <c r="J467" s="76" t="s">
        <v>85</v>
      </c>
      <c r="K467" s="138" t="s">
        <v>85</v>
      </c>
    </row>
    <row r="468" spans="1:11" ht="17">
      <c r="A468" s="135"/>
      <c r="B468" s="137" t="s">
        <v>85</v>
      </c>
      <c r="C468" s="76" t="s">
        <v>85</v>
      </c>
      <c r="D468" s="76" t="s">
        <v>85</v>
      </c>
      <c r="E468" s="76" t="s">
        <v>85</v>
      </c>
      <c r="F468" s="73" t="s">
        <v>85</v>
      </c>
      <c r="G468" s="76" t="s">
        <v>85</v>
      </c>
      <c r="H468" s="76" t="s">
        <v>85</v>
      </c>
      <c r="I468" s="76" t="s">
        <v>85</v>
      </c>
      <c r="J468" s="76" t="s">
        <v>85</v>
      </c>
      <c r="K468" s="138" t="s">
        <v>85</v>
      </c>
    </row>
    <row r="469" spans="1:11" ht="17">
      <c r="A469" s="135"/>
      <c r="B469" s="137" t="s">
        <v>85</v>
      </c>
      <c r="C469" s="76" t="s">
        <v>85</v>
      </c>
      <c r="D469" s="76" t="s">
        <v>85</v>
      </c>
      <c r="E469" s="76" t="s">
        <v>85</v>
      </c>
      <c r="F469" s="73" t="s">
        <v>85</v>
      </c>
      <c r="G469" s="76" t="s">
        <v>85</v>
      </c>
      <c r="H469" s="76" t="s">
        <v>85</v>
      </c>
      <c r="I469" s="76" t="s">
        <v>85</v>
      </c>
      <c r="J469" s="76" t="s">
        <v>85</v>
      </c>
      <c r="K469" s="138" t="s">
        <v>85</v>
      </c>
    </row>
    <row r="470" spans="1:11" ht="17">
      <c r="A470" s="135"/>
      <c r="B470" s="137" t="s">
        <v>85</v>
      </c>
      <c r="C470" s="76" t="s">
        <v>85</v>
      </c>
      <c r="D470" s="76" t="s">
        <v>85</v>
      </c>
      <c r="E470" s="76" t="s">
        <v>85</v>
      </c>
      <c r="F470" s="73" t="s">
        <v>85</v>
      </c>
      <c r="G470" s="76" t="s">
        <v>85</v>
      </c>
      <c r="H470" s="76" t="s">
        <v>85</v>
      </c>
      <c r="I470" s="76" t="s">
        <v>85</v>
      </c>
      <c r="J470" s="76" t="s">
        <v>85</v>
      </c>
      <c r="K470" s="138" t="s">
        <v>85</v>
      </c>
    </row>
    <row r="471" spans="1:11" ht="17">
      <c r="A471" s="135"/>
      <c r="B471" s="137" t="s">
        <v>85</v>
      </c>
      <c r="C471" s="76" t="s">
        <v>85</v>
      </c>
      <c r="D471" s="76" t="s">
        <v>85</v>
      </c>
      <c r="E471" s="76" t="s">
        <v>85</v>
      </c>
      <c r="F471" s="73" t="s">
        <v>85</v>
      </c>
      <c r="G471" s="76" t="s">
        <v>85</v>
      </c>
      <c r="H471" s="76" t="s">
        <v>85</v>
      </c>
      <c r="I471" s="76" t="s">
        <v>85</v>
      </c>
      <c r="J471" s="76" t="s">
        <v>85</v>
      </c>
      <c r="K471" s="138" t="s">
        <v>85</v>
      </c>
    </row>
    <row r="472" spans="1:11" ht="17">
      <c r="A472" s="135"/>
      <c r="B472" s="137" t="s">
        <v>85</v>
      </c>
      <c r="C472" s="76" t="s">
        <v>85</v>
      </c>
      <c r="D472" s="76" t="s">
        <v>85</v>
      </c>
      <c r="E472" s="76" t="s">
        <v>85</v>
      </c>
      <c r="F472" s="73" t="s">
        <v>85</v>
      </c>
      <c r="G472" s="76" t="s">
        <v>85</v>
      </c>
      <c r="H472" s="76" t="s">
        <v>85</v>
      </c>
      <c r="I472" s="76" t="s">
        <v>85</v>
      </c>
      <c r="J472" s="76" t="s">
        <v>85</v>
      </c>
      <c r="K472" s="138" t="s">
        <v>85</v>
      </c>
    </row>
    <row r="473" spans="1:11" ht="17">
      <c r="A473" s="135"/>
      <c r="B473" s="137" t="s">
        <v>85</v>
      </c>
      <c r="C473" s="76" t="s">
        <v>85</v>
      </c>
      <c r="D473" s="76" t="s">
        <v>85</v>
      </c>
      <c r="E473" s="76" t="s">
        <v>85</v>
      </c>
      <c r="F473" s="73" t="s">
        <v>85</v>
      </c>
      <c r="G473" s="76" t="s">
        <v>85</v>
      </c>
      <c r="H473" s="76" t="s">
        <v>85</v>
      </c>
      <c r="I473" s="76" t="s">
        <v>85</v>
      </c>
      <c r="J473" s="76" t="s">
        <v>85</v>
      </c>
      <c r="K473" s="138" t="s">
        <v>85</v>
      </c>
    </row>
    <row r="474" spans="1:11" ht="17">
      <c r="A474" s="135"/>
      <c r="B474" s="137" t="s">
        <v>85</v>
      </c>
      <c r="C474" s="76" t="s">
        <v>85</v>
      </c>
      <c r="D474" s="76" t="s">
        <v>85</v>
      </c>
      <c r="E474" s="76" t="s">
        <v>85</v>
      </c>
      <c r="F474" s="73" t="s">
        <v>85</v>
      </c>
      <c r="G474" s="76" t="s">
        <v>85</v>
      </c>
      <c r="H474" s="76" t="s">
        <v>85</v>
      </c>
      <c r="I474" s="76" t="s">
        <v>85</v>
      </c>
      <c r="J474" s="76" t="s">
        <v>85</v>
      </c>
      <c r="K474" s="138" t="s">
        <v>85</v>
      </c>
    </row>
    <row r="475" spans="1:11" ht="17">
      <c r="A475" s="135"/>
      <c r="B475" s="137" t="s">
        <v>85</v>
      </c>
      <c r="C475" s="76" t="s">
        <v>85</v>
      </c>
      <c r="D475" s="76" t="s">
        <v>85</v>
      </c>
      <c r="E475" s="76" t="s">
        <v>85</v>
      </c>
      <c r="F475" s="73" t="s">
        <v>85</v>
      </c>
      <c r="G475" s="76" t="s">
        <v>85</v>
      </c>
      <c r="H475" s="76" t="s">
        <v>85</v>
      </c>
      <c r="I475" s="76" t="s">
        <v>85</v>
      </c>
      <c r="J475" s="76" t="s">
        <v>85</v>
      </c>
      <c r="K475" s="138" t="s">
        <v>85</v>
      </c>
    </row>
    <row r="476" spans="1:11" ht="17">
      <c r="A476" s="135"/>
      <c r="B476" s="137" t="s">
        <v>85</v>
      </c>
      <c r="C476" s="76" t="s">
        <v>85</v>
      </c>
      <c r="D476" s="76" t="s">
        <v>85</v>
      </c>
      <c r="E476" s="76" t="s">
        <v>85</v>
      </c>
      <c r="F476" s="73" t="s">
        <v>85</v>
      </c>
      <c r="G476" s="76" t="s">
        <v>85</v>
      </c>
      <c r="H476" s="76" t="s">
        <v>85</v>
      </c>
      <c r="I476" s="76" t="s">
        <v>85</v>
      </c>
      <c r="J476" s="76" t="s">
        <v>85</v>
      </c>
      <c r="K476" s="138" t="s">
        <v>85</v>
      </c>
    </row>
    <row r="477" spans="1:11" ht="17">
      <c r="A477" s="135"/>
      <c r="B477" s="137" t="s">
        <v>85</v>
      </c>
      <c r="C477" s="76" t="s">
        <v>85</v>
      </c>
      <c r="D477" s="76" t="s">
        <v>85</v>
      </c>
      <c r="E477" s="76" t="s">
        <v>85</v>
      </c>
      <c r="F477" s="73" t="s">
        <v>85</v>
      </c>
      <c r="G477" s="76" t="s">
        <v>85</v>
      </c>
      <c r="H477" s="76" t="s">
        <v>85</v>
      </c>
      <c r="I477" s="76" t="s">
        <v>85</v>
      </c>
      <c r="J477" s="76" t="s">
        <v>85</v>
      </c>
      <c r="K477" s="138" t="s">
        <v>85</v>
      </c>
    </row>
    <row r="478" spans="1:11" ht="17">
      <c r="A478" s="135"/>
      <c r="B478" s="137" t="s">
        <v>85</v>
      </c>
      <c r="C478" s="76" t="s">
        <v>85</v>
      </c>
      <c r="D478" s="76" t="s">
        <v>85</v>
      </c>
      <c r="E478" s="76" t="s">
        <v>85</v>
      </c>
      <c r="F478" s="73" t="s">
        <v>85</v>
      </c>
      <c r="G478" s="76" t="s">
        <v>85</v>
      </c>
      <c r="H478" s="76" t="s">
        <v>85</v>
      </c>
      <c r="I478" s="76" t="s">
        <v>85</v>
      </c>
      <c r="J478" s="76" t="s">
        <v>85</v>
      </c>
      <c r="K478" s="138" t="s">
        <v>85</v>
      </c>
    </row>
    <row r="479" spans="1:11" ht="17">
      <c r="A479" s="135"/>
      <c r="B479" s="137" t="s">
        <v>85</v>
      </c>
      <c r="C479" s="76" t="s">
        <v>85</v>
      </c>
      <c r="D479" s="76" t="s">
        <v>85</v>
      </c>
      <c r="E479" s="76" t="s">
        <v>85</v>
      </c>
      <c r="F479" s="73" t="s">
        <v>85</v>
      </c>
      <c r="G479" s="76" t="s">
        <v>85</v>
      </c>
      <c r="H479" s="76" t="s">
        <v>85</v>
      </c>
      <c r="I479" s="76" t="s">
        <v>85</v>
      </c>
      <c r="J479" s="76" t="s">
        <v>85</v>
      </c>
      <c r="K479" s="138" t="s">
        <v>85</v>
      </c>
    </row>
    <row r="480" spans="1:11" ht="17">
      <c r="A480" s="135"/>
      <c r="B480" s="137" t="s">
        <v>85</v>
      </c>
      <c r="C480" s="76" t="s">
        <v>85</v>
      </c>
      <c r="D480" s="76" t="s">
        <v>85</v>
      </c>
      <c r="E480" s="76" t="s">
        <v>85</v>
      </c>
      <c r="F480" s="73" t="s">
        <v>85</v>
      </c>
      <c r="G480" s="76" t="s">
        <v>85</v>
      </c>
      <c r="H480" s="76" t="s">
        <v>85</v>
      </c>
      <c r="I480" s="76" t="s">
        <v>85</v>
      </c>
      <c r="J480" s="76" t="s">
        <v>85</v>
      </c>
      <c r="K480" s="138" t="s">
        <v>85</v>
      </c>
    </row>
    <row r="481" spans="1:11" ht="17">
      <c r="A481" s="135"/>
      <c r="B481" s="137" t="s">
        <v>85</v>
      </c>
      <c r="C481" s="76" t="s">
        <v>85</v>
      </c>
      <c r="D481" s="76" t="s">
        <v>85</v>
      </c>
      <c r="E481" s="76" t="s">
        <v>85</v>
      </c>
      <c r="F481" s="73" t="s">
        <v>85</v>
      </c>
      <c r="G481" s="76" t="s">
        <v>85</v>
      </c>
      <c r="H481" s="76" t="s">
        <v>85</v>
      </c>
      <c r="I481" s="76" t="s">
        <v>85</v>
      </c>
      <c r="J481" s="76" t="s">
        <v>85</v>
      </c>
      <c r="K481" s="138" t="s">
        <v>85</v>
      </c>
    </row>
    <row r="482" spans="1:11" ht="17">
      <c r="A482" s="135"/>
      <c r="B482" s="137" t="s">
        <v>85</v>
      </c>
      <c r="C482" s="76" t="s">
        <v>85</v>
      </c>
      <c r="D482" s="76" t="s">
        <v>85</v>
      </c>
      <c r="E482" s="76" t="s">
        <v>85</v>
      </c>
      <c r="F482" s="73" t="s">
        <v>85</v>
      </c>
      <c r="G482" s="76" t="s">
        <v>85</v>
      </c>
      <c r="H482" s="76" t="s">
        <v>85</v>
      </c>
      <c r="I482" s="76" t="s">
        <v>85</v>
      </c>
      <c r="J482" s="76" t="s">
        <v>85</v>
      </c>
      <c r="K482" s="138" t="s">
        <v>85</v>
      </c>
    </row>
    <row r="483" spans="1:11" ht="17">
      <c r="A483" s="135"/>
      <c r="B483" s="137" t="s">
        <v>85</v>
      </c>
      <c r="C483" s="76" t="s">
        <v>85</v>
      </c>
      <c r="D483" s="76" t="s">
        <v>85</v>
      </c>
      <c r="E483" s="76" t="s">
        <v>85</v>
      </c>
      <c r="F483" s="73" t="s">
        <v>85</v>
      </c>
      <c r="G483" s="76" t="s">
        <v>85</v>
      </c>
      <c r="H483" s="76" t="s">
        <v>85</v>
      </c>
      <c r="I483" s="76" t="s">
        <v>85</v>
      </c>
      <c r="J483" s="76" t="s">
        <v>85</v>
      </c>
      <c r="K483" s="138" t="s">
        <v>85</v>
      </c>
    </row>
    <row r="484" spans="1:11" ht="17">
      <c r="A484" s="135"/>
      <c r="B484" s="137" t="s">
        <v>85</v>
      </c>
      <c r="C484" s="76" t="s">
        <v>85</v>
      </c>
      <c r="D484" s="76" t="s">
        <v>85</v>
      </c>
      <c r="E484" s="76" t="s">
        <v>85</v>
      </c>
      <c r="F484" s="73" t="s">
        <v>85</v>
      </c>
      <c r="G484" s="76" t="s">
        <v>85</v>
      </c>
      <c r="H484" s="76" t="s">
        <v>85</v>
      </c>
      <c r="I484" s="76" t="s">
        <v>85</v>
      </c>
      <c r="J484" s="76" t="s">
        <v>85</v>
      </c>
      <c r="K484" s="138" t="s">
        <v>85</v>
      </c>
    </row>
    <row r="485" spans="1:11" ht="17">
      <c r="A485" s="135"/>
      <c r="B485" s="137" t="s">
        <v>85</v>
      </c>
      <c r="C485" s="76" t="s">
        <v>85</v>
      </c>
      <c r="D485" s="76" t="s">
        <v>85</v>
      </c>
      <c r="E485" s="76" t="s">
        <v>85</v>
      </c>
      <c r="F485" s="73" t="s">
        <v>85</v>
      </c>
      <c r="G485" s="76" t="s">
        <v>85</v>
      </c>
      <c r="H485" s="76" t="s">
        <v>85</v>
      </c>
      <c r="I485" s="76" t="s">
        <v>85</v>
      </c>
      <c r="J485" s="76" t="s">
        <v>85</v>
      </c>
      <c r="K485" s="138" t="s">
        <v>85</v>
      </c>
    </row>
    <row r="486" spans="1:11" ht="17">
      <c r="A486" s="135"/>
      <c r="B486" s="137" t="s">
        <v>85</v>
      </c>
      <c r="C486" s="76" t="s">
        <v>85</v>
      </c>
      <c r="D486" s="76" t="s">
        <v>85</v>
      </c>
      <c r="E486" s="76" t="s">
        <v>85</v>
      </c>
      <c r="F486" s="73" t="s">
        <v>85</v>
      </c>
      <c r="G486" s="76" t="s">
        <v>85</v>
      </c>
      <c r="H486" s="76" t="s">
        <v>85</v>
      </c>
      <c r="I486" s="76" t="s">
        <v>85</v>
      </c>
      <c r="J486" s="76" t="s">
        <v>85</v>
      </c>
      <c r="K486" s="138" t="s">
        <v>85</v>
      </c>
    </row>
    <row r="487" spans="1:11" ht="17">
      <c r="A487" s="135"/>
      <c r="B487" s="137" t="s">
        <v>85</v>
      </c>
      <c r="C487" s="76" t="s">
        <v>85</v>
      </c>
      <c r="D487" s="76" t="s">
        <v>85</v>
      </c>
      <c r="E487" s="76" t="s">
        <v>85</v>
      </c>
      <c r="F487" s="73" t="s">
        <v>85</v>
      </c>
      <c r="G487" s="76" t="s">
        <v>85</v>
      </c>
      <c r="H487" s="76" t="s">
        <v>85</v>
      </c>
      <c r="I487" s="76" t="s">
        <v>85</v>
      </c>
      <c r="J487" s="76" t="s">
        <v>85</v>
      </c>
      <c r="K487" s="138" t="s">
        <v>85</v>
      </c>
    </row>
    <row r="488" spans="1:11" ht="17">
      <c r="A488" s="135"/>
      <c r="B488" s="137" t="s">
        <v>85</v>
      </c>
      <c r="C488" s="76" t="s">
        <v>85</v>
      </c>
      <c r="D488" s="76" t="s">
        <v>85</v>
      </c>
      <c r="E488" s="76" t="s">
        <v>85</v>
      </c>
      <c r="F488" s="73" t="s">
        <v>85</v>
      </c>
      <c r="G488" s="76" t="s">
        <v>85</v>
      </c>
      <c r="H488" s="76" t="s">
        <v>85</v>
      </c>
      <c r="I488" s="76" t="s">
        <v>85</v>
      </c>
      <c r="J488" s="76" t="s">
        <v>85</v>
      </c>
      <c r="K488" s="138" t="s">
        <v>85</v>
      </c>
    </row>
    <row r="489" spans="1:11" ht="17">
      <c r="A489" s="135"/>
      <c r="B489" s="137" t="s">
        <v>85</v>
      </c>
      <c r="C489" s="76" t="s">
        <v>85</v>
      </c>
      <c r="D489" s="76" t="s">
        <v>85</v>
      </c>
      <c r="E489" s="76" t="s">
        <v>85</v>
      </c>
      <c r="F489" s="73" t="s">
        <v>85</v>
      </c>
      <c r="G489" s="76" t="s">
        <v>85</v>
      </c>
      <c r="H489" s="76" t="s">
        <v>85</v>
      </c>
      <c r="I489" s="76" t="s">
        <v>85</v>
      </c>
      <c r="J489" s="76" t="s">
        <v>85</v>
      </c>
      <c r="K489" s="138" t="s">
        <v>85</v>
      </c>
    </row>
    <row r="490" spans="1:11" ht="17">
      <c r="A490" s="135"/>
      <c r="B490" s="137" t="s">
        <v>85</v>
      </c>
      <c r="C490" s="76" t="s">
        <v>85</v>
      </c>
      <c r="D490" s="76" t="s">
        <v>85</v>
      </c>
      <c r="E490" s="76" t="s">
        <v>85</v>
      </c>
      <c r="F490" s="73" t="s">
        <v>85</v>
      </c>
      <c r="G490" s="76" t="s">
        <v>85</v>
      </c>
      <c r="H490" s="76" t="s">
        <v>85</v>
      </c>
      <c r="I490" s="76" t="s">
        <v>85</v>
      </c>
      <c r="J490" s="76" t="s">
        <v>85</v>
      </c>
      <c r="K490" s="138" t="s">
        <v>85</v>
      </c>
    </row>
    <row r="491" spans="1:11" ht="17">
      <c r="A491" s="135"/>
      <c r="B491" s="137" t="s">
        <v>85</v>
      </c>
      <c r="C491" s="76" t="s">
        <v>85</v>
      </c>
      <c r="D491" s="76" t="s">
        <v>85</v>
      </c>
      <c r="E491" s="76" t="s">
        <v>85</v>
      </c>
      <c r="F491" s="73" t="s">
        <v>85</v>
      </c>
      <c r="G491" s="76" t="s">
        <v>85</v>
      </c>
      <c r="H491" s="76" t="s">
        <v>85</v>
      </c>
      <c r="I491" s="76" t="s">
        <v>85</v>
      </c>
      <c r="J491" s="76" t="s">
        <v>85</v>
      </c>
      <c r="K491" s="138" t="s">
        <v>85</v>
      </c>
    </row>
    <row r="492" spans="1:11" ht="17">
      <c r="A492" s="135"/>
      <c r="B492" s="137" t="s">
        <v>85</v>
      </c>
      <c r="C492" s="76" t="s">
        <v>85</v>
      </c>
      <c r="D492" s="76" t="s">
        <v>85</v>
      </c>
      <c r="E492" s="76" t="s">
        <v>85</v>
      </c>
      <c r="F492" s="73" t="s">
        <v>85</v>
      </c>
      <c r="G492" s="76" t="s">
        <v>85</v>
      </c>
      <c r="H492" s="76" t="s">
        <v>85</v>
      </c>
      <c r="I492" s="76" t="s">
        <v>85</v>
      </c>
      <c r="J492" s="76" t="s">
        <v>85</v>
      </c>
      <c r="K492" s="138" t="s">
        <v>85</v>
      </c>
    </row>
    <row r="493" spans="1:11" ht="17">
      <c r="A493" s="135"/>
      <c r="B493" s="137" t="s">
        <v>85</v>
      </c>
      <c r="C493" s="76" t="s">
        <v>85</v>
      </c>
      <c r="D493" s="76" t="s">
        <v>85</v>
      </c>
      <c r="E493" s="76" t="s">
        <v>85</v>
      </c>
      <c r="F493" s="73" t="s">
        <v>85</v>
      </c>
      <c r="G493" s="76" t="s">
        <v>85</v>
      </c>
      <c r="H493" s="76" t="s">
        <v>85</v>
      </c>
      <c r="I493" s="76" t="s">
        <v>85</v>
      </c>
      <c r="J493" s="76" t="s">
        <v>85</v>
      </c>
      <c r="K493" s="138" t="s">
        <v>85</v>
      </c>
    </row>
    <row r="494" spans="1:11" ht="17">
      <c r="A494" s="135"/>
      <c r="B494" s="137" t="s">
        <v>85</v>
      </c>
      <c r="C494" s="76" t="s">
        <v>85</v>
      </c>
      <c r="D494" s="76" t="s">
        <v>85</v>
      </c>
      <c r="E494" s="76" t="s">
        <v>85</v>
      </c>
      <c r="F494" s="73" t="s">
        <v>85</v>
      </c>
      <c r="G494" s="76" t="s">
        <v>85</v>
      </c>
      <c r="H494" s="76" t="s">
        <v>85</v>
      </c>
      <c r="I494" s="76" t="s">
        <v>85</v>
      </c>
      <c r="J494" s="76" t="s">
        <v>85</v>
      </c>
      <c r="K494" s="138" t="s">
        <v>85</v>
      </c>
    </row>
    <row r="495" spans="1:11" ht="17">
      <c r="A495" s="135"/>
      <c r="B495" s="137" t="s">
        <v>85</v>
      </c>
      <c r="C495" s="76" t="s">
        <v>85</v>
      </c>
      <c r="D495" s="76" t="s">
        <v>85</v>
      </c>
      <c r="E495" s="76" t="s">
        <v>85</v>
      </c>
      <c r="F495" s="73" t="s">
        <v>85</v>
      </c>
      <c r="G495" s="76" t="s">
        <v>85</v>
      </c>
      <c r="H495" s="76" t="s">
        <v>85</v>
      </c>
      <c r="I495" s="76" t="s">
        <v>85</v>
      </c>
      <c r="J495" s="76" t="s">
        <v>85</v>
      </c>
      <c r="K495" s="138" t="s">
        <v>85</v>
      </c>
    </row>
    <row r="496" spans="1:11" ht="17">
      <c r="A496" s="135"/>
      <c r="B496" s="137" t="s">
        <v>85</v>
      </c>
      <c r="C496" s="76" t="s">
        <v>85</v>
      </c>
      <c r="D496" s="76" t="s">
        <v>85</v>
      </c>
      <c r="E496" s="76" t="s">
        <v>85</v>
      </c>
      <c r="F496" s="73" t="s">
        <v>85</v>
      </c>
      <c r="G496" s="76" t="s">
        <v>85</v>
      </c>
      <c r="H496" s="76" t="s">
        <v>85</v>
      </c>
      <c r="I496" s="76" t="s">
        <v>85</v>
      </c>
      <c r="J496" s="76" t="s">
        <v>85</v>
      </c>
      <c r="K496" s="138" t="s">
        <v>85</v>
      </c>
    </row>
    <row r="497" spans="1:11" ht="17">
      <c r="A497" s="135"/>
      <c r="B497" s="137" t="s">
        <v>85</v>
      </c>
      <c r="C497" s="76" t="s">
        <v>85</v>
      </c>
      <c r="D497" s="76" t="s">
        <v>85</v>
      </c>
      <c r="E497" s="76" t="s">
        <v>85</v>
      </c>
      <c r="F497" s="73" t="s">
        <v>85</v>
      </c>
      <c r="G497" s="76" t="s">
        <v>85</v>
      </c>
      <c r="H497" s="76" t="s">
        <v>85</v>
      </c>
      <c r="I497" s="76" t="s">
        <v>85</v>
      </c>
      <c r="J497" s="76" t="s">
        <v>85</v>
      </c>
      <c r="K497" s="138" t="s">
        <v>85</v>
      </c>
    </row>
    <row r="498" spans="1:11" ht="17">
      <c r="A498" s="135"/>
      <c r="B498" s="137" t="s">
        <v>85</v>
      </c>
      <c r="C498" s="76" t="s">
        <v>85</v>
      </c>
      <c r="D498" s="76" t="s">
        <v>85</v>
      </c>
      <c r="E498" s="76" t="s">
        <v>85</v>
      </c>
      <c r="F498" s="73" t="s">
        <v>85</v>
      </c>
      <c r="G498" s="76" t="s">
        <v>85</v>
      </c>
      <c r="H498" s="76" t="s">
        <v>85</v>
      </c>
      <c r="I498" s="76" t="s">
        <v>85</v>
      </c>
      <c r="J498" s="76" t="s">
        <v>85</v>
      </c>
      <c r="K498" s="138" t="s">
        <v>85</v>
      </c>
    </row>
    <row r="499" spans="1:11" ht="17">
      <c r="A499" s="135"/>
      <c r="B499" s="137" t="s">
        <v>85</v>
      </c>
      <c r="C499" s="76" t="s">
        <v>85</v>
      </c>
      <c r="D499" s="76" t="s">
        <v>85</v>
      </c>
      <c r="E499" s="76" t="s">
        <v>85</v>
      </c>
      <c r="F499" s="73" t="s">
        <v>85</v>
      </c>
      <c r="G499" s="76" t="s">
        <v>85</v>
      </c>
      <c r="H499" s="76" t="s">
        <v>85</v>
      </c>
      <c r="I499" s="76" t="s">
        <v>85</v>
      </c>
      <c r="J499" s="76" t="s">
        <v>85</v>
      </c>
      <c r="K499" s="138" t="s">
        <v>85</v>
      </c>
    </row>
    <row r="500" spans="1:11" ht="17">
      <c r="A500" s="135"/>
      <c r="B500" s="137" t="s">
        <v>85</v>
      </c>
      <c r="C500" s="76" t="s">
        <v>85</v>
      </c>
      <c r="D500" s="76" t="s">
        <v>85</v>
      </c>
      <c r="E500" s="76" t="s">
        <v>85</v>
      </c>
      <c r="F500" s="73" t="s">
        <v>85</v>
      </c>
      <c r="G500" s="76" t="s">
        <v>85</v>
      </c>
      <c r="H500" s="76" t="s">
        <v>85</v>
      </c>
      <c r="I500" s="76" t="s">
        <v>85</v>
      </c>
      <c r="J500" s="76" t="s">
        <v>85</v>
      </c>
      <c r="K500" s="138" t="s">
        <v>85</v>
      </c>
    </row>
    <row r="501" spans="1:11" ht="17">
      <c r="A501" s="135"/>
      <c r="B501" s="137" t="s">
        <v>85</v>
      </c>
      <c r="C501" s="76" t="s">
        <v>85</v>
      </c>
      <c r="D501" s="76" t="s">
        <v>85</v>
      </c>
      <c r="E501" s="76" t="s">
        <v>85</v>
      </c>
      <c r="F501" s="73" t="s">
        <v>85</v>
      </c>
      <c r="G501" s="76" t="s">
        <v>85</v>
      </c>
      <c r="H501" s="76" t="s">
        <v>85</v>
      </c>
      <c r="I501" s="76" t="s">
        <v>85</v>
      </c>
      <c r="J501" s="76" t="s">
        <v>85</v>
      </c>
      <c r="K501" s="138" t="s">
        <v>85</v>
      </c>
    </row>
    <row r="502" spans="1:11" ht="17">
      <c r="A502" s="135"/>
      <c r="B502" s="137" t="s">
        <v>85</v>
      </c>
      <c r="C502" s="76" t="s">
        <v>85</v>
      </c>
      <c r="D502" s="76" t="s">
        <v>85</v>
      </c>
      <c r="E502" s="76" t="s">
        <v>85</v>
      </c>
      <c r="F502" s="73" t="s">
        <v>85</v>
      </c>
      <c r="G502" s="76" t="s">
        <v>85</v>
      </c>
      <c r="H502" s="76" t="s">
        <v>85</v>
      </c>
      <c r="I502" s="76" t="s">
        <v>85</v>
      </c>
      <c r="J502" s="76" t="s">
        <v>85</v>
      </c>
      <c r="K502" s="138" t="s">
        <v>85</v>
      </c>
    </row>
    <row r="503" spans="1:11" ht="17">
      <c r="A503" s="135"/>
      <c r="B503" s="137" t="s">
        <v>85</v>
      </c>
      <c r="C503" s="76" t="s">
        <v>85</v>
      </c>
      <c r="D503" s="76" t="s">
        <v>85</v>
      </c>
      <c r="E503" s="76" t="s">
        <v>85</v>
      </c>
      <c r="F503" s="73" t="s">
        <v>85</v>
      </c>
      <c r="G503" s="76" t="s">
        <v>85</v>
      </c>
      <c r="H503" s="76" t="s">
        <v>85</v>
      </c>
      <c r="I503" s="76" t="s">
        <v>85</v>
      </c>
      <c r="J503" s="76" t="s">
        <v>85</v>
      </c>
      <c r="K503" s="138" t="s">
        <v>85</v>
      </c>
    </row>
    <row r="504" spans="1:11" ht="17">
      <c r="A504" s="135"/>
      <c r="B504" s="137" t="s">
        <v>85</v>
      </c>
      <c r="C504" s="76" t="s">
        <v>85</v>
      </c>
      <c r="D504" s="76" t="s">
        <v>85</v>
      </c>
      <c r="E504" s="76" t="s">
        <v>85</v>
      </c>
      <c r="F504" s="73" t="s">
        <v>85</v>
      </c>
      <c r="G504" s="76" t="s">
        <v>85</v>
      </c>
      <c r="H504" s="76" t="s">
        <v>85</v>
      </c>
      <c r="I504" s="76" t="s">
        <v>85</v>
      </c>
      <c r="J504" s="76" t="s">
        <v>85</v>
      </c>
      <c r="K504" s="138" t="s">
        <v>85</v>
      </c>
    </row>
    <row r="505" spans="1:11" ht="17">
      <c r="A505" s="135"/>
      <c r="B505" s="137" t="s">
        <v>85</v>
      </c>
      <c r="C505" s="76" t="s">
        <v>85</v>
      </c>
      <c r="D505" s="76" t="s">
        <v>85</v>
      </c>
      <c r="E505" s="76" t="s">
        <v>85</v>
      </c>
      <c r="F505" s="73" t="s">
        <v>85</v>
      </c>
      <c r="G505" s="76" t="s">
        <v>85</v>
      </c>
      <c r="H505" s="76" t="s">
        <v>85</v>
      </c>
      <c r="I505" s="76" t="s">
        <v>85</v>
      </c>
      <c r="J505" s="76" t="s">
        <v>85</v>
      </c>
      <c r="K505" s="138" t="s">
        <v>85</v>
      </c>
    </row>
    <row r="506" spans="1:11" ht="17">
      <c r="A506" s="135"/>
      <c r="B506" s="137" t="s">
        <v>85</v>
      </c>
      <c r="C506" s="76" t="s">
        <v>85</v>
      </c>
      <c r="D506" s="76" t="s">
        <v>85</v>
      </c>
      <c r="E506" s="76" t="s">
        <v>85</v>
      </c>
      <c r="F506" s="73" t="s">
        <v>85</v>
      </c>
      <c r="G506" s="76" t="s">
        <v>85</v>
      </c>
      <c r="H506" s="76" t="s">
        <v>85</v>
      </c>
      <c r="I506" s="76" t="s">
        <v>85</v>
      </c>
      <c r="J506" s="76" t="s">
        <v>85</v>
      </c>
      <c r="K506" s="138" t="s">
        <v>85</v>
      </c>
    </row>
    <row r="507" spans="1:11" ht="17">
      <c r="A507" s="135"/>
      <c r="B507" s="137" t="s">
        <v>85</v>
      </c>
      <c r="C507" s="76" t="s">
        <v>85</v>
      </c>
      <c r="D507" s="76" t="s">
        <v>85</v>
      </c>
      <c r="E507" s="76" t="s">
        <v>85</v>
      </c>
      <c r="F507" s="73" t="s">
        <v>85</v>
      </c>
      <c r="G507" s="76" t="s">
        <v>85</v>
      </c>
      <c r="H507" s="76" t="s">
        <v>85</v>
      </c>
      <c r="I507" s="76" t="s">
        <v>85</v>
      </c>
      <c r="J507" s="76" t="s">
        <v>85</v>
      </c>
      <c r="K507" s="138" t="s">
        <v>85</v>
      </c>
    </row>
    <row r="508" spans="1:11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  <c r="K508" s="127"/>
    </row>
    <row r="509" spans="1:11">
      <c r="B509" s="77"/>
      <c r="C509" s="75"/>
      <c r="D509" s="75"/>
      <c r="E509" s="75"/>
      <c r="F509" s="75"/>
      <c r="G509" s="75"/>
      <c r="H509" s="75"/>
      <c r="I509" s="75"/>
      <c r="J509" s="75"/>
      <c r="K509" s="75"/>
    </row>
  </sheetData>
  <autoFilter ref="B7:J607"/>
  <mergeCells count="2">
    <mergeCell ref="B4:J4"/>
    <mergeCell ref="B5:J5"/>
  </mergeCells>
  <conditionalFormatting sqref="A8:J507">
    <cfRule type="cellIs" dxfId="63" priority="6" stopIfTrue="1" operator="notEqual">
      <formula>""</formula>
    </cfRule>
  </conditionalFormatting>
  <conditionalFormatting sqref="B8:B507">
    <cfRule type="duplicateValues" dxfId="62" priority="5"/>
  </conditionalFormatting>
  <conditionalFormatting sqref="B7:B507">
    <cfRule type="cellIs" dxfId="61" priority="4" operator="equal">
      <formula>""</formula>
    </cfRule>
  </conditionalFormatting>
  <conditionalFormatting sqref="K8">
    <cfRule type="cellIs" dxfId="60" priority="3" stopIfTrue="1" operator="notEqual">
      <formula>""</formula>
    </cfRule>
  </conditionalFormatting>
  <conditionalFormatting sqref="K8">
    <cfRule type="duplicateValues" dxfId="59" priority="2"/>
  </conditionalFormatting>
  <conditionalFormatting sqref="K8">
    <cfRule type="cellIs" dxfId="58" priority="1" operator="equal">
      <formula>""</formula>
    </cfRule>
  </conditionalFormatting>
  <dataValidations count="1">
    <dataValidation type="list" allowBlank="1" showInputMessage="1" showErrorMessage="1" sqref="E2">
      <formula1>"Marathon,Semi Marathon,5 KMS"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9" scale="38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 tint="-0.249977111117893"/>
    <pageSetUpPr fitToPage="1"/>
  </sheetPr>
  <dimension ref="A1:K509"/>
  <sheetViews>
    <sheetView showGridLines="0" topLeftCell="A70" workbookViewId="0">
      <selection activeCell="C1" sqref="A1:C1048576"/>
    </sheetView>
  </sheetViews>
  <sheetFormatPr baseColWidth="10" defaultRowHeight="12" x14ac:dyDescent="0"/>
  <cols>
    <col min="1" max="1" width="8" style="74" customWidth="1"/>
    <col min="2" max="2" width="10.33203125" style="33" customWidth="1"/>
    <col min="3" max="3" width="9.5" style="74" customWidth="1"/>
    <col min="4" max="4" width="25.1640625" style="74" customWidth="1"/>
    <col min="5" max="5" width="17.5" style="74" customWidth="1"/>
    <col min="6" max="6" width="11.5" style="74" customWidth="1"/>
    <col min="7" max="7" width="21.1640625" style="74" customWidth="1"/>
    <col min="8" max="8" width="15.5" style="74" customWidth="1"/>
    <col min="9" max="9" width="11.5" style="74" customWidth="1"/>
    <col min="10" max="10" width="8.1640625" style="74" customWidth="1"/>
    <col min="11" max="16384" width="10.83203125" style="74"/>
  </cols>
  <sheetData>
    <row r="1" spans="1:11">
      <c r="B1" s="31" t="s">
        <v>56</v>
      </c>
      <c r="E1" s="17" t="s">
        <v>12</v>
      </c>
      <c r="F1" s="17"/>
      <c r="G1" s="17"/>
      <c r="H1" s="17"/>
    </row>
    <row r="2" spans="1:11" ht="15">
      <c r="B2" s="32"/>
      <c r="D2" s="16" t="s">
        <v>57</v>
      </c>
      <c r="E2" s="34" t="s">
        <v>1127</v>
      </c>
      <c r="F2" s="17"/>
      <c r="G2" s="17"/>
      <c r="H2" s="17"/>
    </row>
    <row r="4" spans="1:11" ht="36">
      <c r="B4" s="198" t="s">
        <v>1134</v>
      </c>
      <c r="C4" s="198"/>
      <c r="D4" s="198"/>
      <c r="E4" s="198"/>
      <c r="F4" s="198"/>
      <c r="G4" s="198"/>
      <c r="H4" s="198"/>
      <c r="I4" s="198"/>
      <c r="J4" s="198"/>
    </row>
    <row r="5" spans="1:11" ht="19.5" customHeight="1">
      <c r="B5" s="199" t="s">
        <v>58</v>
      </c>
      <c r="C5" s="199"/>
      <c r="D5" s="199"/>
      <c r="E5" s="199"/>
      <c r="F5" s="199"/>
      <c r="G5" s="199"/>
      <c r="H5" s="199"/>
      <c r="I5" s="199"/>
      <c r="J5" s="199"/>
    </row>
    <row r="6" spans="1:11" ht="14">
      <c r="F6" s="9"/>
      <c r="G6" s="9"/>
      <c r="H6" s="9"/>
      <c r="I6" s="9"/>
      <c r="J6" s="35" t="s">
        <v>1135</v>
      </c>
    </row>
    <row r="7" spans="1:11" ht="17">
      <c r="A7" s="134"/>
      <c r="B7" s="136" t="s">
        <v>87</v>
      </c>
      <c r="C7" s="72" t="s">
        <v>17</v>
      </c>
      <c r="D7" s="71" t="s">
        <v>5</v>
      </c>
      <c r="E7" s="71" t="s">
        <v>14</v>
      </c>
      <c r="F7" s="70" t="s">
        <v>0</v>
      </c>
      <c r="G7" s="72" t="s">
        <v>15</v>
      </c>
      <c r="H7" s="72" t="s">
        <v>75</v>
      </c>
      <c r="I7" s="71" t="s">
        <v>12</v>
      </c>
      <c r="J7" s="71" t="s">
        <v>2</v>
      </c>
    </row>
    <row r="8" spans="1:11" ht="17">
      <c r="A8" s="135"/>
      <c r="B8" s="137">
        <v>1</v>
      </c>
      <c r="C8" s="76">
        <v>609</v>
      </c>
      <c r="D8" s="76" t="s">
        <v>499</v>
      </c>
      <c r="E8" s="76" t="s">
        <v>500</v>
      </c>
      <c r="F8" s="73">
        <v>1.0868055555555534E-2</v>
      </c>
      <c r="G8" s="76" t="s">
        <v>238</v>
      </c>
      <c r="H8" s="76" t="s">
        <v>95</v>
      </c>
      <c r="I8" s="76" t="s">
        <v>10</v>
      </c>
      <c r="J8" s="76" t="s">
        <v>24</v>
      </c>
      <c r="K8" s="137"/>
    </row>
    <row r="9" spans="1:11" ht="17">
      <c r="A9" s="135"/>
      <c r="B9" s="137">
        <v>2</v>
      </c>
      <c r="C9" s="76">
        <v>608</v>
      </c>
      <c r="D9" s="76" t="s">
        <v>654</v>
      </c>
      <c r="E9" s="76" t="s">
        <v>655</v>
      </c>
      <c r="F9" s="73">
        <v>1.131944444444441E-2</v>
      </c>
      <c r="G9" s="76" t="s">
        <v>656</v>
      </c>
      <c r="H9" s="76" t="s">
        <v>95</v>
      </c>
      <c r="I9" s="76" t="s">
        <v>10</v>
      </c>
      <c r="J9" s="76" t="s">
        <v>24</v>
      </c>
      <c r="K9" s="138" t="s">
        <v>85</v>
      </c>
    </row>
    <row r="10" spans="1:11" ht="17">
      <c r="A10" s="135"/>
      <c r="B10" s="137">
        <v>3</v>
      </c>
      <c r="C10" s="76">
        <v>605</v>
      </c>
      <c r="D10" s="76" t="s">
        <v>288</v>
      </c>
      <c r="E10" s="76" t="s">
        <v>310</v>
      </c>
      <c r="F10" s="73">
        <v>1.1342592592592571E-2</v>
      </c>
      <c r="G10" s="76" t="s">
        <v>100</v>
      </c>
      <c r="H10" s="76" t="s">
        <v>95</v>
      </c>
      <c r="I10" s="76" t="s">
        <v>10</v>
      </c>
      <c r="J10" s="76" t="s">
        <v>25</v>
      </c>
      <c r="K10" s="138" t="s">
        <v>85</v>
      </c>
    </row>
    <row r="11" spans="1:11" ht="17">
      <c r="A11" s="135"/>
      <c r="B11" s="137">
        <v>4</v>
      </c>
      <c r="C11" s="76">
        <v>738</v>
      </c>
      <c r="D11" s="76" t="s">
        <v>1004</v>
      </c>
      <c r="E11" s="76" t="s">
        <v>1005</v>
      </c>
      <c r="F11" s="73">
        <v>1.1631944444444431E-2</v>
      </c>
      <c r="G11" s="76" t="s">
        <v>238</v>
      </c>
      <c r="H11" s="76" t="s">
        <v>155</v>
      </c>
      <c r="I11" s="76" t="s">
        <v>10</v>
      </c>
      <c r="J11" s="76" t="s">
        <v>24</v>
      </c>
      <c r="K11" s="138" t="s">
        <v>85</v>
      </c>
    </row>
    <row r="12" spans="1:11" ht="17">
      <c r="A12" s="135"/>
      <c r="B12" s="137">
        <v>5</v>
      </c>
      <c r="C12" s="76">
        <v>636</v>
      </c>
      <c r="D12" s="76" t="s">
        <v>1119</v>
      </c>
      <c r="E12" s="76" t="s">
        <v>1120</v>
      </c>
      <c r="F12" s="73">
        <v>1.1655092592592592E-2</v>
      </c>
      <c r="G12" s="76" t="s">
        <v>1122</v>
      </c>
      <c r="H12" s="76" t="s">
        <v>1121</v>
      </c>
      <c r="I12" s="76" t="s">
        <v>10</v>
      </c>
      <c r="J12" s="76" t="s">
        <v>24</v>
      </c>
      <c r="K12" s="138" t="s">
        <v>85</v>
      </c>
    </row>
    <row r="13" spans="1:11" ht="17">
      <c r="A13" s="135"/>
      <c r="B13" s="137">
        <v>6</v>
      </c>
      <c r="C13" s="76">
        <v>752</v>
      </c>
      <c r="D13" s="76" t="s">
        <v>1019</v>
      </c>
      <c r="E13" s="76" t="s">
        <v>99</v>
      </c>
      <c r="F13" s="73">
        <v>1.1851851851851836E-2</v>
      </c>
      <c r="G13" s="76" t="s">
        <v>1020</v>
      </c>
      <c r="H13" s="76" t="s">
        <v>95</v>
      </c>
      <c r="I13" s="76" t="s">
        <v>10</v>
      </c>
      <c r="J13" s="76" t="s">
        <v>24</v>
      </c>
      <c r="K13" s="138" t="s">
        <v>85</v>
      </c>
    </row>
    <row r="14" spans="1:11" ht="17">
      <c r="A14" s="135"/>
      <c r="B14" s="137">
        <v>7</v>
      </c>
      <c r="C14" s="76">
        <v>625</v>
      </c>
      <c r="D14" s="76" t="s">
        <v>763</v>
      </c>
      <c r="E14" s="76" t="s">
        <v>120</v>
      </c>
      <c r="F14" s="73">
        <v>1.2442129629629595E-2</v>
      </c>
      <c r="G14" s="76" t="s">
        <v>238</v>
      </c>
      <c r="H14" s="76" t="s">
        <v>95</v>
      </c>
      <c r="I14" s="76" t="s">
        <v>10</v>
      </c>
      <c r="J14" s="76" t="s">
        <v>24</v>
      </c>
      <c r="K14" s="138" t="s">
        <v>85</v>
      </c>
    </row>
    <row r="15" spans="1:11" ht="17">
      <c r="A15" s="135"/>
      <c r="B15" s="137">
        <v>8</v>
      </c>
      <c r="C15" s="76">
        <v>761</v>
      </c>
      <c r="D15" s="76" t="s">
        <v>1021</v>
      </c>
      <c r="E15" s="76" t="s">
        <v>1022</v>
      </c>
      <c r="F15" s="73">
        <v>1.2615740740740733E-2</v>
      </c>
      <c r="G15" s="76" t="s">
        <v>1023</v>
      </c>
      <c r="H15" s="76" t="s">
        <v>155</v>
      </c>
      <c r="I15" s="76" t="s">
        <v>10</v>
      </c>
      <c r="J15" s="76" t="s">
        <v>24</v>
      </c>
      <c r="K15" s="138" t="s">
        <v>85</v>
      </c>
    </row>
    <row r="16" spans="1:11" ht="17">
      <c r="A16" s="135"/>
      <c r="B16" s="137">
        <v>9</v>
      </c>
      <c r="C16" s="76">
        <v>716</v>
      </c>
      <c r="D16" s="76" t="s">
        <v>539</v>
      </c>
      <c r="E16" s="76" t="s">
        <v>540</v>
      </c>
      <c r="F16" s="73">
        <v>1.3148148148148103E-2</v>
      </c>
      <c r="G16" s="76" t="s">
        <v>528</v>
      </c>
      <c r="H16" s="76" t="s">
        <v>155</v>
      </c>
      <c r="I16" s="76" t="s">
        <v>10</v>
      </c>
      <c r="J16" s="76" t="s">
        <v>24</v>
      </c>
      <c r="K16" s="138" t="s">
        <v>85</v>
      </c>
    </row>
    <row r="17" spans="1:11" ht="17">
      <c r="A17" s="135"/>
      <c r="B17" s="137">
        <v>10</v>
      </c>
      <c r="C17" s="76">
        <v>642</v>
      </c>
      <c r="D17" s="76" t="s">
        <v>991</v>
      </c>
      <c r="E17" s="76" t="s">
        <v>992</v>
      </c>
      <c r="F17" s="73">
        <v>1.3159722222222225E-2</v>
      </c>
      <c r="G17" s="76" t="s">
        <v>100</v>
      </c>
      <c r="H17" s="76" t="s">
        <v>95</v>
      </c>
      <c r="I17" s="76" t="s">
        <v>10</v>
      </c>
      <c r="J17" s="76" t="s">
        <v>25</v>
      </c>
      <c r="K17" s="138" t="s">
        <v>85</v>
      </c>
    </row>
    <row r="18" spans="1:11" ht="17">
      <c r="A18" s="135"/>
      <c r="B18" s="137">
        <v>11</v>
      </c>
      <c r="C18" s="76">
        <v>713</v>
      </c>
      <c r="D18" s="76" t="s">
        <v>535</v>
      </c>
      <c r="E18" s="76" t="s">
        <v>536</v>
      </c>
      <c r="F18" s="73">
        <v>1.3310185185185175E-2</v>
      </c>
      <c r="G18" s="76" t="s">
        <v>528</v>
      </c>
      <c r="H18" s="76" t="s">
        <v>155</v>
      </c>
      <c r="I18" s="76" t="s">
        <v>10</v>
      </c>
      <c r="J18" s="76" t="s">
        <v>24</v>
      </c>
      <c r="K18" s="138" t="s">
        <v>85</v>
      </c>
    </row>
    <row r="19" spans="1:11" ht="17">
      <c r="A19" s="135"/>
      <c r="B19" s="137">
        <v>12</v>
      </c>
      <c r="C19" s="76">
        <v>704</v>
      </c>
      <c r="D19" s="76" t="s">
        <v>523</v>
      </c>
      <c r="E19" s="76" t="s">
        <v>272</v>
      </c>
      <c r="F19" s="73">
        <v>1.3321759259259242E-2</v>
      </c>
      <c r="G19" s="76" t="s">
        <v>524</v>
      </c>
      <c r="H19" s="76" t="s">
        <v>155</v>
      </c>
      <c r="I19" s="76" t="s">
        <v>10</v>
      </c>
      <c r="J19" s="76" t="s">
        <v>24</v>
      </c>
      <c r="K19" s="138" t="s">
        <v>85</v>
      </c>
    </row>
    <row r="20" spans="1:11" ht="17">
      <c r="A20" s="135"/>
      <c r="B20" s="137">
        <v>13</v>
      </c>
      <c r="C20" s="76">
        <v>659</v>
      </c>
      <c r="D20" s="76" t="s">
        <v>1031</v>
      </c>
      <c r="E20" s="76" t="s">
        <v>1032</v>
      </c>
      <c r="F20" s="73">
        <v>1.3391203703703669E-2</v>
      </c>
      <c r="G20" s="76" t="s">
        <v>1026</v>
      </c>
      <c r="H20" s="76" t="s">
        <v>155</v>
      </c>
      <c r="I20" s="76" t="s">
        <v>10</v>
      </c>
      <c r="J20" s="76" t="s">
        <v>25</v>
      </c>
      <c r="K20" s="138" t="s">
        <v>85</v>
      </c>
    </row>
    <row r="21" spans="1:11" ht="17">
      <c r="A21" s="135"/>
      <c r="B21" s="137">
        <v>14</v>
      </c>
      <c r="C21" s="76">
        <v>653</v>
      </c>
      <c r="D21" s="76" t="s">
        <v>484</v>
      </c>
      <c r="E21" s="76" t="s">
        <v>937</v>
      </c>
      <c r="F21" s="73">
        <v>1.3460648148148124E-2</v>
      </c>
      <c r="G21" s="76" t="s">
        <v>100</v>
      </c>
      <c r="H21" s="76" t="s">
        <v>95</v>
      </c>
      <c r="I21" s="76" t="s">
        <v>10</v>
      </c>
      <c r="J21" s="76" t="s">
        <v>25</v>
      </c>
      <c r="K21" s="138" t="s">
        <v>85</v>
      </c>
    </row>
    <row r="22" spans="1:11" ht="17">
      <c r="A22" s="135"/>
      <c r="B22" s="137">
        <v>15</v>
      </c>
      <c r="C22" s="76">
        <v>652</v>
      </c>
      <c r="D22" s="76" t="s">
        <v>484</v>
      </c>
      <c r="E22" s="76" t="s">
        <v>936</v>
      </c>
      <c r="F22" s="73">
        <v>1.3541666666666646E-2</v>
      </c>
      <c r="G22" s="76" t="s">
        <v>100</v>
      </c>
      <c r="H22" s="76" t="s">
        <v>95</v>
      </c>
      <c r="I22" s="76" t="s">
        <v>10</v>
      </c>
      <c r="J22" s="76" t="s">
        <v>27</v>
      </c>
      <c r="K22" s="138" t="s">
        <v>85</v>
      </c>
    </row>
    <row r="23" spans="1:11" ht="17">
      <c r="A23" s="135"/>
      <c r="B23" s="137">
        <v>15</v>
      </c>
      <c r="C23" s="76">
        <v>641</v>
      </c>
      <c r="D23" s="76" t="s">
        <v>989</v>
      </c>
      <c r="E23" s="76" t="s">
        <v>990</v>
      </c>
      <c r="F23" s="73">
        <v>1.3541666666666646E-2</v>
      </c>
      <c r="G23" s="76" t="s">
        <v>238</v>
      </c>
      <c r="H23" s="76" t="s">
        <v>95</v>
      </c>
      <c r="I23" s="76" t="s">
        <v>10</v>
      </c>
      <c r="J23" s="76" t="s">
        <v>24</v>
      </c>
      <c r="K23" s="138" t="s">
        <v>1136</v>
      </c>
    </row>
    <row r="24" spans="1:11" ht="17">
      <c r="A24" s="135"/>
      <c r="B24" s="137">
        <v>17</v>
      </c>
      <c r="C24" s="76">
        <v>660</v>
      </c>
      <c r="D24" s="76" t="s">
        <v>1033</v>
      </c>
      <c r="E24" s="76" t="s">
        <v>1034</v>
      </c>
      <c r="F24" s="73">
        <v>1.3645833333333302E-2</v>
      </c>
      <c r="G24" s="76" t="s">
        <v>1026</v>
      </c>
      <c r="H24" s="76" t="s">
        <v>155</v>
      </c>
      <c r="I24" s="76" t="s">
        <v>10</v>
      </c>
      <c r="J24" s="76" t="s">
        <v>25</v>
      </c>
      <c r="K24" s="138" t="s">
        <v>85</v>
      </c>
    </row>
    <row r="25" spans="1:11" ht="17">
      <c r="A25" s="135"/>
      <c r="B25" s="137">
        <v>18</v>
      </c>
      <c r="C25" s="76">
        <v>670</v>
      </c>
      <c r="D25" s="76" t="s">
        <v>1109</v>
      </c>
      <c r="E25" s="76" t="s">
        <v>1107</v>
      </c>
      <c r="F25" s="73">
        <v>1.3784722222222212E-2</v>
      </c>
      <c r="G25" s="76" t="s">
        <v>1108</v>
      </c>
      <c r="H25" s="76" t="s">
        <v>155</v>
      </c>
      <c r="I25" s="76" t="s">
        <v>10</v>
      </c>
      <c r="J25" s="76" t="s">
        <v>24</v>
      </c>
      <c r="K25" s="138" t="s">
        <v>85</v>
      </c>
    </row>
    <row r="26" spans="1:11" ht="17">
      <c r="A26" s="135"/>
      <c r="B26" s="137">
        <v>19</v>
      </c>
      <c r="C26" s="76">
        <v>728</v>
      </c>
      <c r="D26" s="76" t="s">
        <v>315</v>
      </c>
      <c r="E26" s="76" t="s">
        <v>774</v>
      </c>
      <c r="F26" s="73">
        <v>1.4398148148148132E-2</v>
      </c>
      <c r="G26" s="76" t="s">
        <v>775</v>
      </c>
      <c r="H26" s="76" t="s">
        <v>155</v>
      </c>
      <c r="I26" s="76" t="s">
        <v>10</v>
      </c>
      <c r="J26" s="76" t="s">
        <v>25</v>
      </c>
      <c r="K26" s="138" t="s">
        <v>85</v>
      </c>
    </row>
    <row r="27" spans="1:11" ht="17">
      <c r="A27" s="135"/>
      <c r="B27" s="137">
        <v>20</v>
      </c>
      <c r="C27" s="76">
        <v>651</v>
      </c>
      <c r="D27" s="76" t="s">
        <v>935</v>
      </c>
      <c r="E27" s="76" t="s">
        <v>1116</v>
      </c>
      <c r="F27" s="73">
        <v>1.4629629629629604E-2</v>
      </c>
      <c r="G27" s="76" t="s">
        <v>100</v>
      </c>
      <c r="H27" s="76" t="s">
        <v>95</v>
      </c>
      <c r="I27" s="76" t="s">
        <v>10</v>
      </c>
      <c r="J27" s="76" t="s">
        <v>27</v>
      </c>
      <c r="K27" s="138" t="s">
        <v>85</v>
      </c>
    </row>
    <row r="28" spans="1:11" ht="17">
      <c r="A28" s="135"/>
      <c r="B28" s="137">
        <v>21</v>
      </c>
      <c r="C28" s="76">
        <v>669</v>
      </c>
      <c r="D28" s="76" t="s">
        <v>1051</v>
      </c>
      <c r="E28" s="76" t="s">
        <v>1052</v>
      </c>
      <c r="F28" s="73">
        <v>1.4687499999999992E-2</v>
      </c>
      <c r="G28" s="76" t="s">
        <v>1053</v>
      </c>
      <c r="H28" s="76" t="s">
        <v>155</v>
      </c>
      <c r="I28" s="76" t="s">
        <v>10</v>
      </c>
      <c r="J28" s="76" t="s">
        <v>49</v>
      </c>
      <c r="K28" s="138" t="s">
        <v>85</v>
      </c>
    </row>
    <row r="29" spans="1:11" ht="17">
      <c r="A29" s="135"/>
      <c r="B29" s="137">
        <v>22</v>
      </c>
      <c r="C29" s="76">
        <v>666</v>
      </c>
      <c r="D29" s="76" t="s">
        <v>1110</v>
      </c>
      <c r="E29" s="76" t="s">
        <v>752</v>
      </c>
      <c r="F29" s="73">
        <v>1.4745370370370353E-2</v>
      </c>
      <c r="G29" s="76" t="s">
        <v>1026</v>
      </c>
      <c r="H29" s="76" t="s">
        <v>155</v>
      </c>
      <c r="I29" s="76" t="s">
        <v>10</v>
      </c>
      <c r="J29" s="76" t="s">
        <v>24</v>
      </c>
      <c r="K29" s="138" t="s">
        <v>85</v>
      </c>
    </row>
    <row r="30" spans="1:11" ht="17">
      <c r="A30" s="135"/>
      <c r="B30" s="137">
        <v>23</v>
      </c>
      <c r="C30" s="76">
        <v>639</v>
      </c>
      <c r="D30" s="76" t="s">
        <v>982</v>
      </c>
      <c r="E30" s="76" t="s">
        <v>985</v>
      </c>
      <c r="F30" s="73">
        <v>1.4803240740740714E-2</v>
      </c>
      <c r="G30" s="76" t="s">
        <v>986</v>
      </c>
      <c r="H30" s="76" t="s">
        <v>95</v>
      </c>
      <c r="I30" s="76" t="s">
        <v>10</v>
      </c>
      <c r="J30" s="76" t="s">
        <v>25</v>
      </c>
      <c r="K30" s="138" t="s">
        <v>85</v>
      </c>
    </row>
    <row r="31" spans="1:11" ht="17">
      <c r="A31" s="135"/>
      <c r="B31" s="137">
        <v>24</v>
      </c>
      <c r="C31" s="76">
        <v>661</v>
      </c>
      <c r="D31" s="76" t="s">
        <v>1035</v>
      </c>
      <c r="E31" s="76" t="s">
        <v>1036</v>
      </c>
      <c r="F31" s="73">
        <v>1.4826388888888847E-2</v>
      </c>
      <c r="G31" s="76" t="s">
        <v>1026</v>
      </c>
      <c r="H31" s="76" t="s">
        <v>155</v>
      </c>
      <c r="I31" s="76" t="s">
        <v>10</v>
      </c>
      <c r="J31" s="76" t="s">
        <v>25</v>
      </c>
      <c r="K31" s="138" t="s">
        <v>85</v>
      </c>
    </row>
    <row r="32" spans="1:11" ht="17">
      <c r="A32" s="135"/>
      <c r="B32" s="137">
        <v>25</v>
      </c>
      <c r="C32" s="76">
        <v>613</v>
      </c>
      <c r="D32" s="76" t="s">
        <v>340</v>
      </c>
      <c r="E32" s="76" t="s">
        <v>505</v>
      </c>
      <c r="F32" s="73">
        <v>1.4849537037037008E-2</v>
      </c>
      <c r="G32" s="76" t="s">
        <v>1072</v>
      </c>
      <c r="H32" s="76" t="s">
        <v>95</v>
      </c>
      <c r="I32" s="76" t="s">
        <v>10</v>
      </c>
      <c r="J32" s="76" t="s">
        <v>25</v>
      </c>
      <c r="K32" s="138" t="s">
        <v>85</v>
      </c>
    </row>
    <row r="33" spans="1:11" ht="17">
      <c r="A33" s="135"/>
      <c r="B33" s="137">
        <v>26</v>
      </c>
      <c r="C33" s="76">
        <v>723</v>
      </c>
      <c r="D33" s="76" t="s">
        <v>767</v>
      </c>
      <c r="E33" s="76" t="s">
        <v>768</v>
      </c>
      <c r="F33" s="73">
        <v>1.5069444444444413E-2</v>
      </c>
      <c r="G33" s="76" t="s">
        <v>902</v>
      </c>
      <c r="H33" s="76" t="s">
        <v>155</v>
      </c>
      <c r="I33" s="76" t="s">
        <v>10</v>
      </c>
      <c r="J33" s="76" t="s">
        <v>49</v>
      </c>
      <c r="K33" s="138" t="s">
        <v>85</v>
      </c>
    </row>
    <row r="34" spans="1:11" ht="17">
      <c r="A34" s="135"/>
      <c r="B34" s="137">
        <v>27</v>
      </c>
      <c r="C34" s="76">
        <v>663</v>
      </c>
      <c r="D34" s="76" t="s">
        <v>714</v>
      </c>
      <c r="E34" s="76" t="s">
        <v>1039</v>
      </c>
      <c r="F34" s="73">
        <v>1.5208333333333324E-2</v>
      </c>
      <c r="G34" s="76" t="s">
        <v>1026</v>
      </c>
      <c r="H34" s="76" t="s">
        <v>155</v>
      </c>
      <c r="I34" s="76" t="s">
        <v>10</v>
      </c>
      <c r="J34" s="76" t="s">
        <v>25</v>
      </c>
      <c r="K34" s="138" t="s">
        <v>85</v>
      </c>
    </row>
    <row r="35" spans="1:11" ht="17">
      <c r="A35" s="135"/>
      <c r="B35" s="137">
        <v>28</v>
      </c>
      <c r="C35" s="76">
        <v>727</v>
      </c>
      <c r="D35" s="76" t="s">
        <v>714</v>
      </c>
      <c r="E35" s="76" t="s">
        <v>705</v>
      </c>
      <c r="F35" s="73">
        <v>1.5243055555555551E-2</v>
      </c>
      <c r="G35" s="76" t="s">
        <v>858</v>
      </c>
      <c r="H35" s="76" t="s">
        <v>155</v>
      </c>
      <c r="I35" s="76" t="s">
        <v>10</v>
      </c>
      <c r="J35" s="76" t="s">
        <v>49</v>
      </c>
      <c r="K35" s="138" t="s">
        <v>85</v>
      </c>
    </row>
    <row r="36" spans="1:11" ht="17">
      <c r="A36" s="135"/>
      <c r="B36" s="137">
        <v>29</v>
      </c>
      <c r="C36" s="76">
        <v>615</v>
      </c>
      <c r="D36" s="76" t="s">
        <v>119</v>
      </c>
      <c r="E36" s="76" t="s">
        <v>508</v>
      </c>
      <c r="F36" s="73">
        <v>1.5300925925925885E-2</v>
      </c>
      <c r="G36" s="76" t="s">
        <v>1074</v>
      </c>
      <c r="H36" s="76" t="s">
        <v>95</v>
      </c>
      <c r="I36" s="76" t="s">
        <v>10</v>
      </c>
      <c r="J36" s="76" t="s">
        <v>26</v>
      </c>
      <c r="K36" s="138" t="s">
        <v>85</v>
      </c>
    </row>
    <row r="37" spans="1:11" ht="17">
      <c r="A37" s="135"/>
      <c r="B37" s="137">
        <v>30</v>
      </c>
      <c r="C37" s="76">
        <v>712</v>
      </c>
      <c r="D37" s="76" t="s">
        <v>533</v>
      </c>
      <c r="E37" s="76" t="s">
        <v>534</v>
      </c>
      <c r="F37" s="73">
        <v>1.5405092592592567E-2</v>
      </c>
      <c r="G37" s="76" t="s">
        <v>528</v>
      </c>
      <c r="H37" s="76" t="s">
        <v>155</v>
      </c>
      <c r="I37" s="76" t="s">
        <v>10</v>
      </c>
      <c r="J37" s="76" t="s">
        <v>24</v>
      </c>
      <c r="K37" s="138" t="s">
        <v>85</v>
      </c>
    </row>
    <row r="38" spans="1:11" ht="17">
      <c r="A38" s="135"/>
      <c r="B38" s="137">
        <v>31</v>
      </c>
      <c r="C38" s="76">
        <v>714</v>
      </c>
      <c r="D38" s="76" t="s">
        <v>537</v>
      </c>
      <c r="E38" s="76" t="s">
        <v>538</v>
      </c>
      <c r="F38" s="73">
        <v>1.5474537037037023E-2</v>
      </c>
      <c r="G38" s="76" t="s">
        <v>528</v>
      </c>
      <c r="H38" s="76" t="s">
        <v>155</v>
      </c>
      <c r="I38" s="76" t="s">
        <v>10</v>
      </c>
      <c r="J38" s="76" t="s">
        <v>24</v>
      </c>
      <c r="K38" s="138" t="s">
        <v>85</v>
      </c>
    </row>
    <row r="39" spans="1:11" ht="17">
      <c r="A39" s="135"/>
      <c r="B39" s="137">
        <v>32</v>
      </c>
      <c r="C39" s="76">
        <v>709</v>
      </c>
      <c r="D39" s="76" t="s">
        <v>531</v>
      </c>
      <c r="E39" s="76" t="s">
        <v>532</v>
      </c>
      <c r="F39" s="73">
        <v>1.5914351851851832E-2</v>
      </c>
      <c r="G39" s="76" t="s">
        <v>528</v>
      </c>
      <c r="H39" s="76" t="s">
        <v>155</v>
      </c>
      <c r="I39" s="76" t="s">
        <v>10</v>
      </c>
      <c r="J39" s="76" t="s">
        <v>24</v>
      </c>
      <c r="K39" s="138" t="s">
        <v>85</v>
      </c>
    </row>
    <row r="40" spans="1:11" ht="17">
      <c r="A40" s="135"/>
      <c r="B40" s="137">
        <v>33</v>
      </c>
      <c r="C40" s="76">
        <v>656</v>
      </c>
      <c r="D40" s="76" t="s">
        <v>1024</v>
      </c>
      <c r="E40" s="76" t="s">
        <v>1025</v>
      </c>
      <c r="F40" s="73">
        <v>1.5995370370370326E-2</v>
      </c>
      <c r="G40" s="76" t="s">
        <v>1026</v>
      </c>
      <c r="H40" s="76" t="s">
        <v>155</v>
      </c>
      <c r="I40" s="76" t="s">
        <v>10</v>
      </c>
      <c r="J40" s="76" t="s">
        <v>27</v>
      </c>
      <c r="K40" s="138" t="s">
        <v>85</v>
      </c>
    </row>
    <row r="41" spans="1:11" ht="17">
      <c r="A41" s="135"/>
      <c r="B41" s="137">
        <v>34</v>
      </c>
      <c r="C41" s="76">
        <v>662</v>
      </c>
      <c r="D41" s="76" t="s">
        <v>1037</v>
      </c>
      <c r="E41" s="76" t="s">
        <v>1038</v>
      </c>
      <c r="F41" s="73">
        <v>1.6053240740740715E-2</v>
      </c>
      <c r="G41" s="76" t="s">
        <v>1026</v>
      </c>
      <c r="H41" s="76" t="s">
        <v>155</v>
      </c>
      <c r="I41" s="76" t="s">
        <v>10</v>
      </c>
      <c r="J41" s="76" t="s">
        <v>25</v>
      </c>
      <c r="K41" s="138" t="s">
        <v>85</v>
      </c>
    </row>
    <row r="42" spans="1:11" ht="17">
      <c r="A42" s="135"/>
      <c r="B42" s="137">
        <v>35</v>
      </c>
      <c r="C42" s="76">
        <v>647</v>
      </c>
      <c r="D42" s="76" t="s">
        <v>847</v>
      </c>
      <c r="E42" s="76" t="s">
        <v>354</v>
      </c>
      <c r="F42" s="73">
        <v>1.6215277777777731E-2</v>
      </c>
      <c r="G42" s="76" t="s">
        <v>82</v>
      </c>
      <c r="H42" s="76" t="s">
        <v>95</v>
      </c>
      <c r="I42" s="76" t="s">
        <v>10</v>
      </c>
      <c r="J42" s="76" t="s">
        <v>49</v>
      </c>
      <c r="K42" s="138" t="s">
        <v>85</v>
      </c>
    </row>
    <row r="43" spans="1:11" ht="17">
      <c r="A43" s="135"/>
      <c r="B43" s="137">
        <v>36</v>
      </c>
      <c r="C43" s="76">
        <v>635</v>
      </c>
      <c r="D43" s="76" t="s">
        <v>878</v>
      </c>
      <c r="E43" s="76" t="s">
        <v>879</v>
      </c>
      <c r="F43" s="73">
        <v>1.6550925925925913E-2</v>
      </c>
      <c r="G43" s="76" t="s">
        <v>934</v>
      </c>
      <c r="H43" s="76" t="s">
        <v>95</v>
      </c>
      <c r="I43" s="76" t="s">
        <v>10</v>
      </c>
      <c r="J43" s="76" t="s">
        <v>24</v>
      </c>
      <c r="K43" s="138" t="s">
        <v>85</v>
      </c>
    </row>
    <row r="44" spans="1:11" ht="17">
      <c r="A44" s="135"/>
      <c r="B44" s="137">
        <v>37</v>
      </c>
      <c r="C44" s="76">
        <v>735</v>
      </c>
      <c r="D44" s="76" t="s">
        <v>886</v>
      </c>
      <c r="E44" s="76" t="s">
        <v>887</v>
      </c>
      <c r="F44" s="73">
        <v>1.6574074074074047E-2</v>
      </c>
      <c r="G44" s="76" t="s">
        <v>888</v>
      </c>
      <c r="H44" s="76" t="s">
        <v>889</v>
      </c>
      <c r="I44" s="76" t="s">
        <v>10</v>
      </c>
      <c r="J44" s="76" t="s">
        <v>24</v>
      </c>
      <c r="K44" s="138" t="s">
        <v>85</v>
      </c>
    </row>
    <row r="45" spans="1:11" ht="17">
      <c r="A45" s="135"/>
      <c r="B45" s="137">
        <v>38</v>
      </c>
      <c r="C45" s="76">
        <v>632</v>
      </c>
      <c r="D45" s="76" t="s">
        <v>873</v>
      </c>
      <c r="E45" s="76" t="s">
        <v>874</v>
      </c>
      <c r="F45" s="73">
        <v>1.6724537037036996E-2</v>
      </c>
      <c r="G45" s="76" t="s">
        <v>115</v>
      </c>
      <c r="H45" s="76" t="s">
        <v>95</v>
      </c>
      <c r="I45" s="76" t="s">
        <v>10</v>
      </c>
      <c r="J45" s="76" t="s">
        <v>26</v>
      </c>
      <c r="K45" s="138" t="s">
        <v>85</v>
      </c>
    </row>
    <row r="46" spans="1:11" ht="17">
      <c r="A46" s="135"/>
      <c r="B46" s="137">
        <v>39</v>
      </c>
      <c r="C46" s="76">
        <v>626</v>
      </c>
      <c r="D46" s="76" t="s">
        <v>764</v>
      </c>
      <c r="E46" s="76" t="s">
        <v>105</v>
      </c>
      <c r="F46" s="73">
        <v>1.6817129629629612E-2</v>
      </c>
      <c r="G46" s="76" t="s">
        <v>82</v>
      </c>
      <c r="H46" s="76" t="s">
        <v>95</v>
      </c>
      <c r="I46" s="76" t="s">
        <v>10</v>
      </c>
      <c r="J46" s="76" t="s">
        <v>24</v>
      </c>
      <c r="K46" s="138" t="s">
        <v>85</v>
      </c>
    </row>
    <row r="47" spans="1:11" ht="17">
      <c r="A47" s="135"/>
      <c r="B47" s="137">
        <v>40</v>
      </c>
      <c r="C47" s="76">
        <v>610</v>
      </c>
      <c r="D47" s="76" t="s">
        <v>501</v>
      </c>
      <c r="E47" s="76" t="s">
        <v>502</v>
      </c>
      <c r="F47" s="73">
        <v>1.6967592592592562E-2</v>
      </c>
      <c r="G47" s="76" t="s">
        <v>112</v>
      </c>
      <c r="H47" s="76" t="s">
        <v>95</v>
      </c>
      <c r="I47" s="76" t="s">
        <v>10</v>
      </c>
      <c r="J47" s="76" t="s">
        <v>24</v>
      </c>
      <c r="K47" s="138" t="s">
        <v>85</v>
      </c>
    </row>
    <row r="48" spans="1:11" ht="17">
      <c r="A48" s="135"/>
      <c r="B48" s="137">
        <v>41</v>
      </c>
      <c r="C48" s="76">
        <v>658</v>
      </c>
      <c r="D48" s="76" t="s">
        <v>1029</v>
      </c>
      <c r="E48" s="76" t="s">
        <v>1030</v>
      </c>
      <c r="F48" s="73">
        <v>1.71412037037037E-2</v>
      </c>
      <c r="G48" s="76" t="s">
        <v>1026</v>
      </c>
      <c r="H48" s="76" t="s">
        <v>155</v>
      </c>
      <c r="I48" s="76" t="s">
        <v>10</v>
      </c>
      <c r="J48" s="76" t="s">
        <v>27</v>
      </c>
      <c r="K48" s="138" t="s">
        <v>85</v>
      </c>
    </row>
    <row r="49" spans="1:11" ht="17">
      <c r="A49" s="135"/>
      <c r="B49" s="137">
        <v>42</v>
      </c>
      <c r="C49" s="76">
        <v>650</v>
      </c>
      <c r="D49" s="76" t="s">
        <v>935</v>
      </c>
      <c r="E49" s="76" t="s">
        <v>261</v>
      </c>
      <c r="F49" s="73">
        <v>1.746527777777776E-2</v>
      </c>
      <c r="G49" s="76" t="s">
        <v>100</v>
      </c>
      <c r="H49" s="76" t="s">
        <v>95</v>
      </c>
      <c r="I49" s="76" t="s">
        <v>10</v>
      </c>
      <c r="J49" s="76" t="s">
        <v>50</v>
      </c>
      <c r="K49" s="138" t="s">
        <v>85</v>
      </c>
    </row>
    <row r="50" spans="1:11" ht="17">
      <c r="A50" s="135"/>
      <c r="B50" s="137">
        <v>43</v>
      </c>
      <c r="C50" s="76">
        <v>614</v>
      </c>
      <c r="D50" s="76" t="s">
        <v>506</v>
      </c>
      <c r="E50" s="76" t="s">
        <v>507</v>
      </c>
      <c r="F50" s="73">
        <v>1.7523148148148121E-2</v>
      </c>
      <c r="G50" s="76" t="s">
        <v>1073</v>
      </c>
      <c r="H50" s="76" t="s">
        <v>95</v>
      </c>
      <c r="I50" s="76" t="s">
        <v>10</v>
      </c>
      <c r="J50" s="76" t="s">
        <v>24</v>
      </c>
      <c r="K50" s="138" t="s">
        <v>85</v>
      </c>
    </row>
    <row r="51" spans="1:11" ht="17">
      <c r="A51" s="135"/>
      <c r="B51" s="137">
        <v>44</v>
      </c>
      <c r="C51" s="76">
        <v>754</v>
      </c>
      <c r="D51" s="76" t="s">
        <v>933</v>
      </c>
      <c r="E51" s="76" t="s">
        <v>1118</v>
      </c>
      <c r="F51" s="73">
        <v>1.7557870370370349E-2</v>
      </c>
      <c r="G51" s="76" t="s">
        <v>82</v>
      </c>
      <c r="H51" s="76" t="s">
        <v>889</v>
      </c>
      <c r="I51" s="76" t="s">
        <v>10</v>
      </c>
      <c r="J51" s="76" t="s">
        <v>26</v>
      </c>
      <c r="K51" s="138" t="s">
        <v>85</v>
      </c>
    </row>
    <row r="52" spans="1:11" ht="17">
      <c r="A52" s="135"/>
      <c r="B52" s="137">
        <v>45</v>
      </c>
      <c r="C52" s="76">
        <v>634</v>
      </c>
      <c r="D52" s="76" t="s">
        <v>860</v>
      </c>
      <c r="E52" s="76" t="s">
        <v>877</v>
      </c>
      <c r="F52" s="73">
        <v>1.7824074074074076E-2</v>
      </c>
      <c r="G52" s="76" t="s">
        <v>1084</v>
      </c>
      <c r="H52" s="76" t="s">
        <v>95</v>
      </c>
      <c r="I52" s="76" t="s">
        <v>10</v>
      </c>
      <c r="J52" s="76" t="s">
        <v>25</v>
      </c>
      <c r="K52" s="138" t="s">
        <v>85</v>
      </c>
    </row>
    <row r="53" spans="1:11" ht="17">
      <c r="A53" s="135"/>
      <c r="B53" s="137">
        <v>46</v>
      </c>
      <c r="C53" s="76">
        <v>667</v>
      </c>
      <c r="D53" s="76" t="s">
        <v>1041</v>
      </c>
      <c r="E53" s="76" t="s">
        <v>131</v>
      </c>
      <c r="F53" s="73">
        <v>1.7870370370370342E-2</v>
      </c>
      <c r="G53" s="76" t="s">
        <v>1042</v>
      </c>
      <c r="H53" s="76" t="s">
        <v>1043</v>
      </c>
      <c r="I53" s="76" t="s">
        <v>10</v>
      </c>
      <c r="J53" s="76" t="s">
        <v>26</v>
      </c>
      <c r="K53" s="138" t="s">
        <v>85</v>
      </c>
    </row>
    <row r="54" spans="1:11" ht="17">
      <c r="A54" s="135"/>
      <c r="B54" s="137">
        <v>47</v>
      </c>
      <c r="C54" s="76">
        <v>703</v>
      </c>
      <c r="D54" s="76" t="s">
        <v>311</v>
      </c>
      <c r="E54" s="76" t="s">
        <v>312</v>
      </c>
      <c r="F54" s="73">
        <v>1.8182870370370335E-2</v>
      </c>
      <c r="G54" s="76" t="s">
        <v>852</v>
      </c>
      <c r="H54" s="76" t="s">
        <v>95</v>
      </c>
      <c r="I54" s="76" t="s">
        <v>10</v>
      </c>
      <c r="J54" s="76" t="s">
        <v>52</v>
      </c>
      <c r="K54" s="138" t="s">
        <v>85</v>
      </c>
    </row>
    <row r="55" spans="1:11" ht="17">
      <c r="A55" s="135"/>
      <c r="B55" s="137">
        <v>48</v>
      </c>
      <c r="C55" s="76">
        <v>657</v>
      </c>
      <c r="D55" s="76" t="s">
        <v>1027</v>
      </c>
      <c r="E55" s="76" t="s">
        <v>1028</v>
      </c>
      <c r="F55" s="73">
        <v>1.8530092592592584E-2</v>
      </c>
      <c r="G55" s="76" t="s">
        <v>1026</v>
      </c>
      <c r="H55" s="76" t="s">
        <v>155</v>
      </c>
      <c r="I55" s="76" t="s">
        <v>10</v>
      </c>
      <c r="J55" s="76" t="s">
        <v>27</v>
      </c>
      <c r="K55" s="138" t="s">
        <v>85</v>
      </c>
    </row>
    <row r="56" spans="1:11" ht="17">
      <c r="A56" s="135"/>
      <c r="B56" s="137">
        <v>49</v>
      </c>
      <c r="C56" s="76">
        <v>730</v>
      </c>
      <c r="D56" s="76" t="s">
        <v>847</v>
      </c>
      <c r="E56" s="76" t="s">
        <v>848</v>
      </c>
      <c r="F56" s="73">
        <v>1.8553240740740745E-2</v>
      </c>
      <c r="G56" s="76" t="s">
        <v>854</v>
      </c>
      <c r="H56" s="76" t="s">
        <v>155</v>
      </c>
      <c r="I56" s="76" t="s">
        <v>10</v>
      </c>
      <c r="J56" s="76" t="s">
        <v>49</v>
      </c>
      <c r="K56" s="138" t="s">
        <v>85</v>
      </c>
    </row>
    <row r="57" spans="1:11" ht="17">
      <c r="A57" s="135"/>
      <c r="B57" s="137">
        <v>50</v>
      </c>
      <c r="C57" s="76">
        <v>668</v>
      </c>
      <c r="D57" s="76" t="s">
        <v>1054</v>
      </c>
      <c r="E57" s="76" t="s">
        <v>1055</v>
      </c>
      <c r="F57" s="73">
        <v>1.8576388888888851E-2</v>
      </c>
      <c r="G57" s="76" t="s">
        <v>1056</v>
      </c>
      <c r="H57" s="76" t="s">
        <v>889</v>
      </c>
      <c r="I57" s="76" t="s">
        <v>10</v>
      </c>
      <c r="J57" s="76" t="s">
        <v>50</v>
      </c>
      <c r="K57" s="138" t="s">
        <v>85</v>
      </c>
    </row>
    <row r="58" spans="1:11" ht="17">
      <c r="A58" s="135"/>
      <c r="B58" s="137">
        <v>51</v>
      </c>
      <c r="C58" s="76">
        <v>604</v>
      </c>
      <c r="D58" s="76" t="s">
        <v>263</v>
      </c>
      <c r="E58" s="76" t="s">
        <v>309</v>
      </c>
      <c r="F58" s="73">
        <v>1.8900462962962938E-2</v>
      </c>
      <c r="G58" s="76" t="s">
        <v>82</v>
      </c>
      <c r="H58" s="76" t="s">
        <v>95</v>
      </c>
      <c r="I58" s="76" t="s">
        <v>10</v>
      </c>
      <c r="J58" s="76" t="s">
        <v>52</v>
      </c>
      <c r="K58" s="138" t="s">
        <v>85</v>
      </c>
    </row>
    <row r="59" spans="1:11" ht="17">
      <c r="A59" s="135"/>
      <c r="B59" s="137">
        <v>52</v>
      </c>
      <c r="C59" s="76">
        <v>612</v>
      </c>
      <c r="D59" s="76" t="s">
        <v>504</v>
      </c>
      <c r="E59" s="76" t="s">
        <v>1115</v>
      </c>
      <c r="F59" s="73">
        <v>1.8969907407407394E-2</v>
      </c>
      <c r="G59" s="76" t="s">
        <v>1071</v>
      </c>
      <c r="H59" s="76" t="s">
        <v>95</v>
      </c>
      <c r="I59" s="76" t="s">
        <v>10</v>
      </c>
      <c r="J59" s="76" t="s">
        <v>26</v>
      </c>
      <c r="K59" s="138" t="s">
        <v>85</v>
      </c>
    </row>
    <row r="60" spans="1:11" ht="17">
      <c r="A60" s="135"/>
      <c r="B60" s="137">
        <v>53</v>
      </c>
      <c r="C60" s="76">
        <v>631</v>
      </c>
      <c r="D60" s="76" t="s">
        <v>871</v>
      </c>
      <c r="E60" s="76" t="s">
        <v>872</v>
      </c>
      <c r="F60" s="73">
        <v>1.9062499999999954E-2</v>
      </c>
      <c r="G60" s="76" t="s">
        <v>1083</v>
      </c>
      <c r="H60" s="76" t="s">
        <v>155</v>
      </c>
      <c r="I60" s="76" t="s">
        <v>10</v>
      </c>
      <c r="J60" s="76" t="s">
        <v>24</v>
      </c>
      <c r="K60" s="138" t="s">
        <v>85</v>
      </c>
    </row>
    <row r="61" spans="1:11" ht="17">
      <c r="A61" s="135"/>
      <c r="B61" s="137">
        <v>54</v>
      </c>
      <c r="C61" s="76">
        <v>718</v>
      </c>
      <c r="D61" s="76" t="s">
        <v>543</v>
      </c>
      <c r="E61" s="76" t="s">
        <v>544</v>
      </c>
      <c r="F61" s="73">
        <v>1.9085648148148115E-2</v>
      </c>
      <c r="G61" s="76" t="s">
        <v>171</v>
      </c>
      <c r="H61" s="76" t="s">
        <v>95</v>
      </c>
      <c r="I61" s="76" t="s">
        <v>10</v>
      </c>
      <c r="J61" s="76" t="s">
        <v>26</v>
      </c>
      <c r="K61" s="138" t="s">
        <v>85</v>
      </c>
    </row>
    <row r="62" spans="1:11" ht="17">
      <c r="A62" s="135"/>
      <c r="B62" s="137">
        <v>55</v>
      </c>
      <c r="C62" s="76">
        <v>731</v>
      </c>
      <c r="D62" s="76" t="s">
        <v>847</v>
      </c>
      <c r="E62" s="76" t="s">
        <v>849</v>
      </c>
      <c r="F62" s="73">
        <v>1.913194444444441E-2</v>
      </c>
      <c r="G62" s="76" t="s">
        <v>855</v>
      </c>
      <c r="H62" s="76" t="s">
        <v>155</v>
      </c>
      <c r="I62" s="76" t="s">
        <v>10</v>
      </c>
      <c r="J62" s="76" t="s">
        <v>52</v>
      </c>
      <c r="K62" s="138" t="s">
        <v>85</v>
      </c>
    </row>
    <row r="63" spans="1:11" ht="17">
      <c r="A63" s="135"/>
      <c r="B63" s="137">
        <v>56</v>
      </c>
      <c r="C63" s="76">
        <v>705</v>
      </c>
      <c r="D63" s="76" t="s">
        <v>525</v>
      </c>
      <c r="E63" s="76" t="s">
        <v>221</v>
      </c>
      <c r="F63" s="73">
        <v>1.9178240740740732E-2</v>
      </c>
      <c r="G63" s="76" t="s">
        <v>526</v>
      </c>
      <c r="H63" s="76" t="s">
        <v>155</v>
      </c>
      <c r="I63" s="76" t="s">
        <v>10</v>
      </c>
      <c r="J63" s="76" t="s">
        <v>49</v>
      </c>
      <c r="K63" s="138" t="s">
        <v>85</v>
      </c>
    </row>
    <row r="64" spans="1:11" ht="17">
      <c r="A64" s="135"/>
      <c r="B64" s="137">
        <v>56</v>
      </c>
      <c r="C64" s="76">
        <v>628</v>
      </c>
      <c r="D64" s="76" t="s">
        <v>604</v>
      </c>
      <c r="E64" s="76" t="s">
        <v>765</v>
      </c>
      <c r="F64" s="73">
        <v>1.9178240740740732E-2</v>
      </c>
      <c r="G64" s="76" t="s">
        <v>1080</v>
      </c>
      <c r="H64" s="76" t="s">
        <v>95</v>
      </c>
      <c r="I64" s="76" t="s">
        <v>10</v>
      </c>
      <c r="J64" s="76" t="s">
        <v>26</v>
      </c>
      <c r="K64" s="138" t="s">
        <v>1136</v>
      </c>
    </row>
    <row r="65" spans="1:11" ht="17">
      <c r="A65" s="135"/>
      <c r="B65" s="137">
        <v>58</v>
      </c>
      <c r="C65" s="76">
        <v>627</v>
      </c>
      <c r="D65" s="76" t="s">
        <v>315</v>
      </c>
      <c r="E65" s="76" t="s">
        <v>766</v>
      </c>
      <c r="F65" s="73">
        <v>1.9189814814814798E-2</v>
      </c>
      <c r="G65" s="76" t="s">
        <v>1079</v>
      </c>
      <c r="H65" s="76" t="s">
        <v>95</v>
      </c>
      <c r="I65" s="76" t="s">
        <v>10</v>
      </c>
      <c r="J65" s="76" t="s">
        <v>24</v>
      </c>
      <c r="K65" s="138" t="s">
        <v>85</v>
      </c>
    </row>
    <row r="66" spans="1:11" ht="17">
      <c r="A66" s="135"/>
      <c r="B66" s="137">
        <v>59</v>
      </c>
      <c r="C66" s="76">
        <v>740</v>
      </c>
      <c r="D66" s="76" t="s">
        <v>315</v>
      </c>
      <c r="E66" s="76" t="s">
        <v>1008</v>
      </c>
      <c r="F66" s="73">
        <v>1.9525462962962925E-2</v>
      </c>
      <c r="G66" s="76" t="s">
        <v>1012</v>
      </c>
      <c r="H66" s="76" t="s">
        <v>155</v>
      </c>
      <c r="I66" s="76" t="s">
        <v>10</v>
      </c>
      <c r="J66" s="76" t="s">
        <v>24</v>
      </c>
      <c r="K66" s="138" t="s">
        <v>85</v>
      </c>
    </row>
    <row r="67" spans="1:11" ht="17">
      <c r="A67" s="135"/>
      <c r="B67" s="137">
        <v>60</v>
      </c>
      <c r="C67" s="76">
        <v>732</v>
      </c>
      <c r="D67" s="76" t="s">
        <v>776</v>
      </c>
      <c r="E67" s="76" t="s">
        <v>150</v>
      </c>
      <c r="F67" s="73">
        <v>1.9606481481481447E-2</v>
      </c>
      <c r="G67" s="76" t="s">
        <v>856</v>
      </c>
      <c r="H67" s="76" t="s">
        <v>155</v>
      </c>
      <c r="I67" s="76" t="s">
        <v>10</v>
      </c>
      <c r="J67" s="76" t="s">
        <v>50</v>
      </c>
      <c r="K67" s="138" t="s">
        <v>85</v>
      </c>
    </row>
    <row r="68" spans="1:11" ht="17">
      <c r="A68" s="135"/>
      <c r="B68" s="137">
        <v>61</v>
      </c>
      <c r="C68" s="76">
        <v>721</v>
      </c>
      <c r="D68" s="76" t="s">
        <v>548</v>
      </c>
      <c r="E68" s="76" t="s">
        <v>549</v>
      </c>
      <c r="F68" s="73">
        <v>1.9664351851851836E-2</v>
      </c>
      <c r="G68" s="76" t="s">
        <v>171</v>
      </c>
      <c r="H68" s="76" t="s">
        <v>95</v>
      </c>
      <c r="I68" s="76" t="s">
        <v>10</v>
      </c>
      <c r="J68" s="76" t="s">
        <v>24</v>
      </c>
      <c r="K68" s="138" t="s">
        <v>85</v>
      </c>
    </row>
    <row r="69" spans="1:11" ht="17">
      <c r="A69" s="135"/>
      <c r="B69" s="137">
        <v>62</v>
      </c>
      <c r="C69" s="76">
        <v>725</v>
      </c>
      <c r="D69" s="76" t="s">
        <v>584</v>
      </c>
      <c r="E69" s="76" t="s">
        <v>771</v>
      </c>
      <c r="F69" s="73">
        <v>1.9699074074074063E-2</v>
      </c>
      <c r="G69" s="76" t="s">
        <v>770</v>
      </c>
      <c r="H69" s="76" t="s">
        <v>155</v>
      </c>
      <c r="I69" s="76" t="s">
        <v>10</v>
      </c>
      <c r="J69" s="76" t="s">
        <v>24</v>
      </c>
      <c r="K69" s="138" t="s">
        <v>85</v>
      </c>
    </row>
    <row r="70" spans="1:11" ht="17">
      <c r="A70" s="135"/>
      <c r="B70" s="137">
        <v>63</v>
      </c>
      <c r="C70" s="76">
        <v>623</v>
      </c>
      <c r="D70" s="76" t="s">
        <v>519</v>
      </c>
      <c r="E70" s="76" t="s">
        <v>520</v>
      </c>
      <c r="F70" s="73">
        <v>1.9780092592592585E-2</v>
      </c>
      <c r="G70" s="76" t="s">
        <v>522</v>
      </c>
      <c r="H70" s="76" t="s">
        <v>95</v>
      </c>
      <c r="I70" s="76" t="s">
        <v>10</v>
      </c>
      <c r="J70" s="76" t="s">
        <v>24</v>
      </c>
      <c r="K70" s="138" t="s">
        <v>85</v>
      </c>
    </row>
    <row r="71" spans="1:11" ht="17">
      <c r="A71" s="135"/>
      <c r="B71" s="137">
        <v>63</v>
      </c>
      <c r="C71" s="76">
        <v>633</v>
      </c>
      <c r="D71" s="76" t="s">
        <v>875</v>
      </c>
      <c r="E71" s="76" t="s">
        <v>876</v>
      </c>
      <c r="F71" s="73">
        <v>1.9780092592592585E-2</v>
      </c>
      <c r="G71" s="76" t="s">
        <v>115</v>
      </c>
      <c r="H71" s="76" t="s">
        <v>95</v>
      </c>
      <c r="I71" s="76" t="s">
        <v>10</v>
      </c>
      <c r="J71" s="76" t="s">
        <v>26</v>
      </c>
      <c r="K71" s="138" t="s">
        <v>1136</v>
      </c>
    </row>
    <row r="72" spans="1:11" ht="17">
      <c r="A72" s="135"/>
      <c r="B72" s="137">
        <v>65</v>
      </c>
      <c r="C72" s="76">
        <v>624</v>
      </c>
      <c r="D72" s="76" t="s">
        <v>519</v>
      </c>
      <c r="E72" s="76" t="s">
        <v>521</v>
      </c>
      <c r="F72" s="73">
        <v>1.9803240740740718E-2</v>
      </c>
      <c r="G72" s="76" t="s">
        <v>112</v>
      </c>
      <c r="H72" s="76" t="s">
        <v>95</v>
      </c>
      <c r="I72" s="76" t="s">
        <v>10</v>
      </c>
      <c r="J72" s="76" t="s">
        <v>26</v>
      </c>
      <c r="K72" s="138" t="s">
        <v>85</v>
      </c>
    </row>
    <row r="73" spans="1:11" ht="17">
      <c r="A73" s="135"/>
      <c r="B73" s="137">
        <v>66</v>
      </c>
      <c r="C73" s="76">
        <v>733</v>
      </c>
      <c r="D73" s="76" t="s">
        <v>831</v>
      </c>
      <c r="E73" s="76" t="s">
        <v>102</v>
      </c>
      <c r="F73" s="73">
        <v>1.9953703703703696E-2</v>
      </c>
      <c r="G73" s="76" t="s">
        <v>857</v>
      </c>
      <c r="H73" s="76" t="s">
        <v>155</v>
      </c>
      <c r="I73" s="76" t="s">
        <v>10</v>
      </c>
      <c r="J73" s="76" t="s">
        <v>26</v>
      </c>
      <c r="K73" s="138" t="s">
        <v>85</v>
      </c>
    </row>
    <row r="74" spans="1:11" ht="17">
      <c r="A74" s="135"/>
      <c r="B74" s="137">
        <v>67</v>
      </c>
      <c r="C74" s="76">
        <v>717</v>
      </c>
      <c r="D74" s="76" t="s">
        <v>541</v>
      </c>
      <c r="E74" s="76" t="s">
        <v>542</v>
      </c>
      <c r="F74" s="73">
        <v>2.0092592592592579E-2</v>
      </c>
      <c r="G74" s="76" t="s">
        <v>171</v>
      </c>
      <c r="H74" s="76" t="s">
        <v>155</v>
      </c>
      <c r="I74" s="76" t="s">
        <v>10</v>
      </c>
      <c r="J74" s="76" t="s">
        <v>27</v>
      </c>
      <c r="K74" s="138" t="s">
        <v>85</v>
      </c>
    </row>
    <row r="75" spans="1:11" ht="17">
      <c r="A75" s="135"/>
      <c r="B75" s="137">
        <v>68</v>
      </c>
      <c r="C75" s="76">
        <v>734</v>
      </c>
      <c r="D75" s="76" t="s">
        <v>880</v>
      </c>
      <c r="E75" s="76" t="s">
        <v>881</v>
      </c>
      <c r="F75" s="73">
        <v>2.0138888888888873E-2</v>
      </c>
      <c r="G75" s="76" t="s">
        <v>882</v>
      </c>
      <c r="H75" s="76" t="s">
        <v>155</v>
      </c>
      <c r="I75" s="76" t="s">
        <v>10</v>
      </c>
      <c r="J75" s="76" t="s">
        <v>27</v>
      </c>
      <c r="K75" s="138" t="s">
        <v>85</v>
      </c>
    </row>
    <row r="76" spans="1:11" ht="17">
      <c r="A76" s="135"/>
      <c r="B76" s="137">
        <v>69</v>
      </c>
      <c r="C76" s="76">
        <v>638</v>
      </c>
      <c r="D76" s="76" t="s">
        <v>982</v>
      </c>
      <c r="E76" s="76" t="s">
        <v>148</v>
      </c>
      <c r="F76" s="73">
        <v>2.0162037037037034E-2</v>
      </c>
      <c r="G76" s="76" t="s">
        <v>983</v>
      </c>
      <c r="H76" s="76" t="s">
        <v>95</v>
      </c>
      <c r="I76" s="76" t="s">
        <v>10</v>
      </c>
      <c r="J76" s="76" t="s">
        <v>52</v>
      </c>
      <c r="K76" s="138" t="s">
        <v>85</v>
      </c>
    </row>
    <row r="77" spans="1:11" ht="17">
      <c r="A77" s="135"/>
      <c r="B77" s="137">
        <v>70</v>
      </c>
      <c r="C77" s="76">
        <v>729</v>
      </c>
      <c r="D77" s="76" t="s">
        <v>846</v>
      </c>
      <c r="E77" s="76" t="s">
        <v>251</v>
      </c>
      <c r="F77" s="73">
        <v>2.0405092592592572E-2</v>
      </c>
      <c r="G77" s="76" t="s">
        <v>853</v>
      </c>
      <c r="H77" s="76" t="s">
        <v>155</v>
      </c>
      <c r="I77" s="76" t="s">
        <v>10</v>
      </c>
      <c r="J77" s="76" t="s">
        <v>49</v>
      </c>
      <c r="K77" s="138" t="s">
        <v>85</v>
      </c>
    </row>
    <row r="78" spans="1:11" ht="17">
      <c r="A78" s="135"/>
      <c r="B78" s="137">
        <v>71</v>
      </c>
      <c r="C78" s="76">
        <v>630</v>
      </c>
      <c r="D78" s="76" t="s">
        <v>780</v>
      </c>
      <c r="E78" s="76" t="s">
        <v>781</v>
      </c>
      <c r="F78" s="73">
        <v>2.0636574074074071E-2</v>
      </c>
      <c r="G78" s="76" t="s">
        <v>1082</v>
      </c>
      <c r="H78" s="76" t="s">
        <v>95</v>
      </c>
      <c r="I78" s="76" t="s">
        <v>10</v>
      </c>
      <c r="J78" s="76" t="s">
        <v>52</v>
      </c>
      <c r="K78" s="138" t="s">
        <v>85</v>
      </c>
    </row>
    <row r="79" spans="1:11" ht="17">
      <c r="A79" s="135"/>
      <c r="B79" s="137">
        <v>72</v>
      </c>
      <c r="C79" s="76">
        <v>719</v>
      </c>
      <c r="D79" s="76" t="s">
        <v>543</v>
      </c>
      <c r="E79" s="76" t="s">
        <v>545</v>
      </c>
      <c r="F79" s="73">
        <v>2.0983796296296264E-2</v>
      </c>
      <c r="G79" s="76" t="s">
        <v>171</v>
      </c>
      <c r="H79" s="76" t="s">
        <v>95</v>
      </c>
      <c r="I79" s="76" t="s">
        <v>10</v>
      </c>
      <c r="J79" s="76" t="s">
        <v>49</v>
      </c>
      <c r="K79" s="138" t="s">
        <v>85</v>
      </c>
    </row>
    <row r="80" spans="1:11" ht="17">
      <c r="A80" s="135"/>
      <c r="B80" s="137">
        <v>73</v>
      </c>
      <c r="C80" s="76">
        <v>724</v>
      </c>
      <c r="D80" s="76" t="s">
        <v>769</v>
      </c>
      <c r="E80" s="76" t="s">
        <v>216</v>
      </c>
      <c r="F80" s="73">
        <v>2.1261574074074058E-2</v>
      </c>
      <c r="G80" s="76" t="s">
        <v>770</v>
      </c>
      <c r="H80" s="76" t="s">
        <v>155</v>
      </c>
      <c r="I80" s="76" t="s">
        <v>10</v>
      </c>
      <c r="J80" s="76" t="s">
        <v>52</v>
      </c>
      <c r="K80" s="138" t="s">
        <v>85</v>
      </c>
    </row>
    <row r="81" spans="1:11" ht="17">
      <c r="A81" s="135"/>
      <c r="B81" s="137">
        <v>74</v>
      </c>
      <c r="C81" s="76">
        <v>708</v>
      </c>
      <c r="D81" s="76" t="s">
        <v>529</v>
      </c>
      <c r="E81" s="76" t="s">
        <v>530</v>
      </c>
      <c r="F81" s="73">
        <v>2.1354166666666646E-2</v>
      </c>
      <c r="G81" s="76" t="s">
        <v>528</v>
      </c>
      <c r="H81" s="76" t="s">
        <v>155</v>
      </c>
      <c r="I81" s="76" t="s">
        <v>10</v>
      </c>
      <c r="J81" s="76" t="s">
        <v>27</v>
      </c>
      <c r="K81" s="138" t="s">
        <v>85</v>
      </c>
    </row>
    <row r="82" spans="1:11" ht="17">
      <c r="A82" s="135"/>
      <c r="B82" s="137">
        <v>75</v>
      </c>
      <c r="C82" s="76">
        <v>665</v>
      </c>
      <c r="D82" s="76" t="s">
        <v>880</v>
      </c>
      <c r="E82" s="76" t="s">
        <v>102</v>
      </c>
      <c r="F82" s="73">
        <v>2.1365740740740741E-2</v>
      </c>
      <c r="G82" s="76" t="s">
        <v>1026</v>
      </c>
      <c r="H82" s="76" t="s">
        <v>155</v>
      </c>
      <c r="I82" s="76" t="s">
        <v>10</v>
      </c>
      <c r="J82" s="76" t="s">
        <v>27</v>
      </c>
      <c r="K82" s="138" t="s">
        <v>85</v>
      </c>
    </row>
    <row r="83" spans="1:11" ht="17">
      <c r="A83" s="135"/>
      <c r="B83" s="137">
        <v>76</v>
      </c>
      <c r="C83" s="76">
        <v>706</v>
      </c>
      <c r="D83" s="76" t="s">
        <v>525</v>
      </c>
      <c r="E83" s="76" t="s">
        <v>527</v>
      </c>
      <c r="F83" s="73">
        <v>2.1377314814814807E-2</v>
      </c>
      <c r="G83" s="76" t="s">
        <v>526</v>
      </c>
      <c r="H83" s="76" t="s">
        <v>155</v>
      </c>
      <c r="I83" s="76" t="s">
        <v>10</v>
      </c>
      <c r="J83" s="76" t="s">
        <v>26</v>
      </c>
      <c r="K83" s="138" t="s">
        <v>85</v>
      </c>
    </row>
    <row r="84" spans="1:11" ht="17">
      <c r="A84" s="135"/>
      <c r="B84" s="137">
        <v>77</v>
      </c>
      <c r="C84" s="76">
        <v>646</v>
      </c>
      <c r="D84" s="76" t="s">
        <v>998</v>
      </c>
      <c r="E84" s="76" t="s">
        <v>999</v>
      </c>
      <c r="F84" s="73">
        <v>2.1388888888888874E-2</v>
      </c>
      <c r="G84" s="76" t="s">
        <v>1067</v>
      </c>
      <c r="H84" s="76" t="s">
        <v>889</v>
      </c>
      <c r="I84" s="76" t="s">
        <v>10</v>
      </c>
      <c r="J84" s="76" t="s">
        <v>53</v>
      </c>
      <c r="K84" s="138" t="s">
        <v>85</v>
      </c>
    </row>
    <row r="85" spans="1:11" ht="17">
      <c r="A85" s="135"/>
      <c r="B85" s="137">
        <v>78</v>
      </c>
      <c r="C85" s="76">
        <v>637</v>
      </c>
      <c r="D85" s="76" t="s">
        <v>980</v>
      </c>
      <c r="E85" s="76" t="s">
        <v>981</v>
      </c>
      <c r="F85" s="73">
        <v>2.1504629629629596E-2</v>
      </c>
      <c r="G85" s="76" t="s">
        <v>984</v>
      </c>
      <c r="H85" s="76" t="s">
        <v>95</v>
      </c>
      <c r="I85" s="76" t="s">
        <v>10</v>
      </c>
      <c r="J85" s="76" t="s">
        <v>52</v>
      </c>
      <c r="K85" s="138" t="s">
        <v>85</v>
      </c>
    </row>
    <row r="86" spans="1:11" ht="17">
      <c r="A86" s="135"/>
      <c r="B86" s="137">
        <v>79</v>
      </c>
      <c r="C86" s="76">
        <v>722</v>
      </c>
      <c r="D86" s="76" t="s">
        <v>550</v>
      </c>
      <c r="E86" s="76" t="s">
        <v>551</v>
      </c>
      <c r="F86" s="73">
        <v>2.2002314814814794E-2</v>
      </c>
      <c r="G86" s="76" t="s">
        <v>171</v>
      </c>
      <c r="H86" s="76" t="s">
        <v>95</v>
      </c>
      <c r="I86" s="76" t="s">
        <v>10</v>
      </c>
      <c r="J86" s="76" t="s">
        <v>26</v>
      </c>
      <c r="K86" s="138" t="s">
        <v>85</v>
      </c>
    </row>
    <row r="87" spans="1:11" ht="17">
      <c r="A87" s="135"/>
      <c r="B87" s="137">
        <v>80</v>
      </c>
      <c r="C87" s="76">
        <v>739</v>
      </c>
      <c r="D87" s="76" t="s">
        <v>831</v>
      </c>
      <c r="E87" s="76" t="s">
        <v>1006</v>
      </c>
      <c r="F87" s="73">
        <v>2.2060185185185183E-2</v>
      </c>
      <c r="G87" s="76" t="s">
        <v>1007</v>
      </c>
      <c r="H87" s="76" t="s">
        <v>155</v>
      </c>
      <c r="I87" s="76" t="s">
        <v>10</v>
      </c>
      <c r="J87" s="76" t="s">
        <v>26</v>
      </c>
      <c r="K87" s="138" t="s">
        <v>85</v>
      </c>
    </row>
    <row r="88" spans="1:11" ht="17">
      <c r="A88" s="135"/>
      <c r="B88" s="137">
        <v>81</v>
      </c>
      <c r="C88" s="76">
        <v>664</v>
      </c>
      <c r="D88" s="76" t="s">
        <v>344</v>
      </c>
      <c r="E88" s="76" t="s">
        <v>1113</v>
      </c>
      <c r="F88" s="73">
        <v>2.2187499999999971E-2</v>
      </c>
      <c r="G88" s="76" t="s">
        <v>1114</v>
      </c>
      <c r="H88" s="76" t="s">
        <v>155</v>
      </c>
      <c r="I88" s="76" t="s">
        <v>10</v>
      </c>
      <c r="J88" s="76" t="s">
        <v>24</v>
      </c>
      <c r="K88" s="138" t="s">
        <v>85</v>
      </c>
    </row>
    <row r="89" spans="1:11" ht="17">
      <c r="A89" s="135"/>
      <c r="B89" s="137">
        <v>82</v>
      </c>
      <c r="C89" s="76">
        <v>618</v>
      </c>
      <c r="D89" s="76" t="s">
        <v>511</v>
      </c>
      <c r="E89" s="76" t="s">
        <v>512</v>
      </c>
      <c r="F89" s="73">
        <v>2.2557870370370353E-2</v>
      </c>
      <c r="G89" s="76" t="s">
        <v>79</v>
      </c>
      <c r="H89" s="76" t="s">
        <v>95</v>
      </c>
      <c r="I89" s="76" t="s">
        <v>10</v>
      </c>
      <c r="J89" s="76" t="s">
        <v>53</v>
      </c>
      <c r="K89" s="138" t="s">
        <v>85</v>
      </c>
    </row>
    <row r="90" spans="1:11" ht="17">
      <c r="A90" s="135"/>
      <c r="B90" s="137">
        <v>83</v>
      </c>
      <c r="C90" s="76">
        <v>611</v>
      </c>
      <c r="D90" s="76" t="s">
        <v>503</v>
      </c>
      <c r="E90" s="76" t="s">
        <v>255</v>
      </c>
      <c r="F90" s="73">
        <v>2.2928240740740707E-2</v>
      </c>
      <c r="G90" s="76" t="s">
        <v>1070</v>
      </c>
      <c r="H90" s="76" t="s">
        <v>95</v>
      </c>
      <c r="I90" s="76" t="s">
        <v>10</v>
      </c>
      <c r="J90" s="76" t="s">
        <v>26</v>
      </c>
      <c r="K90" s="138" t="s">
        <v>85</v>
      </c>
    </row>
    <row r="91" spans="1:11" ht="17">
      <c r="A91" s="135"/>
      <c r="B91" s="137">
        <v>84</v>
      </c>
      <c r="C91" s="76">
        <v>616</v>
      </c>
      <c r="D91" s="76" t="s">
        <v>483</v>
      </c>
      <c r="E91" s="76" t="s">
        <v>345</v>
      </c>
      <c r="F91" s="73">
        <v>2.3078703703703712E-2</v>
      </c>
      <c r="G91" s="76" t="s">
        <v>1075</v>
      </c>
      <c r="H91" s="76" t="s">
        <v>95</v>
      </c>
      <c r="I91" s="76" t="s">
        <v>10</v>
      </c>
      <c r="J91" s="76" t="s">
        <v>26</v>
      </c>
      <c r="K91" s="138" t="s">
        <v>85</v>
      </c>
    </row>
    <row r="92" spans="1:11" ht="17">
      <c r="A92" s="135"/>
      <c r="B92" s="137">
        <v>85</v>
      </c>
      <c r="C92" s="76">
        <v>644</v>
      </c>
      <c r="D92" s="76" t="s">
        <v>995</v>
      </c>
      <c r="E92" s="76" t="s">
        <v>996</v>
      </c>
      <c r="F92" s="73">
        <v>2.3194444444444434E-2</v>
      </c>
      <c r="G92" s="76" t="s">
        <v>1065</v>
      </c>
      <c r="H92" s="76" t="s">
        <v>889</v>
      </c>
      <c r="I92" s="76" t="s">
        <v>10</v>
      </c>
      <c r="J92" s="76" t="s">
        <v>52</v>
      </c>
      <c r="K92" s="138" t="s">
        <v>85</v>
      </c>
    </row>
    <row r="93" spans="1:11" ht="17">
      <c r="A93" s="135"/>
      <c r="B93" s="137">
        <v>86</v>
      </c>
      <c r="C93" s="76">
        <v>621</v>
      </c>
      <c r="D93" s="76" t="s">
        <v>515</v>
      </c>
      <c r="E93" s="76" t="s">
        <v>516</v>
      </c>
      <c r="F93" s="73">
        <v>2.332175925925925E-2</v>
      </c>
      <c r="G93" s="76" t="s">
        <v>517</v>
      </c>
      <c r="H93" s="76" t="s">
        <v>95</v>
      </c>
      <c r="I93" s="76" t="s">
        <v>10</v>
      </c>
      <c r="J93" s="76" t="s">
        <v>26</v>
      </c>
      <c r="K93" s="138" t="s">
        <v>85</v>
      </c>
    </row>
    <row r="94" spans="1:11" ht="17">
      <c r="A94" s="135"/>
      <c r="B94" s="137">
        <v>87</v>
      </c>
      <c r="C94" s="76">
        <v>617</v>
      </c>
      <c r="D94" s="76" t="s">
        <v>509</v>
      </c>
      <c r="E94" s="76" t="s">
        <v>510</v>
      </c>
      <c r="F94" s="73">
        <v>2.3425925925925906E-2</v>
      </c>
      <c r="G94" s="76" t="s">
        <v>79</v>
      </c>
      <c r="H94" s="76" t="s">
        <v>95</v>
      </c>
      <c r="I94" s="76" t="s">
        <v>10</v>
      </c>
      <c r="J94" s="76" t="s">
        <v>53</v>
      </c>
      <c r="K94" s="138" t="s">
        <v>85</v>
      </c>
    </row>
    <row r="95" spans="1:11" ht="17">
      <c r="A95" s="135"/>
      <c r="B95" s="137">
        <v>88</v>
      </c>
      <c r="C95" s="76">
        <v>603</v>
      </c>
      <c r="D95" s="76" t="s">
        <v>113</v>
      </c>
      <c r="E95" s="76" t="s">
        <v>308</v>
      </c>
      <c r="F95" s="73">
        <v>2.3865740740740715E-2</v>
      </c>
      <c r="G95" s="76" t="s">
        <v>115</v>
      </c>
      <c r="H95" s="76" t="s">
        <v>95</v>
      </c>
      <c r="I95" s="76" t="s">
        <v>10</v>
      </c>
      <c r="J95" s="76" t="s">
        <v>52</v>
      </c>
      <c r="K95" s="138" t="s">
        <v>85</v>
      </c>
    </row>
    <row r="96" spans="1:11" ht="17">
      <c r="A96" s="135"/>
      <c r="B96" s="137">
        <v>88</v>
      </c>
      <c r="C96" s="76">
        <v>620</v>
      </c>
      <c r="D96" s="76" t="s">
        <v>514</v>
      </c>
      <c r="E96" s="76" t="s">
        <v>488</v>
      </c>
      <c r="F96" s="73">
        <v>2.3865740740740715E-2</v>
      </c>
      <c r="G96" s="76" t="s">
        <v>1077</v>
      </c>
      <c r="H96" s="76" t="s">
        <v>95</v>
      </c>
      <c r="I96" s="76" t="s">
        <v>10</v>
      </c>
      <c r="J96" s="76" t="s">
        <v>26</v>
      </c>
      <c r="K96" s="138" t="s">
        <v>1136</v>
      </c>
    </row>
    <row r="97" spans="1:11" ht="17">
      <c r="A97" s="135"/>
      <c r="B97" s="137">
        <v>90</v>
      </c>
      <c r="C97" s="76">
        <v>737</v>
      </c>
      <c r="D97" s="76" t="s">
        <v>1000</v>
      </c>
      <c r="E97" s="76" t="s">
        <v>409</v>
      </c>
      <c r="F97" s="73">
        <v>2.3969907407407398E-2</v>
      </c>
      <c r="G97" s="76" t="s">
        <v>1003</v>
      </c>
      <c r="H97" s="76" t="s">
        <v>889</v>
      </c>
      <c r="I97" s="76" t="s">
        <v>10</v>
      </c>
      <c r="J97" s="76" t="s">
        <v>51</v>
      </c>
      <c r="K97" s="138" t="s">
        <v>85</v>
      </c>
    </row>
    <row r="98" spans="1:11" ht="17">
      <c r="A98" s="135"/>
      <c r="B98" s="137">
        <v>91</v>
      </c>
      <c r="C98" s="76">
        <v>748</v>
      </c>
      <c r="D98" s="76" t="s">
        <v>907</v>
      </c>
      <c r="E98" s="76" t="s">
        <v>908</v>
      </c>
      <c r="F98" s="73">
        <v>2.4409722222222208E-2</v>
      </c>
      <c r="G98" s="76" t="s">
        <v>904</v>
      </c>
      <c r="H98" s="76" t="s">
        <v>155</v>
      </c>
      <c r="I98" s="76" t="s">
        <v>10</v>
      </c>
      <c r="J98" s="76" t="s">
        <v>26</v>
      </c>
      <c r="K98" s="138" t="s">
        <v>85</v>
      </c>
    </row>
    <row r="99" spans="1:11" ht="17">
      <c r="A99" s="135"/>
      <c r="B99" s="137">
        <v>91</v>
      </c>
      <c r="C99" s="76">
        <v>751</v>
      </c>
      <c r="D99" s="76" t="s">
        <v>911</v>
      </c>
      <c r="E99" s="76" t="s">
        <v>544</v>
      </c>
      <c r="F99" s="73">
        <v>2.4409722222222208E-2</v>
      </c>
      <c r="G99" s="76" t="s">
        <v>904</v>
      </c>
      <c r="H99" s="76" t="s">
        <v>155</v>
      </c>
      <c r="I99" s="76" t="s">
        <v>10</v>
      </c>
      <c r="J99" s="76" t="s">
        <v>26</v>
      </c>
      <c r="K99" s="138" t="s">
        <v>1136</v>
      </c>
    </row>
    <row r="100" spans="1:11" ht="17">
      <c r="A100" s="135"/>
      <c r="B100" s="137">
        <v>91</v>
      </c>
      <c r="C100" s="76">
        <v>746</v>
      </c>
      <c r="D100" s="76" t="s">
        <v>903</v>
      </c>
      <c r="E100" s="76" t="s">
        <v>507</v>
      </c>
      <c r="F100" s="73">
        <v>2.4409722222222208E-2</v>
      </c>
      <c r="G100" s="76" t="s">
        <v>904</v>
      </c>
      <c r="H100" s="76" t="s">
        <v>155</v>
      </c>
      <c r="I100" s="76" t="s">
        <v>10</v>
      </c>
      <c r="J100" s="76" t="s">
        <v>24</v>
      </c>
      <c r="K100" s="138" t="s">
        <v>1136</v>
      </c>
    </row>
    <row r="101" spans="1:11" ht="17">
      <c r="A101" s="135"/>
      <c r="B101" s="137">
        <v>91</v>
      </c>
      <c r="C101" s="76">
        <v>747</v>
      </c>
      <c r="D101" s="76" t="s">
        <v>905</v>
      </c>
      <c r="E101" s="76" t="s">
        <v>906</v>
      </c>
      <c r="F101" s="73">
        <v>2.4409722222222208E-2</v>
      </c>
      <c r="G101" s="76" t="s">
        <v>904</v>
      </c>
      <c r="H101" s="76" t="s">
        <v>155</v>
      </c>
      <c r="I101" s="76" t="s">
        <v>10</v>
      </c>
      <c r="J101" s="76" t="s">
        <v>26</v>
      </c>
      <c r="K101" s="138" t="s">
        <v>1136</v>
      </c>
    </row>
    <row r="102" spans="1:11" ht="17">
      <c r="A102" s="135"/>
      <c r="B102" s="137">
        <v>91</v>
      </c>
      <c r="C102" s="76">
        <v>750</v>
      </c>
      <c r="D102" s="76" t="s">
        <v>1117</v>
      </c>
      <c r="E102" s="76" t="s">
        <v>713</v>
      </c>
      <c r="F102" s="73">
        <v>2.4409722222222208E-2</v>
      </c>
      <c r="G102" s="76" t="s">
        <v>904</v>
      </c>
      <c r="H102" s="76" t="s">
        <v>155</v>
      </c>
      <c r="I102" s="76" t="s">
        <v>10</v>
      </c>
      <c r="J102" s="76" t="s">
        <v>26</v>
      </c>
      <c r="K102" s="138" t="s">
        <v>1136</v>
      </c>
    </row>
    <row r="103" spans="1:11" ht="17">
      <c r="A103" s="135"/>
      <c r="B103" s="137">
        <v>91</v>
      </c>
      <c r="C103" s="76">
        <v>749</v>
      </c>
      <c r="D103" s="76" t="s">
        <v>909</v>
      </c>
      <c r="E103" s="76" t="s">
        <v>910</v>
      </c>
      <c r="F103" s="73">
        <v>2.4409722222222208E-2</v>
      </c>
      <c r="G103" s="76" t="s">
        <v>904</v>
      </c>
      <c r="H103" s="76" t="s">
        <v>155</v>
      </c>
      <c r="I103" s="76" t="s">
        <v>10</v>
      </c>
      <c r="J103" s="76" t="s">
        <v>24</v>
      </c>
      <c r="K103" s="138" t="s">
        <v>1136</v>
      </c>
    </row>
    <row r="104" spans="1:11" ht="17">
      <c r="A104" s="135"/>
      <c r="B104" s="137">
        <v>97</v>
      </c>
      <c r="C104" s="76">
        <v>726</v>
      </c>
      <c r="D104" s="76" t="s">
        <v>772</v>
      </c>
      <c r="E104" s="76" t="s">
        <v>773</v>
      </c>
      <c r="F104" s="73">
        <v>2.4513888888888863E-2</v>
      </c>
      <c r="G104" s="76" t="s">
        <v>770</v>
      </c>
      <c r="H104" s="76" t="s">
        <v>155</v>
      </c>
      <c r="I104" s="76" t="s">
        <v>10</v>
      </c>
      <c r="J104" s="76" t="s">
        <v>26</v>
      </c>
      <c r="K104" s="138" t="s">
        <v>85</v>
      </c>
    </row>
    <row r="105" spans="1:11" ht="17">
      <c r="A105" s="135"/>
      <c r="B105" s="137">
        <v>98</v>
      </c>
      <c r="C105" s="76">
        <v>701</v>
      </c>
      <c r="D105" s="76" t="s">
        <v>1102</v>
      </c>
      <c r="E105" s="76" t="s">
        <v>1103</v>
      </c>
      <c r="F105" s="73">
        <v>2.5069444444444422E-2</v>
      </c>
      <c r="G105" s="76" t="s">
        <v>301</v>
      </c>
      <c r="H105" s="76" t="s">
        <v>301</v>
      </c>
      <c r="I105" s="76" t="s">
        <v>10</v>
      </c>
      <c r="J105" s="76" t="s">
        <v>54</v>
      </c>
      <c r="K105" s="138" t="s">
        <v>85</v>
      </c>
    </row>
    <row r="106" spans="1:11" ht="17">
      <c r="A106" s="135"/>
      <c r="B106" s="137">
        <v>98</v>
      </c>
      <c r="C106" s="76">
        <v>702</v>
      </c>
      <c r="D106" s="76" t="s">
        <v>1102</v>
      </c>
      <c r="E106" s="76" t="s">
        <v>1104</v>
      </c>
      <c r="F106" s="73">
        <v>2.5069444444444422E-2</v>
      </c>
      <c r="G106" s="76" t="s">
        <v>301</v>
      </c>
      <c r="H106" s="76" t="s">
        <v>301</v>
      </c>
      <c r="I106" s="76" t="s">
        <v>10</v>
      </c>
      <c r="J106" s="76" t="s">
        <v>51</v>
      </c>
      <c r="K106" s="138" t="s">
        <v>1136</v>
      </c>
    </row>
    <row r="107" spans="1:11" ht="17">
      <c r="A107" s="135"/>
      <c r="B107" s="137">
        <v>100</v>
      </c>
      <c r="C107" s="76">
        <v>736</v>
      </c>
      <c r="D107" s="76" t="s">
        <v>1000</v>
      </c>
      <c r="E107" s="76" t="s">
        <v>1001</v>
      </c>
      <c r="F107" s="73">
        <v>2.5300925925925893E-2</v>
      </c>
      <c r="G107" s="76" t="s">
        <v>1002</v>
      </c>
      <c r="H107" s="76" t="s">
        <v>889</v>
      </c>
      <c r="I107" s="76" t="s">
        <v>10</v>
      </c>
      <c r="J107" s="76" t="s">
        <v>26</v>
      </c>
      <c r="K107" s="138" t="s">
        <v>85</v>
      </c>
    </row>
    <row r="108" spans="1:11" ht="17">
      <c r="A108" s="135"/>
      <c r="B108" s="137">
        <v>101</v>
      </c>
      <c r="C108" s="76">
        <v>745</v>
      </c>
      <c r="D108" s="76" t="s">
        <v>1016</v>
      </c>
      <c r="E108" s="76" t="s">
        <v>1017</v>
      </c>
      <c r="F108" s="73">
        <v>2.5462962962962937E-2</v>
      </c>
      <c r="G108" s="76" t="s">
        <v>1018</v>
      </c>
      <c r="H108" s="76" t="s">
        <v>301</v>
      </c>
      <c r="I108" s="76" t="s">
        <v>10</v>
      </c>
      <c r="J108" s="76" t="s">
        <v>53</v>
      </c>
      <c r="K108" s="138" t="s">
        <v>85</v>
      </c>
    </row>
    <row r="109" spans="1:11" ht="17">
      <c r="A109" s="135"/>
      <c r="B109" s="137">
        <v>101</v>
      </c>
      <c r="C109" s="76">
        <v>744</v>
      </c>
      <c r="D109" s="76" t="s">
        <v>1013</v>
      </c>
      <c r="E109" s="76" t="s">
        <v>1014</v>
      </c>
      <c r="F109" s="73">
        <v>2.5462962962962937E-2</v>
      </c>
      <c r="G109" s="76" t="s">
        <v>1015</v>
      </c>
      <c r="H109" s="76" t="s">
        <v>301</v>
      </c>
      <c r="I109" s="76" t="s">
        <v>10</v>
      </c>
      <c r="J109" s="76" t="s">
        <v>50</v>
      </c>
      <c r="K109" s="138" t="s">
        <v>1136</v>
      </c>
    </row>
    <row r="110" spans="1:11" ht="17">
      <c r="A110" s="135"/>
      <c r="B110" s="137">
        <v>103</v>
      </c>
      <c r="C110" s="76">
        <v>622</v>
      </c>
      <c r="D110" s="76" t="s">
        <v>871</v>
      </c>
      <c r="E110" s="76" t="s">
        <v>518</v>
      </c>
      <c r="F110" s="73">
        <v>2.6203703703703674E-2</v>
      </c>
      <c r="G110" s="76" t="s">
        <v>1078</v>
      </c>
      <c r="H110" s="76" t="s">
        <v>95</v>
      </c>
      <c r="I110" s="76" t="s">
        <v>10</v>
      </c>
      <c r="J110" s="76" t="s">
        <v>26</v>
      </c>
      <c r="K110" s="138" t="s">
        <v>85</v>
      </c>
    </row>
    <row r="111" spans="1:11" ht="17">
      <c r="A111" s="135"/>
      <c r="B111" s="137">
        <v>104</v>
      </c>
      <c r="C111" s="76">
        <v>607</v>
      </c>
      <c r="D111" s="76" t="s">
        <v>315</v>
      </c>
      <c r="E111" s="76" t="s">
        <v>316</v>
      </c>
      <c r="F111" s="73">
        <v>2.6261574074074062E-2</v>
      </c>
      <c r="G111" s="76" t="s">
        <v>851</v>
      </c>
      <c r="H111" s="76" t="s">
        <v>95</v>
      </c>
      <c r="I111" s="76" t="s">
        <v>10</v>
      </c>
      <c r="J111" s="76" t="s">
        <v>26</v>
      </c>
      <c r="K111" s="138" t="s">
        <v>85</v>
      </c>
    </row>
    <row r="112" spans="1:11" ht="17">
      <c r="A112" s="135"/>
      <c r="B112" s="137">
        <v>105</v>
      </c>
      <c r="C112" s="76">
        <v>619</v>
      </c>
      <c r="D112" s="76" t="s">
        <v>513</v>
      </c>
      <c r="E112" s="76" t="s">
        <v>216</v>
      </c>
      <c r="F112" s="73">
        <v>2.6493055555555534E-2</v>
      </c>
      <c r="G112" s="76" t="s">
        <v>1076</v>
      </c>
      <c r="H112" s="76" t="s">
        <v>95</v>
      </c>
      <c r="I112" s="76" t="s">
        <v>10</v>
      </c>
      <c r="J112" s="76" t="s">
        <v>53</v>
      </c>
      <c r="K112" s="138" t="s">
        <v>85</v>
      </c>
    </row>
    <row r="113" spans="1:11" ht="17">
      <c r="A113" s="135"/>
      <c r="B113" s="137">
        <v>106</v>
      </c>
      <c r="C113" s="76">
        <v>629</v>
      </c>
      <c r="D113" s="76" t="s">
        <v>786</v>
      </c>
      <c r="E113" s="76" t="s">
        <v>787</v>
      </c>
      <c r="F113" s="73">
        <v>2.7210648148148137E-2</v>
      </c>
      <c r="G113" s="76" t="s">
        <v>1081</v>
      </c>
      <c r="H113" s="76" t="s">
        <v>95</v>
      </c>
      <c r="I113" s="76" t="s">
        <v>10</v>
      </c>
      <c r="J113" s="76" t="s">
        <v>52</v>
      </c>
      <c r="K113" s="138" t="s">
        <v>85</v>
      </c>
    </row>
    <row r="114" spans="1:11" ht="17">
      <c r="A114" s="135"/>
      <c r="B114" s="137">
        <v>107</v>
      </c>
      <c r="C114" s="76">
        <v>741</v>
      </c>
      <c r="D114" s="76" t="s">
        <v>922</v>
      </c>
      <c r="E114" s="76" t="s">
        <v>1009</v>
      </c>
      <c r="F114" s="73">
        <v>2.7488425925925902E-2</v>
      </c>
      <c r="G114" s="76" t="s">
        <v>1010</v>
      </c>
      <c r="H114" s="76" t="s">
        <v>1011</v>
      </c>
      <c r="I114" s="76" t="s">
        <v>10</v>
      </c>
      <c r="J114" s="76" t="s">
        <v>53</v>
      </c>
      <c r="K114" s="138" t="s">
        <v>85</v>
      </c>
    </row>
    <row r="115" spans="1:11" ht="17">
      <c r="A115" s="135"/>
      <c r="B115" s="137">
        <v>108</v>
      </c>
      <c r="C115" s="76">
        <v>606</v>
      </c>
      <c r="D115" s="76" t="s">
        <v>313</v>
      </c>
      <c r="E115" s="76" t="s">
        <v>314</v>
      </c>
      <c r="F115" s="73">
        <v>2.8043981481481489E-2</v>
      </c>
      <c r="G115" s="76" t="s">
        <v>441</v>
      </c>
      <c r="H115" s="76" t="s">
        <v>95</v>
      </c>
      <c r="I115" s="76" t="s">
        <v>10</v>
      </c>
      <c r="J115" s="76" t="s">
        <v>26</v>
      </c>
      <c r="K115" s="138" t="s">
        <v>85</v>
      </c>
    </row>
    <row r="116" spans="1:11" ht="17">
      <c r="A116" s="135"/>
      <c r="B116" s="137">
        <v>109</v>
      </c>
      <c r="C116" s="76">
        <v>640</v>
      </c>
      <c r="D116" s="76" t="s">
        <v>987</v>
      </c>
      <c r="E116" s="76" t="s">
        <v>988</v>
      </c>
      <c r="F116" s="73">
        <v>2.8506944444444432E-2</v>
      </c>
      <c r="G116" s="76" t="s">
        <v>82</v>
      </c>
      <c r="H116" s="76" t="s">
        <v>95</v>
      </c>
      <c r="I116" s="76" t="s">
        <v>10</v>
      </c>
      <c r="J116" s="76" t="s">
        <v>53</v>
      </c>
      <c r="K116" s="138" t="s">
        <v>85</v>
      </c>
    </row>
    <row r="117" spans="1:11" ht="17">
      <c r="A117" s="135"/>
      <c r="B117" s="137">
        <v>110</v>
      </c>
      <c r="C117" s="76">
        <v>720</v>
      </c>
      <c r="D117" s="76" t="s">
        <v>546</v>
      </c>
      <c r="E117" s="76" t="s">
        <v>547</v>
      </c>
      <c r="F117" s="73">
        <v>2.9212962962962968E-2</v>
      </c>
      <c r="G117" s="76" t="s">
        <v>171</v>
      </c>
      <c r="H117" s="76" t="s">
        <v>95</v>
      </c>
      <c r="I117" s="76" t="s">
        <v>10</v>
      </c>
      <c r="J117" s="76" t="s">
        <v>52</v>
      </c>
      <c r="K117" s="138" t="s">
        <v>85</v>
      </c>
    </row>
    <row r="118" spans="1:11" ht="17">
      <c r="A118" s="135"/>
      <c r="B118" s="137">
        <v>111</v>
      </c>
      <c r="C118" s="76">
        <v>645</v>
      </c>
      <c r="D118" s="76" t="s">
        <v>997</v>
      </c>
      <c r="E118" s="76" t="s">
        <v>544</v>
      </c>
      <c r="F118" s="73">
        <v>3.6932870370370352E-2</v>
      </c>
      <c r="G118" s="76" t="s">
        <v>1066</v>
      </c>
      <c r="H118" s="76" t="s">
        <v>889</v>
      </c>
      <c r="I118" s="76" t="s">
        <v>10</v>
      </c>
      <c r="J118" s="76" t="s">
        <v>52</v>
      </c>
      <c r="K118" s="138" t="s">
        <v>85</v>
      </c>
    </row>
    <row r="119" spans="1:11" ht="17">
      <c r="A119" s="135"/>
      <c r="B119" s="137">
        <v>112</v>
      </c>
      <c r="C119" s="76">
        <v>643</v>
      </c>
      <c r="D119" s="76" t="s">
        <v>993</v>
      </c>
      <c r="E119" s="76" t="s">
        <v>994</v>
      </c>
      <c r="F119" s="73">
        <v>3.706018518518514E-2</v>
      </c>
      <c r="G119" s="76" t="s">
        <v>1064</v>
      </c>
      <c r="H119" s="76" t="s">
        <v>889</v>
      </c>
      <c r="I119" s="76" t="s">
        <v>10</v>
      </c>
      <c r="J119" s="76" t="s">
        <v>53</v>
      </c>
      <c r="K119" s="138" t="s">
        <v>85</v>
      </c>
    </row>
    <row r="120" spans="1:11" ht="17">
      <c r="A120" s="135"/>
      <c r="B120" s="137" t="s">
        <v>85</v>
      </c>
      <c r="C120" s="76" t="s">
        <v>85</v>
      </c>
      <c r="D120" s="76" t="s">
        <v>85</v>
      </c>
      <c r="E120" s="76" t="s">
        <v>85</v>
      </c>
      <c r="F120" s="73" t="s">
        <v>85</v>
      </c>
      <c r="G120" s="76" t="s">
        <v>85</v>
      </c>
      <c r="H120" s="76" t="s">
        <v>85</v>
      </c>
      <c r="I120" s="76" t="s">
        <v>85</v>
      </c>
      <c r="J120" s="76" t="s">
        <v>85</v>
      </c>
      <c r="K120" s="138" t="s">
        <v>85</v>
      </c>
    </row>
    <row r="121" spans="1:11" ht="17">
      <c r="A121" s="135"/>
      <c r="B121" s="137" t="s">
        <v>85</v>
      </c>
      <c r="C121" s="76" t="s">
        <v>85</v>
      </c>
      <c r="D121" s="76" t="s">
        <v>85</v>
      </c>
      <c r="E121" s="76" t="s">
        <v>85</v>
      </c>
      <c r="F121" s="73" t="s">
        <v>85</v>
      </c>
      <c r="G121" s="76" t="s">
        <v>85</v>
      </c>
      <c r="H121" s="76" t="s">
        <v>85</v>
      </c>
      <c r="I121" s="76" t="s">
        <v>85</v>
      </c>
      <c r="J121" s="76" t="s">
        <v>85</v>
      </c>
      <c r="K121" s="138" t="s">
        <v>85</v>
      </c>
    </row>
    <row r="122" spans="1:11" ht="17">
      <c r="A122" s="135"/>
      <c r="B122" s="137" t="s">
        <v>85</v>
      </c>
      <c r="C122" s="76" t="s">
        <v>85</v>
      </c>
      <c r="D122" s="76" t="s">
        <v>85</v>
      </c>
      <c r="E122" s="76" t="s">
        <v>85</v>
      </c>
      <c r="F122" s="73" t="s">
        <v>85</v>
      </c>
      <c r="G122" s="76" t="s">
        <v>85</v>
      </c>
      <c r="H122" s="76" t="s">
        <v>85</v>
      </c>
      <c r="I122" s="76" t="s">
        <v>85</v>
      </c>
      <c r="J122" s="76" t="s">
        <v>85</v>
      </c>
      <c r="K122" s="138" t="s">
        <v>85</v>
      </c>
    </row>
    <row r="123" spans="1:11" ht="17">
      <c r="A123" s="135"/>
      <c r="B123" s="137" t="s">
        <v>85</v>
      </c>
      <c r="C123" s="76" t="s">
        <v>85</v>
      </c>
      <c r="D123" s="76" t="s">
        <v>85</v>
      </c>
      <c r="E123" s="76" t="s">
        <v>85</v>
      </c>
      <c r="F123" s="73" t="s">
        <v>85</v>
      </c>
      <c r="G123" s="76" t="s">
        <v>85</v>
      </c>
      <c r="H123" s="76" t="s">
        <v>85</v>
      </c>
      <c r="I123" s="76" t="s">
        <v>85</v>
      </c>
      <c r="J123" s="76" t="s">
        <v>85</v>
      </c>
      <c r="K123" s="138" t="s">
        <v>85</v>
      </c>
    </row>
    <row r="124" spans="1:11" ht="17">
      <c r="A124" s="135"/>
      <c r="B124" s="137" t="s">
        <v>85</v>
      </c>
      <c r="C124" s="76" t="s">
        <v>85</v>
      </c>
      <c r="D124" s="76" t="s">
        <v>85</v>
      </c>
      <c r="E124" s="76" t="s">
        <v>85</v>
      </c>
      <c r="F124" s="73" t="s">
        <v>85</v>
      </c>
      <c r="G124" s="76" t="s">
        <v>85</v>
      </c>
      <c r="H124" s="76" t="s">
        <v>85</v>
      </c>
      <c r="I124" s="76" t="s">
        <v>85</v>
      </c>
      <c r="J124" s="76" t="s">
        <v>85</v>
      </c>
      <c r="K124" s="138" t="s">
        <v>85</v>
      </c>
    </row>
    <row r="125" spans="1:11" ht="17">
      <c r="A125" s="135"/>
      <c r="B125" s="137" t="s">
        <v>85</v>
      </c>
      <c r="C125" s="76" t="s">
        <v>85</v>
      </c>
      <c r="D125" s="76" t="s">
        <v>85</v>
      </c>
      <c r="E125" s="76" t="s">
        <v>85</v>
      </c>
      <c r="F125" s="73" t="s">
        <v>85</v>
      </c>
      <c r="G125" s="76" t="s">
        <v>85</v>
      </c>
      <c r="H125" s="76" t="s">
        <v>85</v>
      </c>
      <c r="I125" s="76" t="s">
        <v>85</v>
      </c>
      <c r="J125" s="76" t="s">
        <v>85</v>
      </c>
      <c r="K125" s="138" t="s">
        <v>85</v>
      </c>
    </row>
    <row r="126" spans="1:11" ht="17">
      <c r="A126" s="135"/>
      <c r="B126" s="137" t="s">
        <v>85</v>
      </c>
      <c r="C126" s="76" t="s">
        <v>85</v>
      </c>
      <c r="D126" s="76" t="s">
        <v>85</v>
      </c>
      <c r="E126" s="76" t="s">
        <v>85</v>
      </c>
      <c r="F126" s="73" t="s">
        <v>85</v>
      </c>
      <c r="G126" s="76" t="s">
        <v>85</v>
      </c>
      <c r="H126" s="76" t="s">
        <v>85</v>
      </c>
      <c r="I126" s="76" t="s">
        <v>85</v>
      </c>
      <c r="J126" s="76" t="s">
        <v>85</v>
      </c>
      <c r="K126" s="138" t="s">
        <v>85</v>
      </c>
    </row>
    <row r="127" spans="1:11" ht="17">
      <c r="A127" s="135"/>
      <c r="B127" s="137" t="s">
        <v>85</v>
      </c>
      <c r="C127" s="76" t="s">
        <v>85</v>
      </c>
      <c r="D127" s="76" t="s">
        <v>85</v>
      </c>
      <c r="E127" s="76" t="s">
        <v>85</v>
      </c>
      <c r="F127" s="73" t="s">
        <v>85</v>
      </c>
      <c r="G127" s="76" t="s">
        <v>85</v>
      </c>
      <c r="H127" s="76" t="s">
        <v>85</v>
      </c>
      <c r="I127" s="76" t="s">
        <v>85</v>
      </c>
      <c r="J127" s="76" t="s">
        <v>85</v>
      </c>
      <c r="K127" s="138" t="s">
        <v>85</v>
      </c>
    </row>
    <row r="128" spans="1:11" ht="17">
      <c r="A128" s="135"/>
      <c r="B128" s="137" t="s">
        <v>85</v>
      </c>
      <c r="C128" s="76" t="s">
        <v>85</v>
      </c>
      <c r="D128" s="76" t="s">
        <v>85</v>
      </c>
      <c r="E128" s="76" t="s">
        <v>85</v>
      </c>
      <c r="F128" s="73" t="s">
        <v>85</v>
      </c>
      <c r="G128" s="76" t="s">
        <v>85</v>
      </c>
      <c r="H128" s="76" t="s">
        <v>85</v>
      </c>
      <c r="I128" s="76" t="s">
        <v>85</v>
      </c>
      <c r="J128" s="76" t="s">
        <v>85</v>
      </c>
      <c r="K128" s="138" t="s">
        <v>85</v>
      </c>
    </row>
    <row r="129" spans="1:11" ht="17">
      <c r="A129" s="135"/>
      <c r="B129" s="137" t="s">
        <v>85</v>
      </c>
      <c r="C129" s="76" t="s">
        <v>85</v>
      </c>
      <c r="D129" s="76" t="s">
        <v>85</v>
      </c>
      <c r="E129" s="76" t="s">
        <v>85</v>
      </c>
      <c r="F129" s="73" t="s">
        <v>85</v>
      </c>
      <c r="G129" s="76" t="s">
        <v>85</v>
      </c>
      <c r="H129" s="76" t="s">
        <v>85</v>
      </c>
      <c r="I129" s="76" t="s">
        <v>85</v>
      </c>
      <c r="J129" s="76" t="s">
        <v>85</v>
      </c>
      <c r="K129" s="138" t="s">
        <v>85</v>
      </c>
    </row>
    <row r="130" spans="1:11" ht="17">
      <c r="A130" s="135"/>
      <c r="B130" s="137" t="s">
        <v>85</v>
      </c>
      <c r="C130" s="76" t="s">
        <v>85</v>
      </c>
      <c r="D130" s="76" t="s">
        <v>85</v>
      </c>
      <c r="E130" s="76" t="s">
        <v>85</v>
      </c>
      <c r="F130" s="73" t="s">
        <v>85</v>
      </c>
      <c r="G130" s="76" t="s">
        <v>85</v>
      </c>
      <c r="H130" s="76" t="s">
        <v>85</v>
      </c>
      <c r="I130" s="76" t="s">
        <v>85</v>
      </c>
      <c r="J130" s="76" t="s">
        <v>85</v>
      </c>
      <c r="K130" s="138" t="s">
        <v>85</v>
      </c>
    </row>
    <row r="131" spans="1:11" ht="17">
      <c r="A131" s="135"/>
      <c r="B131" s="137" t="s">
        <v>85</v>
      </c>
      <c r="C131" s="76" t="s">
        <v>85</v>
      </c>
      <c r="D131" s="76" t="s">
        <v>85</v>
      </c>
      <c r="E131" s="76" t="s">
        <v>85</v>
      </c>
      <c r="F131" s="73" t="s">
        <v>85</v>
      </c>
      <c r="G131" s="76" t="s">
        <v>85</v>
      </c>
      <c r="H131" s="76" t="s">
        <v>85</v>
      </c>
      <c r="I131" s="76" t="s">
        <v>85</v>
      </c>
      <c r="J131" s="76" t="s">
        <v>85</v>
      </c>
      <c r="K131" s="138" t="s">
        <v>85</v>
      </c>
    </row>
    <row r="132" spans="1:11" ht="17">
      <c r="A132" s="135"/>
      <c r="B132" s="137" t="s">
        <v>85</v>
      </c>
      <c r="C132" s="76" t="s">
        <v>85</v>
      </c>
      <c r="D132" s="76" t="s">
        <v>85</v>
      </c>
      <c r="E132" s="76" t="s">
        <v>85</v>
      </c>
      <c r="F132" s="73" t="s">
        <v>85</v>
      </c>
      <c r="G132" s="76" t="s">
        <v>85</v>
      </c>
      <c r="H132" s="76" t="s">
        <v>85</v>
      </c>
      <c r="I132" s="76" t="s">
        <v>85</v>
      </c>
      <c r="J132" s="76" t="s">
        <v>85</v>
      </c>
      <c r="K132" s="138" t="s">
        <v>85</v>
      </c>
    </row>
    <row r="133" spans="1:11" ht="17">
      <c r="A133" s="135"/>
      <c r="B133" s="137" t="s">
        <v>85</v>
      </c>
      <c r="C133" s="76" t="s">
        <v>85</v>
      </c>
      <c r="D133" s="76" t="s">
        <v>85</v>
      </c>
      <c r="E133" s="76" t="s">
        <v>85</v>
      </c>
      <c r="F133" s="73" t="s">
        <v>85</v>
      </c>
      <c r="G133" s="76" t="s">
        <v>85</v>
      </c>
      <c r="H133" s="76" t="s">
        <v>85</v>
      </c>
      <c r="I133" s="76" t="s">
        <v>85</v>
      </c>
      <c r="J133" s="76" t="s">
        <v>85</v>
      </c>
      <c r="K133" s="138" t="s">
        <v>85</v>
      </c>
    </row>
    <row r="134" spans="1:11" ht="17">
      <c r="A134" s="135"/>
      <c r="B134" s="137" t="s">
        <v>85</v>
      </c>
      <c r="C134" s="76" t="s">
        <v>85</v>
      </c>
      <c r="D134" s="76" t="s">
        <v>85</v>
      </c>
      <c r="E134" s="76" t="s">
        <v>85</v>
      </c>
      <c r="F134" s="73" t="s">
        <v>85</v>
      </c>
      <c r="G134" s="76" t="s">
        <v>85</v>
      </c>
      <c r="H134" s="76" t="s">
        <v>85</v>
      </c>
      <c r="I134" s="76" t="s">
        <v>85</v>
      </c>
      <c r="J134" s="76" t="s">
        <v>85</v>
      </c>
      <c r="K134" s="138" t="s">
        <v>85</v>
      </c>
    </row>
    <row r="135" spans="1:11" ht="17">
      <c r="A135" s="135"/>
      <c r="B135" s="137" t="s">
        <v>85</v>
      </c>
      <c r="C135" s="76" t="s">
        <v>85</v>
      </c>
      <c r="D135" s="76" t="s">
        <v>85</v>
      </c>
      <c r="E135" s="76" t="s">
        <v>85</v>
      </c>
      <c r="F135" s="73" t="s">
        <v>85</v>
      </c>
      <c r="G135" s="76" t="s">
        <v>85</v>
      </c>
      <c r="H135" s="76" t="s">
        <v>85</v>
      </c>
      <c r="I135" s="76" t="s">
        <v>85</v>
      </c>
      <c r="J135" s="76" t="s">
        <v>85</v>
      </c>
      <c r="K135" s="138" t="s">
        <v>85</v>
      </c>
    </row>
    <row r="136" spans="1:11" ht="17">
      <c r="A136" s="135"/>
      <c r="B136" s="137" t="s">
        <v>85</v>
      </c>
      <c r="C136" s="76" t="s">
        <v>85</v>
      </c>
      <c r="D136" s="76" t="s">
        <v>85</v>
      </c>
      <c r="E136" s="76" t="s">
        <v>85</v>
      </c>
      <c r="F136" s="73" t="s">
        <v>85</v>
      </c>
      <c r="G136" s="76" t="s">
        <v>85</v>
      </c>
      <c r="H136" s="76" t="s">
        <v>85</v>
      </c>
      <c r="I136" s="76" t="s">
        <v>85</v>
      </c>
      <c r="J136" s="76" t="s">
        <v>85</v>
      </c>
      <c r="K136" s="138" t="s">
        <v>85</v>
      </c>
    </row>
    <row r="137" spans="1:11" ht="17">
      <c r="A137" s="135"/>
      <c r="B137" s="137" t="s">
        <v>85</v>
      </c>
      <c r="C137" s="76" t="s">
        <v>85</v>
      </c>
      <c r="D137" s="76" t="s">
        <v>85</v>
      </c>
      <c r="E137" s="76" t="s">
        <v>85</v>
      </c>
      <c r="F137" s="73" t="s">
        <v>85</v>
      </c>
      <c r="G137" s="76" t="s">
        <v>85</v>
      </c>
      <c r="H137" s="76" t="s">
        <v>85</v>
      </c>
      <c r="I137" s="76" t="s">
        <v>85</v>
      </c>
      <c r="J137" s="76" t="s">
        <v>85</v>
      </c>
      <c r="K137" s="138" t="s">
        <v>85</v>
      </c>
    </row>
    <row r="138" spans="1:11" ht="17">
      <c r="A138" s="135"/>
      <c r="B138" s="137" t="s">
        <v>85</v>
      </c>
      <c r="C138" s="76" t="s">
        <v>85</v>
      </c>
      <c r="D138" s="76" t="s">
        <v>85</v>
      </c>
      <c r="E138" s="76" t="s">
        <v>85</v>
      </c>
      <c r="F138" s="73" t="s">
        <v>85</v>
      </c>
      <c r="G138" s="76" t="s">
        <v>85</v>
      </c>
      <c r="H138" s="76" t="s">
        <v>85</v>
      </c>
      <c r="I138" s="76" t="s">
        <v>85</v>
      </c>
      <c r="J138" s="76" t="s">
        <v>85</v>
      </c>
      <c r="K138" s="138" t="s">
        <v>85</v>
      </c>
    </row>
    <row r="139" spans="1:11" ht="17">
      <c r="A139" s="135"/>
      <c r="B139" s="137" t="s">
        <v>85</v>
      </c>
      <c r="C139" s="76" t="s">
        <v>85</v>
      </c>
      <c r="D139" s="76" t="s">
        <v>85</v>
      </c>
      <c r="E139" s="76" t="s">
        <v>85</v>
      </c>
      <c r="F139" s="73" t="s">
        <v>85</v>
      </c>
      <c r="G139" s="76" t="s">
        <v>85</v>
      </c>
      <c r="H139" s="76" t="s">
        <v>85</v>
      </c>
      <c r="I139" s="76" t="s">
        <v>85</v>
      </c>
      <c r="J139" s="76" t="s">
        <v>85</v>
      </c>
      <c r="K139" s="138" t="s">
        <v>85</v>
      </c>
    </row>
    <row r="140" spans="1:11" ht="17">
      <c r="A140" s="135"/>
      <c r="B140" s="137" t="s">
        <v>85</v>
      </c>
      <c r="C140" s="76" t="s">
        <v>85</v>
      </c>
      <c r="D140" s="76" t="s">
        <v>85</v>
      </c>
      <c r="E140" s="76" t="s">
        <v>85</v>
      </c>
      <c r="F140" s="73" t="s">
        <v>85</v>
      </c>
      <c r="G140" s="76" t="s">
        <v>85</v>
      </c>
      <c r="H140" s="76" t="s">
        <v>85</v>
      </c>
      <c r="I140" s="76" t="s">
        <v>85</v>
      </c>
      <c r="J140" s="76" t="s">
        <v>85</v>
      </c>
      <c r="K140" s="138" t="s">
        <v>85</v>
      </c>
    </row>
    <row r="141" spans="1:11" ht="17">
      <c r="A141" s="135"/>
      <c r="B141" s="137" t="s">
        <v>85</v>
      </c>
      <c r="C141" s="76" t="s">
        <v>85</v>
      </c>
      <c r="D141" s="76" t="s">
        <v>85</v>
      </c>
      <c r="E141" s="76" t="s">
        <v>85</v>
      </c>
      <c r="F141" s="73" t="s">
        <v>85</v>
      </c>
      <c r="G141" s="76" t="s">
        <v>85</v>
      </c>
      <c r="H141" s="76" t="s">
        <v>85</v>
      </c>
      <c r="I141" s="76" t="s">
        <v>85</v>
      </c>
      <c r="J141" s="76" t="s">
        <v>85</v>
      </c>
      <c r="K141" s="138" t="s">
        <v>85</v>
      </c>
    </row>
    <row r="142" spans="1:11" ht="17">
      <c r="A142" s="135"/>
      <c r="B142" s="137" t="s">
        <v>85</v>
      </c>
      <c r="C142" s="76" t="s">
        <v>85</v>
      </c>
      <c r="D142" s="76" t="s">
        <v>85</v>
      </c>
      <c r="E142" s="76" t="s">
        <v>85</v>
      </c>
      <c r="F142" s="73" t="s">
        <v>85</v>
      </c>
      <c r="G142" s="76" t="s">
        <v>85</v>
      </c>
      <c r="H142" s="76" t="s">
        <v>85</v>
      </c>
      <c r="I142" s="76" t="s">
        <v>85</v>
      </c>
      <c r="J142" s="76" t="s">
        <v>85</v>
      </c>
      <c r="K142" s="138" t="s">
        <v>85</v>
      </c>
    </row>
    <row r="143" spans="1:11" ht="17">
      <c r="A143" s="135"/>
      <c r="B143" s="137" t="s">
        <v>85</v>
      </c>
      <c r="C143" s="76" t="s">
        <v>85</v>
      </c>
      <c r="D143" s="76" t="s">
        <v>85</v>
      </c>
      <c r="E143" s="76" t="s">
        <v>85</v>
      </c>
      <c r="F143" s="73" t="s">
        <v>85</v>
      </c>
      <c r="G143" s="76" t="s">
        <v>85</v>
      </c>
      <c r="H143" s="76" t="s">
        <v>85</v>
      </c>
      <c r="I143" s="76" t="s">
        <v>85</v>
      </c>
      <c r="J143" s="76" t="s">
        <v>85</v>
      </c>
      <c r="K143" s="138" t="s">
        <v>85</v>
      </c>
    </row>
    <row r="144" spans="1:11" ht="17">
      <c r="A144" s="135"/>
      <c r="B144" s="137" t="s">
        <v>85</v>
      </c>
      <c r="C144" s="76" t="s">
        <v>85</v>
      </c>
      <c r="D144" s="76" t="s">
        <v>85</v>
      </c>
      <c r="E144" s="76" t="s">
        <v>85</v>
      </c>
      <c r="F144" s="73" t="s">
        <v>85</v>
      </c>
      <c r="G144" s="76" t="s">
        <v>85</v>
      </c>
      <c r="H144" s="76" t="s">
        <v>85</v>
      </c>
      <c r="I144" s="76" t="s">
        <v>85</v>
      </c>
      <c r="J144" s="76" t="s">
        <v>85</v>
      </c>
      <c r="K144" s="138" t="s">
        <v>85</v>
      </c>
    </row>
    <row r="145" spans="1:11" ht="17">
      <c r="A145" s="135"/>
      <c r="B145" s="137" t="s">
        <v>85</v>
      </c>
      <c r="C145" s="76" t="s">
        <v>85</v>
      </c>
      <c r="D145" s="76" t="s">
        <v>85</v>
      </c>
      <c r="E145" s="76" t="s">
        <v>85</v>
      </c>
      <c r="F145" s="73" t="s">
        <v>85</v>
      </c>
      <c r="G145" s="76" t="s">
        <v>85</v>
      </c>
      <c r="H145" s="76" t="s">
        <v>85</v>
      </c>
      <c r="I145" s="76" t="s">
        <v>85</v>
      </c>
      <c r="J145" s="76" t="s">
        <v>85</v>
      </c>
      <c r="K145" s="138" t="s">
        <v>85</v>
      </c>
    </row>
    <row r="146" spans="1:11" ht="17">
      <c r="A146" s="135"/>
      <c r="B146" s="137" t="s">
        <v>85</v>
      </c>
      <c r="C146" s="76" t="s">
        <v>85</v>
      </c>
      <c r="D146" s="76" t="s">
        <v>85</v>
      </c>
      <c r="E146" s="76" t="s">
        <v>85</v>
      </c>
      <c r="F146" s="73" t="s">
        <v>85</v>
      </c>
      <c r="G146" s="76" t="s">
        <v>85</v>
      </c>
      <c r="H146" s="76" t="s">
        <v>85</v>
      </c>
      <c r="I146" s="76" t="s">
        <v>85</v>
      </c>
      <c r="J146" s="76" t="s">
        <v>85</v>
      </c>
      <c r="K146" s="138" t="s">
        <v>85</v>
      </c>
    </row>
    <row r="147" spans="1:11" ht="17">
      <c r="A147" s="135"/>
      <c r="B147" s="137" t="s">
        <v>85</v>
      </c>
      <c r="C147" s="76" t="s">
        <v>85</v>
      </c>
      <c r="D147" s="76" t="s">
        <v>85</v>
      </c>
      <c r="E147" s="76" t="s">
        <v>85</v>
      </c>
      <c r="F147" s="73" t="s">
        <v>85</v>
      </c>
      <c r="G147" s="76" t="s">
        <v>85</v>
      </c>
      <c r="H147" s="76" t="s">
        <v>85</v>
      </c>
      <c r="I147" s="76" t="s">
        <v>85</v>
      </c>
      <c r="J147" s="76" t="s">
        <v>85</v>
      </c>
      <c r="K147" s="138" t="s">
        <v>85</v>
      </c>
    </row>
    <row r="148" spans="1:11" ht="17">
      <c r="A148" s="135"/>
      <c r="B148" s="137" t="s">
        <v>85</v>
      </c>
      <c r="C148" s="76" t="s">
        <v>85</v>
      </c>
      <c r="D148" s="76" t="s">
        <v>85</v>
      </c>
      <c r="E148" s="76" t="s">
        <v>85</v>
      </c>
      <c r="F148" s="73" t="s">
        <v>85</v>
      </c>
      <c r="G148" s="76" t="s">
        <v>85</v>
      </c>
      <c r="H148" s="76" t="s">
        <v>85</v>
      </c>
      <c r="I148" s="76" t="s">
        <v>85</v>
      </c>
      <c r="J148" s="76" t="s">
        <v>85</v>
      </c>
      <c r="K148" s="138" t="s">
        <v>85</v>
      </c>
    </row>
    <row r="149" spans="1:11" ht="17">
      <c r="A149" s="135"/>
      <c r="B149" s="137" t="s">
        <v>85</v>
      </c>
      <c r="C149" s="76" t="s">
        <v>85</v>
      </c>
      <c r="D149" s="76" t="s">
        <v>85</v>
      </c>
      <c r="E149" s="76" t="s">
        <v>85</v>
      </c>
      <c r="F149" s="73" t="s">
        <v>85</v>
      </c>
      <c r="G149" s="76" t="s">
        <v>85</v>
      </c>
      <c r="H149" s="76" t="s">
        <v>85</v>
      </c>
      <c r="I149" s="76" t="s">
        <v>85</v>
      </c>
      <c r="J149" s="76" t="s">
        <v>85</v>
      </c>
      <c r="K149" s="138" t="s">
        <v>85</v>
      </c>
    </row>
    <row r="150" spans="1:11" ht="17">
      <c r="A150" s="135"/>
      <c r="B150" s="137" t="s">
        <v>85</v>
      </c>
      <c r="C150" s="76" t="s">
        <v>85</v>
      </c>
      <c r="D150" s="76" t="s">
        <v>85</v>
      </c>
      <c r="E150" s="76" t="s">
        <v>85</v>
      </c>
      <c r="F150" s="73" t="s">
        <v>85</v>
      </c>
      <c r="G150" s="76" t="s">
        <v>85</v>
      </c>
      <c r="H150" s="76" t="s">
        <v>85</v>
      </c>
      <c r="I150" s="76" t="s">
        <v>85</v>
      </c>
      <c r="J150" s="76" t="s">
        <v>85</v>
      </c>
      <c r="K150" s="138" t="s">
        <v>85</v>
      </c>
    </row>
    <row r="151" spans="1:11" ht="17">
      <c r="A151" s="135"/>
      <c r="B151" s="137" t="s">
        <v>85</v>
      </c>
      <c r="C151" s="76" t="s">
        <v>85</v>
      </c>
      <c r="D151" s="76" t="s">
        <v>85</v>
      </c>
      <c r="E151" s="76" t="s">
        <v>85</v>
      </c>
      <c r="F151" s="73" t="s">
        <v>85</v>
      </c>
      <c r="G151" s="76" t="s">
        <v>85</v>
      </c>
      <c r="H151" s="76" t="s">
        <v>85</v>
      </c>
      <c r="I151" s="76" t="s">
        <v>85</v>
      </c>
      <c r="J151" s="76" t="s">
        <v>85</v>
      </c>
      <c r="K151" s="138" t="s">
        <v>85</v>
      </c>
    </row>
    <row r="152" spans="1:11" ht="17">
      <c r="A152" s="135"/>
      <c r="B152" s="137" t="s">
        <v>85</v>
      </c>
      <c r="C152" s="76" t="s">
        <v>85</v>
      </c>
      <c r="D152" s="76" t="s">
        <v>85</v>
      </c>
      <c r="E152" s="76" t="s">
        <v>85</v>
      </c>
      <c r="F152" s="73" t="s">
        <v>85</v>
      </c>
      <c r="G152" s="76" t="s">
        <v>85</v>
      </c>
      <c r="H152" s="76" t="s">
        <v>85</v>
      </c>
      <c r="I152" s="76" t="s">
        <v>85</v>
      </c>
      <c r="J152" s="76" t="s">
        <v>85</v>
      </c>
      <c r="K152" s="138" t="s">
        <v>85</v>
      </c>
    </row>
    <row r="153" spans="1:11" ht="17">
      <c r="A153" s="135"/>
      <c r="B153" s="137" t="s">
        <v>85</v>
      </c>
      <c r="C153" s="76" t="s">
        <v>85</v>
      </c>
      <c r="D153" s="76" t="s">
        <v>85</v>
      </c>
      <c r="E153" s="76" t="s">
        <v>85</v>
      </c>
      <c r="F153" s="73" t="s">
        <v>85</v>
      </c>
      <c r="G153" s="76" t="s">
        <v>85</v>
      </c>
      <c r="H153" s="76" t="s">
        <v>85</v>
      </c>
      <c r="I153" s="76" t="s">
        <v>85</v>
      </c>
      <c r="J153" s="76" t="s">
        <v>85</v>
      </c>
      <c r="K153" s="138" t="s">
        <v>85</v>
      </c>
    </row>
    <row r="154" spans="1:11" ht="17">
      <c r="A154" s="135"/>
      <c r="B154" s="137" t="s">
        <v>85</v>
      </c>
      <c r="C154" s="76" t="s">
        <v>85</v>
      </c>
      <c r="D154" s="76" t="s">
        <v>85</v>
      </c>
      <c r="E154" s="76" t="s">
        <v>85</v>
      </c>
      <c r="F154" s="73" t="s">
        <v>85</v>
      </c>
      <c r="G154" s="76" t="s">
        <v>85</v>
      </c>
      <c r="H154" s="76" t="s">
        <v>85</v>
      </c>
      <c r="I154" s="76" t="s">
        <v>85</v>
      </c>
      <c r="J154" s="76" t="s">
        <v>85</v>
      </c>
      <c r="K154" s="138" t="s">
        <v>85</v>
      </c>
    </row>
    <row r="155" spans="1:11" ht="17">
      <c r="A155" s="135"/>
      <c r="B155" s="137" t="s">
        <v>85</v>
      </c>
      <c r="C155" s="76" t="s">
        <v>85</v>
      </c>
      <c r="D155" s="76" t="s">
        <v>85</v>
      </c>
      <c r="E155" s="76" t="s">
        <v>85</v>
      </c>
      <c r="F155" s="73" t="s">
        <v>85</v>
      </c>
      <c r="G155" s="76" t="s">
        <v>85</v>
      </c>
      <c r="H155" s="76" t="s">
        <v>85</v>
      </c>
      <c r="I155" s="76" t="s">
        <v>85</v>
      </c>
      <c r="J155" s="76" t="s">
        <v>85</v>
      </c>
      <c r="K155" s="138" t="s">
        <v>85</v>
      </c>
    </row>
    <row r="156" spans="1:11" ht="17">
      <c r="A156" s="135"/>
      <c r="B156" s="137" t="s">
        <v>85</v>
      </c>
      <c r="C156" s="76" t="s">
        <v>85</v>
      </c>
      <c r="D156" s="76" t="s">
        <v>85</v>
      </c>
      <c r="E156" s="76" t="s">
        <v>85</v>
      </c>
      <c r="F156" s="73" t="s">
        <v>85</v>
      </c>
      <c r="G156" s="76" t="s">
        <v>85</v>
      </c>
      <c r="H156" s="76" t="s">
        <v>85</v>
      </c>
      <c r="I156" s="76" t="s">
        <v>85</v>
      </c>
      <c r="J156" s="76" t="s">
        <v>85</v>
      </c>
      <c r="K156" s="138" t="s">
        <v>85</v>
      </c>
    </row>
    <row r="157" spans="1:11" ht="17">
      <c r="A157" s="135"/>
      <c r="B157" s="137" t="s">
        <v>85</v>
      </c>
      <c r="C157" s="76" t="s">
        <v>85</v>
      </c>
      <c r="D157" s="76" t="s">
        <v>85</v>
      </c>
      <c r="E157" s="76" t="s">
        <v>85</v>
      </c>
      <c r="F157" s="73" t="s">
        <v>85</v>
      </c>
      <c r="G157" s="76" t="s">
        <v>85</v>
      </c>
      <c r="H157" s="76" t="s">
        <v>85</v>
      </c>
      <c r="I157" s="76" t="s">
        <v>85</v>
      </c>
      <c r="J157" s="76" t="s">
        <v>85</v>
      </c>
      <c r="K157" s="138" t="s">
        <v>85</v>
      </c>
    </row>
    <row r="158" spans="1:11" ht="17">
      <c r="A158" s="135"/>
      <c r="B158" s="137" t="s">
        <v>85</v>
      </c>
      <c r="C158" s="76" t="s">
        <v>85</v>
      </c>
      <c r="D158" s="76" t="s">
        <v>85</v>
      </c>
      <c r="E158" s="76" t="s">
        <v>85</v>
      </c>
      <c r="F158" s="73" t="s">
        <v>85</v>
      </c>
      <c r="G158" s="76" t="s">
        <v>85</v>
      </c>
      <c r="H158" s="76" t="s">
        <v>85</v>
      </c>
      <c r="I158" s="76" t="s">
        <v>85</v>
      </c>
      <c r="J158" s="76" t="s">
        <v>85</v>
      </c>
      <c r="K158" s="138" t="s">
        <v>85</v>
      </c>
    </row>
    <row r="159" spans="1:11" ht="17">
      <c r="A159" s="135"/>
      <c r="B159" s="137" t="s">
        <v>85</v>
      </c>
      <c r="C159" s="76" t="s">
        <v>85</v>
      </c>
      <c r="D159" s="76" t="s">
        <v>85</v>
      </c>
      <c r="E159" s="76" t="s">
        <v>85</v>
      </c>
      <c r="F159" s="73" t="s">
        <v>85</v>
      </c>
      <c r="G159" s="76" t="s">
        <v>85</v>
      </c>
      <c r="H159" s="76" t="s">
        <v>85</v>
      </c>
      <c r="I159" s="76" t="s">
        <v>85</v>
      </c>
      <c r="J159" s="76" t="s">
        <v>85</v>
      </c>
      <c r="K159" s="138" t="s">
        <v>85</v>
      </c>
    </row>
    <row r="160" spans="1:11" ht="17">
      <c r="A160" s="135"/>
      <c r="B160" s="137" t="s">
        <v>85</v>
      </c>
      <c r="C160" s="76" t="s">
        <v>85</v>
      </c>
      <c r="D160" s="76" t="s">
        <v>85</v>
      </c>
      <c r="E160" s="76" t="s">
        <v>85</v>
      </c>
      <c r="F160" s="73" t="s">
        <v>85</v>
      </c>
      <c r="G160" s="76" t="s">
        <v>85</v>
      </c>
      <c r="H160" s="76" t="s">
        <v>85</v>
      </c>
      <c r="I160" s="76" t="s">
        <v>85</v>
      </c>
      <c r="J160" s="76" t="s">
        <v>85</v>
      </c>
      <c r="K160" s="138" t="s">
        <v>85</v>
      </c>
    </row>
    <row r="161" spans="1:11" ht="17">
      <c r="A161" s="135"/>
      <c r="B161" s="137" t="s">
        <v>85</v>
      </c>
      <c r="C161" s="76" t="s">
        <v>85</v>
      </c>
      <c r="D161" s="76" t="s">
        <v>85</v>
      </c>
      <c r="E161" s="76" t="s">
        <v>85</v>
      </c>
      <c r="F161" s="73" t="s">
        <v>85</v>
      </c>
      <c r="G161" s="76" t="s">
        <v>85</v>
      </c>
      <c r="H161" s="76" t="s">
        <v>85</v>
      </c>
      <c r="I161" s="76" t="s">
        <v>85</v>
      </c>
      <c r="J161" s="76" t="s">
        <v>85</v>
      </c>
      <c r="K161" s="138" t="s">
        <v>85</v>
      </c>
    </row>
    <row r="162" spans="1:11" ht="17">
      <c r="A162" s="135"/>
      <c r="B162" s="137" t="s">
        <v>85</v>
      </c>
      <c r="C162" s="76" t="s">
        <v>85</v>
      </c>
      <c r="D162" s="76" t="s">
        <v>85</v>
      </c>
      <c r="E162" s="76" t="s">
        <v>85</v>
      </c>
      <c r="F162" s="73" t="s">
        <v>85</v>
      </c>
      <c r="G162" s="76" t="s">
        <v>85</v>
      </c>
      <c r="H162" s="76" t="s">
        <v>85</v>
      </c>
      <c r="I162" s="76" t="s">
        <v>85</v>
      </c>
      <c r="J162" s="76" t="s">
        <v>85</v>
      </c>
      <c r="K162" s="138" t="s">
        <v>85</v>
      </c>
    </row>
    <row r="163" spans="1:11" ht="17">
      <c r="A163" s="135"/>
      <c r="B163" s="137" t="s">
        <v>85</v>
      </c>
      <c r="C163" s="76" t="s">
        <v>85</v>
      </c>
      <c r="D163" s="76" t="s">
        <v>85</v>
      </c>
      <c r="E163" s="76" t="s">
        <v>85</v>
      </c>
      <c r="F163" s="73" t="s">
        <v>85</v>
      </c>
      <c r="G163" s="76" t="s">
        <v>85</v>
      </c>
      <c r="H163" s="76" t="s">
        <v>85</v>
      </c>
      <c r="I163" s="76" t="s">
        <v>85</v>
      </c>
      <c r="J163" s="76" t="s">
        <v>85</v>
      </c>
      <c r="K163" s="138" t="s">
        <v>85</v>
      </c>
    </row>
    <row r="164" spans="1:11" ht="17">
      <c r="A164" s="135"/>
      <c r="B164" s="137" t="s">
        <v>85</v>
      </c>
      <c r="C164" s="76" t="s">
        <v>85</v>
      </c>
      <c r="D164" s="76" t="s">
        <v>85</v>
      </c>
      <c r="E164" s="76" t="s">
        <v>85</v>
      </c>
      <c r="F164" s="73" t="s">
        <v>85</v>
      </c>
      <c r="G164" s="76" t="s">
        <v>85</v>
      </c>
      <c r="H164" s="76" t="s">
        <v>85</v>
      </c>
      <c r="I164" s="76" t="s">
        <v>85</v>
      </c>
      <c r="J164" s="76" t="s">
        <v>85</v>
      </c>
      <c r="K164" s="138" t="s">
        <v>85</v>
      </c>
    </row>
    <row r="165" spans="1:11" ht="17">
      <c r="A165" s="135"/>
      <c r="B165" s="137" t="s">
        <v>85</v>
      </c>
      <c r="C165" s="76" t="s">
        <v>85</v>
      </c>
      <c r="D165" s="76" t="s">
        <v>85</v>
      </c>
      <c r="E165" s="76" t="s">
        <v>85</v>
      </c>
      <c r="F165" s="73" t="s">
        <v>85</v>
      </c>
      <c r="G165" s="76" t="s">
        <v>85</v>
      </c>
      <c r="H165" s="76" t="s">
        <v>85</v>
      </c>
      <c r="I165" s="76" t="s">
        <v>85</v>
      </c>
      <c r="J165" s="76" t="s">
        <v>85</v>
      </c>
      <c r="K165" s="138" t="s">
        <v>85</v>
      </c>
    </row>
    <row r="166" spans="1:11" ht="17">
      <c r="A166" s="135"/>
      <c r="B166" s="137" t="s">
        <v>85</v>
      </c>
      <c r="C166" s="76" t="s">
        <v>85</v>
      </c>
      <c r="D166" s="76" t="s">
        <v>85</v>
      </c>
      <c r="E166" s="76" t="s">
        <v>85</v>
      </c>
      <c r="F166" s="73" t="s">
        <v>85</v>
      </c>
      <c r="G166" s="76" t="s">
        <v>85</v>
      </c>
      <c r="H166" s="76" t="s">
        <v>85</v>
      </c>
      <c r="I166" s="76" t="s">
        <v>85</v>
      </c>
      <c r="J166" s="76" t="s">
        <v>85</v>
      </c>
      <c r="K166" s="138" t="s">
        <v>85</v>
      </c>
    </row>
    <row r="167" spans="1:11" ht="17">
      <c r="A167" s="135"/>
      <c r="B167" s="137" t="s">
        <v>85</v>
      </c>
      <c r="C167" s="76" t="s">
        <v>85</v>
      </c>
      <c r="D167" s="76" t="s">
        <v>85</v>
      </c>
      <c r="E167" s="76" t="s">
        <v>85</v>
      </c>
      <c r="F167" s="73" t="s">
        <v>85</v>
      </c>
      <c r="G167" s="76" t="s">
        <v>85</v>
      </c>
      <c r="H167" s="76" t="s">
        <v>85</v>
      </c>
      <c r="I167" s="76" t="s">
        <v>85</v>
      </c>
      <c r="J167" s="76" t="s">
        <v>85</v>
      </c>
      <c r="K167" s="138" t="s">
        <v>85</v>
      </c>
    </row>
    <row r="168" spans="1:11" ht="17">
      <c r="A168" s="135"/>
      <c r="B168" s="137" t="s">
        <v>85</v>
      </c>
      <c r="C168" s="76" t="s">
        <v>85</v>
      </c>
      <c r="D168" s="76" t="s">
        <v>85</v>
      </c>
      <c r="E168" s="76" t="s">
        <v>85</v>
      </c>
      <c r="F168" s="73" t="s">
        <v>85</v>
      </c>
      <c r="G168" s="76" t="s">
        <v>85</v>
      </c>
      <c r="H168" s="76" t="s">
        <v>85</v>
      </c>
      <c r="I168" s="76" t="s">
        <v>85</v>
      </c>
      <c r="J168" s="76" t="s">
        <v>85</v>
      </c>
      <c r="K168" s="138" t="s">
        <v>85</v>
      </c>
    </row>
    <row r="169" spans="1:11" ht="17">
      <c r="A169" s="135"/>
      <c r="B169" s="137" t="s">
        <v>85</v>
      </c>
      <c r="C169" s="76" t="s">
        <v>85</v>
      </c>
      <c r="D169" s="76" t="s">
        <v>85</v>
      </c>
      <c r="E169" s="76" t="s">
        <v>85</v>
      </c>
      <c r="F169" s="73" t="s">
        <v>85</v>
      </c>
      <c r="G169" s="76" t="s">
        <v>85</v>
      </c>
      <c r="H169" s="76" t="s">
        <v>85</v>
      </c>
      <c r="I169" s="76" t="s">
        <v>85</v>
      </c>
      <c r="J169" s="76" t="s">
        <v>85</v>
      </c>
      <c r="K169" s="138" t="s">
        <v>85</v>
      </c>
    </row>
    <row r="170" spans="1:11" ht="17">
      <c r="A170" s="135"/>
      <c r="B170" s="137" t="s">
        <v>85</v>
      </c>
      <c r="C170" s="76" t="s">
        <v>85</v>
      </c>
      <c r="D170" s="76" t="s">
        <v>85</v>
      </c>
      <c r="E170" s="76" t="s">
        <v>85</v>
      </c>
      <c r="F170" s="73" t="s">
        <v>85</v>
      </c>
      <c r="G170" s="76" t="s">
        <v>85</v>
      </c>
      <c r="H170" s="76" t="s">
        <v>85</v>
      </c>
      <c r="I170" s="76" t="s">
        <v>85</v>
      </c>
      <c r="J170" s="76" t="s">
        <v>85</v>
      </c>
      <c r="K170" s="138" t="s">
        <v>85</v>
      </c>
    </row>
    <row r="171" spans="1:11" ht="17">
      <c r="A171" s="135"/>
      <c r="B171" s="137" t="s">
        <v>85</v>
      </c>
      <c r="C171" s="76" t="s">
        <v>85</v>
      </c>
      <c r="D171" s="76" t="s">
        <v>85</v>
      </c>
      <c r="E171" s="76" t="s">
        <v>85</v>
      </c>
      <c r="F171" s="73" t="s">
        <v>85</v>
      </c>
      <c r="G171" s="76" t="s">
        <v>85</v>
      </c>
      <c r="H171" s="76" t="s">
        <v>85</v>
      </c>
      <c r="I171" s="76" t="s">
        <v>85</v>
      </c>
      <c r="J171" s="76" t="s">
        <v>85</v>
      </c>
      <c r="K171" s="138" t="s">
        <v>85</v>
      </c>
    </row>
    <row r="172" spans="1:11" ht="17">
      <c r="A172" s="135"/>
      <c r="B172" s="137" t="s">
        <v>85</v>
      </c>
      <c r="C172" s="76" t="s">
        <v>85</v>
      </c>
      <c r="D172" s="76" t="s">
        <v>85</v>
      </c>
      <c r="E172" s="76" t="s">
        <v>85</v>
      </c>
      <c r="F172" s="73" t="s">
        <v>85</v>
      </c>
      <c r="G172" s="76" t="s">
        <v>85</v>
      </c>
      <c r="H172" s="76" t="s">
        <v>85</v>
      </c>
      <c r="I172" s="76" t="s">
        <v>85</v>
      </c>
      <c r="J172" s="76" t="s">
        <v>85</v>
      </c>
      <c r="K172" s="138" t="s">
        <v>85</v>
      </c>
    </row>
    <row r="173" spans="1:11" ht="17">
      <c r="A173" s="135"/>
      <c r="B173" s="137" t="s">
        <v>85</v>
      </c>
      <c r="C173" s="76" t="s">
        <v>85</v>
      </c>
      <c r="D173" s="76" t="s">
        <v>85</v>
      </c>
      <c r="E173" s="76" t="s">
        <v>85</v>
      </c>
      <c r="F173" s="73" t="s">
        <v>85</v>
      </c>
      <c r="G173" s="76" t="s">
        <v>85</v>
      </c>
      <c r="H173" s="76" t="s">
        <v>85</v>
      </c>
      <c r="I173" s="76" t="s">
        <v>85</v>
      </c>
      <c r="J173" s="76" t="s">
        <v>85</v>
      </c>
      <c r="K173" s="138" t="s">
        <v>85</v>
      </c>
    </row>
    <row r="174" spans="1:11" ht="17">
      <c r="A174" s="135"/>
      <c r="B174" s="137" t="s">
        <v>85</v>
      </c>
      <c r="C174" s="76" t="s">
        <v>85</v>
      </c>
      <c r="D174" s="76" t="s">
        <v>85</v>
      </c>
      <c r="E174" s="76" t="s">
        <v>85</v>
      </c>
      <c r="F174" s="73" t="s">
        <v>85</v>
      </c>
      <c r="G174" s="76" t="s">
        <v>85</v>
      </c>
      <c r="H174" s="76" t="s">
        <v>85</v>
      </c>
      <c r="I174" s="76" t="s">
        <v>85</v>
      </c>
      <c r="J174" s="76" t="s">
        <v>85</v>
      </c>
      <c r="K174" s="138" t="s">
        <v>85</v>
      </c>
    </row>
    <row r="175" spans="1:11" ht="17">
      <c r="A175" s="135"/>
      <c r="B175" s="137" t="s">
        <v>85</v>
      </c>
      <c r="C175" s="76" t="s">
        <v>85</v>
      </c>
      <c r="D175" s="76" t="s">
        <v>85</v>
      </c>
      <c r="E175" s="76" t="s">
        <v>85</v>
      </c>
      <c r="F175" s="73" t="s">
        <v>85</v>
      </c>
      <c r="G175" s="76" t="s">
        <v>85</v>
      </c>
      <c r="H175" s="76" t="s">
        <v>85</v>
      </c>
      <c r="I175" s="76" t="s">
        <v>85</v>
      </c>
      <c r="J175" s="76" t="s">
        <v>85</v>
      </c>
      <c r="K175" s="138" t="s">
        <v>85</v>
      </c>
    </row>
    <row r="176" spans="1:11" ht="17">
      <c r="A176" s="135"/>
      <c r="B176" s="137" t="s">
        <v>85</v>
      </c>
      <c r="C176" s="76" t="s">
        <v>85</v>
      </c>
      <c r="D176" s="76" t="s">
        <v>85</v>
      </c>
      <c r="E176" s="76" t="s">
        <v>85</v>
      </c>
      <c r="F176" s="73" t="s">
        <v>85</v>
      </c>
      <c r="G176" s="76" t="s">
        <v>85</v>
      </c>
      <c r="H176" s="76" t="s">
        <v>85</v>
      </c>
      <c r="I176" s="76" t="s">
        <v>85</v>
      </c>
      <c r="J176" s="76" t="s">
        <v>85</v>
      </c>
      <c r="K176" s="138" t="s">
        <v>85</v>
      </c>
    </row>
    <row r="177" spans="1:11" ht="17">
      <c r="A177" s="135"/>
      <c r="B177" s="137" t="s">
        <v>85</v>
      </c>
      <c r="C177" s="76" t="s">
        <v>85</v>
      </c>
      <c r="D177" s="76" t="s">
        <v>85</v>
      </c>
      <c r="E177" s="76" t="s">
        <v>85</v>
      </c>
      <c r="F177" s="73" t="s">
        <v>85</v>
      </c>
      <c r="G177" s="76" t="s">
        <v>85</v>
      </c>
      <c r="H177" s="76" t="s">
        <v>85</v>
      </c>
      <c r="I177" s="76" t="s">
        <v>85</v>
      </c>
      <c r="J177" s="76" t="s">
        <v>85</v>
      </c>
      <c r="K177" s="138" t="s">
        <v>85</v>
      </c>
    </row>
    <row r="178" spans="1:11" ht="17">
      <c r="A178" s="135"/>
      <c r="B178" s="137" t="s">
        <v>85</v>
      </c>
      <c r="C178" s="76" t="s">
        <v>85</v>
      </c>
      <c r="D178" s="76" t="s">
        <v>85</v>
      </c>
      <c r="E178" s="76" t="s">
        <v>85</v>
      </c>
      <c r="F178" s="73" t="s">
        <v>85</v>
      </c>
      <c r="G178" s="76" t="s">
        <v>85</v>
      </c>
      <c r="H178" s="76" t="s">
        <v>85</v>
      </c>
      <c r="I178" s="76" t="s">
        <v>85</v>
      </c>
      <c r="J178" s="76" t="s">
        <v>85</v>
      </c>
      <c r="K178" s="138" t="s">
        <v>85</v>
      </c>
    </row>
    <row r="179" spans="1:11" ht="17">
      <c r="A179" s="135"/>
      <c r="B179" s="137" t="s">
        <v>85</v>
      </c>
      <c r="C179" s="76" t="s">
        <v>85</v>
      </c>
      <c r="D179" s="76" t="s">
        <v>85</v>
      </c>
      <c r="E179" s="76" t="s">
        <v>85</v>
      </c>
      <c r="F179" s="73" t="s">
        <v>85</v>
      </c>
      <c r="G179" s="76" t="s">
        <v>85</v>
      </c>
      <c r="H179" s="76" t="s">
        <v>85</v>
      </c>
      <c r="I179" s="76" t="s">
        <v>85</v>
      </c>
      <c r="J179" s="76" t="s">
        <v>85</v>
      </c>
      <c r="K179" s="138" t="s">
        <v>85</v>
      </c>
    </row>
    <row r="180" spans="1:11" ht="17">
      <c r="A180" s="135"/>
      <c r="B180" s="137" t="s">
        <v>85</v>
      </c>
      <c r="C180" s="76" t="s">
        <v>85</v>
      </c>
      <c r="D180" s="76" t="s">
        <v>85</v>
      </c>
      <c r="E180" s="76" t="s">
        <v>85</v>
      </c>
      <c r="F180" s="73" t="s">
        <v>85</v>
      </c>
      <c r="G180" s="76" t="s">
        <v>85</v>
      </c>
      <c r="H180" s="76" t="s">
        <v>85</v>
      </c>
      <c r="I180" s="76" t="s">
        <v>85</v>
      </c>
      <c r="J180" s="76" t="s">
        <v>85</v>
      </c>
      <c r="K180" s="138" t="s">
        <v>85</v>
      </c>
    </row>
    <row r="181" spans="1:11" ht="17">
      <c r="A181" s="135"/>
      <c r="B181" s="137" t="s">
        <v>85</v>
      </c>
      <c r="C181" s="76" t="s">
        <v>85</v>
      </c>
      <c r="D181" s="76" t="s">
        <v>85</v>
      </c>
      <c r="E181" s="76" t="s">
        <v>85</v>
      </c>
      <c r="F181" s="73" t="s">
        <v>85</v>
      </c>
      <c r="G181" s="76" t="s">
        <v>85</v>
      </c>
      <c r="H181" s="76" t="s">
        <v>85</v>
      </c>
      <c r="I181" s="76" t="s">
        <v>85</v>
      </c>
      <c r="J181" s="76" t="s">
        <v>85</v>
      </c>
      <c r="K181" s="138" t="s">
        <v>85</v>
      </c>
    </row>
    <row r="182" spans="1:11" ht="17">
      <c r="A182" s="135"/>
      <c r="B182" s="137" t="s">
        <v>85</v>
      </c>
      <c r="C182" s="76" t="s">
        <v>85</v>
      </c>
      <c r="D182" s="76" t="s">
        <v>85</v>
      </c>
      <c r="E182" s="76" t="s">
        <v>85</v>
      </c>
      <c r="F182" s="73" t="s">
        <v>85</v>
      </c>
      <c r="G182" s="76" t="s">
        <v>85</v>
      </c>
      <c r="H182" s="76" t="s">
        <v>85</v>
      </c>
      <c r="I182" s="76" t="s">
        <v>85</v>
      </c>
      <c r="J182" s="76" t="s">
        <v>85</v>
      </c>
      <c r="K182" s="138" t="s">
        <v>85</v>
      </c>
    </row>
    <row r="183" spans="1:11" ht="17">
      <c r="A183" s="135"/>
      <c r="B183" s="137" t="s">
        <v>85</v>
      </c>
      <c r="C183" s="76" t="s">
        <v>85</v>
      </c>
      <c r="D183" s="76" t="s">
        <v>85</v>
      </c>
      <c r="E183" s="76" t="s">
        <v>85</v>
      </c>
      <c r="F183" s="73" t="s">
        <v>85</v>
      </c>
      <c r="G183" s="76" t="s">
        <v>85</v>
      </c>
      <c r="H183" s="76" t="s">
        <v>85</v>
      </c>
      <c r="I183" s="76" t="s">
        <v>85</v>
      </c>
      <c r="J183" s="76" t="s">
        <v>85</v>
      </c>
      <c r="K183" s="138" t="s">
        <v>85</v>
      </c>
    </row>
    <row r="184" spans="1:11" ht="17">
      <c r="A184" s="135"/>
      <c r="B184" s="137" t="s">
        <v>85</v>
      </c>
      <c r="C184" s="76" t="s">
        <v>85</v>
      </c>
      <c r="D184" s="76" t="s">
        <v>85</v>
      </c>
      <c r="E184" s="76" t="s">
        <v>85</v>
      </c>
      <c r="F184" s="73" t="s">
        <v>85</v>
      </c>
      <c r="G184" s="76" t="s">
        <v>85</v>
      </c>
      <c r="H184" s="76" t="s">
        <v>85</v>
      </c>
      <c r="I184" s="76" t="s">
        <v>85</v>
      </c>
      <c r="J184" s="76" t="s">
        <v>85</v>
      </c>
      <c r="K184" s="138" t="s">
        <v>85</v>
      </c>
    </row>
    <row r="185" spans="1:11" ht="17">
      <c r="A185" s="135"/>
      <c r="B185" s="137" t="s">
        <v>85</v>
      </c>
      <c r="C185" s="76" t="s">
        <v>85</v>
      </c>
      <c r="D185" s="76" t="s">
        <v>85</v>
      </c>
      <c r="E185" s="76" t="s">
        <v>85</v>
      </c>
      <c r="F185" s="73" t="s">
        <v>85</v>
      </c>
      <c r="G185" s="76" t="s">
        <v>85</v>
      </c>
      <c r="H185" s="76" t="s">
        <v>85</v>
      </c>
      <c r="I185" s="76" t="s">
        <v>85</v>
      </c>
      <c r="J185" s="76" t="s">
        <v>85</v>
      </c>
      <c r="K185" s="138" t="s">
        <v>85</v>
      </c>
    </row>
    <row r="186" spans="1:11" ht="17">
      <c r="A186" s="135"/>
      <c r="B186" s="137" t="s">
        <v>85</v>
      </c>
      <c r="C186" s="76" t="s">
        <v>85</v>
      </c>
      <c r="D186" s="76" t="s">
        <v>85</v>
      </c>
      <c r="E186" s="76" t="s">
        <v>85</v>
      </c>
      <c r="F186" s="73" t="s">
        <v>85</v>
      </c>
      <c r="G186" s="76" t="s">
        <v>85</v>
      </c>
      <c r="H186" s="76" t="s">
        <v>85</v>
      </c>
      <c r="I186" s="76" t="s">
        <v>85</v>
      </c>
      <c r="J186" s="76" t="s">
        <v>85</v>
      </c>
      <c r="K186" s="138" t="s">
        <v>85</v>
      </c>
    </row>
    <row r="187" spans="1:11" ht="17">
      <c r="A187" s="135"/>
      <c r="B187" s="137" t="s">
        <v>85</v>
      </c>
      <c r="C187" s="76" t="s">
        <v>85</v>
      </c>
      <c r="D187" s="76" t="s">
        <v>85</v>
      </c>
      <c r="E187" s="76" t="s">
        <v>85</v>
      </c>
      <c r="F187" s="73" t="s">
        <v>85</v>
      </c>
      <c r="G187" s="76" t="s">
        <v>85</v>
      </c>
      <c r="H187" s="76" t="s">
        <v>85</v>
      </c>
      <c r="I187" s="76" t="s">
        <v>85</v>
      </c>
      <c r="J187" s="76" t="s">
        <v>85</v>
      </c>
      <c r="K187" s="138" t="s">
        <v>85</v>
      </c>
    </row>
    <row r="188" spans="1:11" ht="17">
      <c r="A188" s="135"/>
      <c r="B188" s="137" t="s">
        <v>85</v>
      </c>
      <c r="C188" s="76" t="s">
        <v>85</v>
      </c>
      <c r="D188" s="76" t="s">
        <v>85</v>
      </c>
      <c r="E188" s="76" t="s">
        <v>85</v>
      </c>
      <c r="F188" s="73" t="s">
        <v>85</v>
      </c>
      <c r="G188" s="76" t="s">
        <v>85</v>
      </c>
      <c r="H188" s="76" t="s">
        <v>85</v>
      </c>
      <c r="I188" s="76" t="s">
        <v>85</v>
      </c>
      <c r="J188" s="76" t="s">
        <v>85</v>
      </c>
      <c r="K188" s="138" t="s">
        <v>85</v>
      </c>
    </row>
    <row r="189" spans="1:11" ht="17">
      <c r="A189" s="135"/>
      <c r="B189" s="137" t="s">
        <v>85</v>
      </c>
      <c r="C189" s="76" t="s">
        <v>85</v>
      </c>
      <c r="D189" s="76" t="s">
        <v>85</v>
      </c>
      <c r="E189" s="76" t="s">
        <v>85</v>
      </c>
      <c r="F189" s="73" t="s">
        <v>85</v>
      </c>
      <c r="G189" s="76" t="s">
        <v>85</v>
      </c>
      <c r="H189" s="76" t="s">
        <v>85</v>
      </c>
      <c r="I189" s="76" t="s">
        <v>85</v>
      </c>
      <c r="J189" s="76" t="s">
        <v>85</v>
      </c>
      <c r="K189" s="138" t="s">
        <v>85</v>
      </c>
    </row>
    <row r="190" spans="1:11" ht="17">
      <c r="A190" s="135"/>
      <c r="B190" s="137" t="s">
        <v>85</v>
      </c>
      <c r="C190" s="76" t="s">
        <v>85</v>
      </c>
      <c r="D190" s="76" t="s">
        <v>85</v>
      </c>
      <c r="E190" s="76" t="s">
        <v>85</v>
      </c>
      <c r="F190" s="73" t="s">
        <v>85</v>
      </c>
      <c r="G190" s="76" t="s">
        <v>85</v>
      </c>
      <c r="H190" s="76" t="s">
        <v>85</v>
      </c>
      <c r="I190" s="76" t="s">
        <v>85</v>
      </c>
      <c r="J190" s="76" t="s">
        <v>85</v>
      </c>
      <c r="K190" s="138" t="s">
        <v>85</v>
      </c>
    </row>
    <row r="191" spans="1:11" ht="17">
      <c r="A191" s="135"/>
      <c r="B191" s="137" t="s">
        <v>85</v>
      </c>
      <c r="C191" s="76" t="s">
        <v>85</v>
      </c>
      <c r="D191" s="76" t="s">
        <v>85</v>
      </c>
      <c r="E191" s="76" t="s">
        <v>85</v>
      </c>
      <c r="F191" s="73" t="s">
        <v>85</v>
      </c>
      <c r="G191" s="76" t="s">
        <v>85</v>
      </c>
      <c r="H191" s="76" t="s">
        <v>85</v>
      </c>
      <c r="I191" s="76" t="s">
        <v>85</v>
      </c>
      <c r="J191" s="76" t="s">
        <v>85</v>
      </c>
      <c r="K191" s="138" t="s">
        <v>85</v>
      </c>
    </row>
    <row r="192" spans="1:11" ht="17">
      <c r="A192" s="135"/>
      <c r="B192" s="137" t="s">
        <v>85</v>
      </c>
      <c r="C192" s="76" t="s">
        <v>85</v>
      </c>
      <c r="D192" s="76" t="s">
        <v>85</v>
      </c>
      <c r="E192" s="76" t="s">
        <v>85</v>
      </c>
      <c r="F192" s="73" t="s">
        <v>85</v>
      </c>
      <c r="G192" s="76" t="s">
        <v>85</v>
      </c>
      <c r="H192" s="76" t="s">
        <v>85</v>
      </c>
      <c r="I192" s="76" t="s">
        <v>85</v>
      </c>
      <c r="J192" s="76" t="s">
        <v>85</v>
      </c>
      <c r="K192" s="138" t="s">
        <v>85</v>
      </c>
    </row>
    <row r="193" spans="1:11" ht="17">
      <c r="A193" s="135"/>
      <c r="B193" s="137" t="s">
        <v>85</v>
      </c>
      <c r="C193" s="76" t="s">
        <v>85</v>
      </c>
      <c r="D193" s="76" t="s">
        <v>85</v>
      </c>
      <c r="E193" s="76" t="s">
        <v>85</v>
      </c>
      <c r="F193" s="73" t="s">
        <v>85</v>
      </c>
      <c r="G193" s="76" t="s">
        <v>85</v>
      </c>
      <c r="H193" s="76" t="s">
        <v>85</v>
      </c>
      <c r="I193" s="76" t="s">
        <v>85</v>
      </c>
      <c r="J193" s="76" t="s">
        <v>85</v>
      </c>
      <c r="K193" s="138" t="s">
        <v>85</v>
      </c>
    </row>
    <row r="194" spans="1:11" ht="17">
      <c r="A194" s="135"/>
      <c r="B194" s="137" t="s">
        <v>85</v>
      </c>
      <c r="C194" s="76" t="s">
        <v>85</v>
      </c>
      <c r="D194" s="76" t="s">
        <v>85</v>
      </c>
      <c r="E194" s="76" t="s">
        <v>85</v>
      </c>
      <c r="F194" s="73" t="s">
        <v>85</v>
      </c>
      <c r="G194" s="76" t="s">
        <v>85</v>
      </c>
      <c r="H194" s="76" t="s">
        <v>85</v>
      </c>
      <c r="I194" s="76" t="s">
        <v>85</v>
      </c>
      <c r="J194" s="76" t="s">
        <v>85</v>
      </c>
      <c r="K194" s="138" t="s">
        <v>85</v>
      </c>
    </row>
    <row r="195" spans="1:11" ht="17">
      <c r="A195" s="135"/>
      <c r="B195" s="137" t="s">
        <v>85</v>
      </c>
      <c r="C195" s="76" t="s">
        <v>85</v>
      </c>
      <c r="D195" s="76" t="s">
        <v>85</v>
      </c>
      <c r="E195" s="76" t="s">
        <v>85</v>
      </c>
      <c r="F195" s="73" t="s">
        <v>85</v>
      </c>
      <c r="G195" s="76" t="s">
        <v>85</v>
      </c>
      <c r="H195" s="76" t="s">
        <v>85</v>
      </c>
      <c r="I195" s="76" t="s">
        <v>85</v>
      </c>
      <c r="J195" s="76" t="s">
        <v>85</v>
      </c>
      <c r="K195" s="138" t="s">
        <v>85</v>
      </c>
    </row>
    <row r="196" spans="1:11" ht="17">
      <c r="A196" s="135"/>
      <c r="B196" s="137" t="s">
        <v>85</v>
      </c>
      <c r="C196" s="76" t="s">
        <v>85</v>
      </c>
      <c r="D196" s="76" t="s">
        <v>85</v>
      </c>
      <c r="E196" s="76" t="s">
        <v>85</v>
      </c>
      <c r="F196" s="73" t="s">
        <v>85</v>
      </c>
      <c r="G196" s="76" t="s">
        <v>85</v>
      </c>
      <c r="H196" s="76" t="s">
        <v>85</v>
      </c>
      <c r="I196" s="76" t="s">
        <v>85</v>
      </c>
      <c r="J196" s="76" t="s">
        <v>85</v>
      </c>
      <c r="K196" s="138" t="s">
        <v>85</v>
      </c>
    </row>
    <row r="197" spans="1:11" ht="17">
      <c r="A197" s="135"/>
      <c r="B197" s="137" t="s">
        <v>85</v>
      </c>
      <c r="C197" s="76" t="s">
        <v>85</v>
      </c>
      <c r="D197" s="76" t="s">
        <v>85</v>
      </c>
      <c r="E197" s="76" t="s">
        <v>85</v>
      </c>
      <c r="F197" s="73" t="s">
        <v>85</v>
      </c>
      <c r="G197" s="76" t="s">
        <v>85</v>
      </c>
      <c r="H197" s="76" t="s">
        <v>85</v>
      </c>
      <c r="I197" s="76" t="s">
        <v>85</v>
      </c>
      <c r="J197" s="76" t="s">
        <v>85</v>
      </c>
      <c r="K197" s="138" t="s">
        <v>85</v>
      </c>
    </row>
    <row r="198" spans="1:11" ht="17">
      <c r="A198" s="135"/>
      <c r="B198" s="137" t="s">
        <v>85</v>
      </c>
      <c r="C198" s="76" t="s">
        <v>85</v>
      </c>
      <c r="D198" s="76" t="s">
        <v>85</v>
      </c>
      <c r="E198" s="76" t="s">
        <v>85</v>
      </c>
      <c r="F198" s="73" t="s">
        <v>85</v>
      </c>
      <c r="G198" s="76" t="s">
        <v>85</v>
      </c>
      <c r="H198" s="76" t="s">
        <v>85</v>
      </c>
      <c r="I198" s="76" t="s">
        <v>85</v>
      </c>
      <c r="J198" s="76" t="s">
        <v>85</v>
      </c>
      <c r="K198" s="138" t="s">
        <v>85</v>
      </c>
    </row>
    <row r="199" spans="1:11" ht="17">
      <c r="A199" s="135"/>
      <c r="B199" s="137" t="s">
        <v>85</v>
      </c>
      <c r="C199" s="76" t="s">
        <v>85</v>
      </c>
      <c r="D199" s="76" t="s">
        <v>85</v>
      </c>
      <c r="E199" s="76" t="s">
        <v>85</v>
      </c>
      <c r="F199" s="73" t="s">
        <v>85</v>
      </c>
      <c r="G199" s="76" t="s">
        <v>85</v>
      </c>
      <c r="H199" s="76" t="s">
        <v>85</v>
      </c>
      <c r="I199" s="76" t="s">
        <v>85</v>
      </c>
      <c r="J199" s="76" t="s">
        <v>85</v>
      </c>
      <c r="K199" s="138" t="s">
        <v>85</v>
      </c>
    </row>
    <row r="200" spans="1:11" ht="17">
      <c r="A200" s="135"/>
      <c r="B200" s="137" t="s">
        <v>85</v>
      </c>
      <c r="C200" s="76" t="s">
        <v>85</v>
      </c>
      <c r="D200" s="76" t="s">
        <v>85</v>
      </c>
      <c r="E200" s="76" t="s">
        <v>85</v>
      </c>
      <c r="F200" s="73" t="s">
        <v>85</v>
      </c>
      <c r="G200" s="76" t="s">
        <v>85</v>
      </c>
      <c r="H200" s="76" t="s">
        <v>85</v>
      </c>
      <c r="I200" s="76" t="s">
        <v>85</v>
      </c>
      <c r="J200" s="76" t="s">
        <v>85</v>
      </c>
      <c r="K200" s="138" t="s">
        <v>85</v>
      </c>
    </row>
    <row r="201" spans="1:11" ht="17">
      <c r="A201" s="135"/>
      <c r="B201" s="137" t="s">
        <v>85</v>
      </c>
      <c r="C201" s="76" t="s">
        <v>85</v>
      </c>
      <c r="D201" s="76" t="s">
        <v>85</v>
      </c>
      <c r="E201" s="76" t="s">
        <v>85</v>
      </c>
      <c r="F201" s="73" t="s">
        <v>85</v>
      </c>
      <c r="G201" s="76" t="s">
        <v>85</v>
      </c>
      <c r="H201" s="76" t="s">
        <v>85</v>
      </c>
      <c r="I201" s="76" t="s">
        <v>85</v>
      </c>
      <c r="J201" s="76" t="s">
        <v>85</v>
      </c>
      <c r="K201" s="138" t="s">
        <v>85</v>
      </c>
    </row>
    <row r="202" spans="1:11" ht="17">
      <c r="A202" s="135"/>
      <c r="B202" s="137" t="s">
        <v>85</v>
      </c>
      <c r="C202" s="76" t="s">
        <v>85</v>
      </c>
      <c r="D202" s="76" t="s">
        <v>85</v>
      </c>
      <c r="E202" s="76" t="s">
        <v>85</v>
      </c>
      <c r="F202" s="73" t="s">
        <v>85</v>
      </c>
      <c r="G202" s="76" t="s">
        <v>85</v>
      </c>
      <c r="H202" s="76" t="s">
        <v>85</v>
      </c>
      <c r="I202" s="76" t="s">
        <v>85</v>
      </c>
      <c r="J202" s="76" t="s">
        <v>85</v>
      </c>
      <c r="K202" s="138" t="s">
        <v>85</v>
      </c>
    </row>
    <row r="203" spans="1:11" ht="17">
      <c r="A203" s="135"/>
      <c r="B203" s="137" t="s">
        <v>85</v>
      </c>
      <c r="C203" s="76" t="s">
        <v>85</v>
      </c>
      <c r="D203" s="76" t="s">
        <v>85</v>
      </c>
      <c r="E203" s="76" t="s">
        <v>85</v>
      </c>
      <c r="F203" s="73" t="s">
        <v>85</v>
      </c>
      <c r="G203" s="76" t="s">
        <v>85</v>
      </c>
      <c r="H203" s="76" t="s">
        <v>85</v>
      </c>
      <c r="I203" s="76" t="s">
        <v>85</v>
      </c>
      <c r="J203" s="76" t="s">
        <v>85</v>
      </c>
      <c r="K203" s="138" t="s">
        <v>85</v>
      </c>
    </row>
    <row r="204" spans="1:11" ht="17">
      <c r="A204" s="135"/>
      <c r="B204" s="137" t="s">
        <v>85</v>
      </c>
      <c r="C204" s="76" t="s">
        <v>85</v>
      </c>
      <c r="D204" s="76" t="s">
        <v>85</v>
      </c>
      <c r="E204" s="76" t="s">
        <v>85</v>
      </c>
      <c r="F204" s="73" t="s">
        <v>85</v>
      </c>
      <c r="G204" s="76" t="s">
        <v>85</v>
      </c>
      <c r="H204" s="76" t="s">
        <v>85</v>
      </c>
      <c r="I204" s="76" t="s">
        <v>85</v>
      </c>
      <c r="J204" s="76" t="s">
        <v>85</v>
      </c>
      <c r="K204" s="138" t="s">
        <v>85</v>
      </c>
    </row>
    <row r="205" spans="1:11" ht="17">
      <c r="A205" s="135"/>
      <c r="B205" s="137" t="s">
        <v>85</v>
      </c>
      <c r="C205" s="76" t="s">
        <v>85</v>
      </c>
      <c r="D205" s="76" t="s">
        <v>85</v>
      </c>
      <c r="E205" s="76" t="s">
        <v>85</v>
      </c>
      <c r="F205" s="73" t="s">
        <v>85</v>
      </c>
      <c r="G205" s="76" t="s">
        <v>85</v>
      </c>
      <c r="H205" s="76" t="s">
        <v>85</v>
      </c>
      <c r="I205" s="76" t="s">
        <v>85</v>
      </c>
      <c r="J205" s="76" t="s">
        <v>85</v>
      </c>
      <c r="K205" s="138" t="s">
        <v>85</v>
      </c>
    </row>
    <row r="206" spans="1:11" ht="17">
      <c r="A206" s="135"/>
      <c r="B206" s="137" t="s">
        <v>85</v>
      </c>
      <c r="C206" s="76" t="s">
        <v>85</v>
      </c>
      <c r="D206" s="76" t="s">
        <v>85</v>
      </c>
      <c r="E206" s="76" t="s">
        <v>85</v>
      </c>
      <c r="F206" s="73" t="s">
        <v>85</v>
      </c>
      <c r="G206" s="76" t="s">
        <v>85</v>
      </c>
      <c r="H206" s="76" t="s">
        <v>85</v>
      </c>
      <c r="I206" s="76" t="s">
        <v>85</v>
      </c>
      <c r="J206" s="76" t="s">
        <v>85</v>
      </c>
      <c r="K206" s="138" t="s">
        <v>85</v>
      </c>
    </row>
    <row r="207" spans="1:11" ht="17">
      <c r="A207" s="135"/>
      <c r="B207" s="137" t="s">
        <v>85</v>
      </c>
      <c r="C207" s="76" t="s">
        <v>85</v>
      </c>
      <c r="D207" s="76" t="s">
        <v>85</v>
      </c>
      <c r="E207" s="76" t="s">
        <v>85</v>
      </c>
      <c r="F207" s="73" t="s">
        <v>85</v>
      </c>
      <c r="G207" s="76" t="s">
        <v>85</v>
      </c>
      <c r="H207" s="76" t="s">
        <v>85</v>
      </c>
      <c r="I207" s="76" t="s">
        <v>85</v>
      </c>
      <c r="J207" s="76" t="s">
        <v>85</v>
      </c>
      <c r="K207" s="138" t="s">
        <v>85</v>
      </c>
    </row>
    <row r="208" spans="1:11" ht="17">
      <c r="A208" s="135"/>
      <c r="B208" s="137" t="s">
        <v>85</v>
      </c>
      <c r="C208" s="76" t="s">
        <v>85</v>
      </c>
      <c r="D208" s="76" t="s">
        <v>85</v>
      </c>
      <c r="E208" s="76" t="s">
        <v>85</v>
      </c>
      <c r="F208" s="73" t="s">
        <v>85</v>
      </c>
      <c r="G208" s="76" t="s">
        <v>85</v>
      </c>
      <c r="H208" s="76" t="s">
        <v>85</v>
      </c>
      <c r="I208" s="76" t="s">
        <v>85</v>
      </c>
      <c r="J208" s="76" t="s">
        <v>85</v>
      </c>
      <c r="K208" s="138" t="s">
        <v>85</v>
      </c>
    </row>
    <row r="209" spans="1:11" ht="17">
      <c r="A209" s="135"/>
      <c r="B209" s="137" t="s">
        <v>85</v>
      </c>
      <c r="C209" s="76" t="s">
        <v>85</v>
      </c>
      <c r="D209" s="76" t="s">
        <v>85</v>
      </c>
      <c r="E209" s="76" t="s">
        <v>85</v>
      </c>
      <c r="F209" s="73" t="s">
        <v>85</v>
      </c>
      <c r="G209" s="76" t="s">
        <v>85</v>
      </c>
      <c r="H209" s="76" t="s">
        <v>85</v>
      </c>
      <c r="I209" s="76" t="s">
        <v>85</v>
      </c>
      <c r="J209" s="76" t="s">
        <v>85</v>
      </c>
      <c r="K209" s="138" t="s">
        <v>85</v>
      </c>
    </row>
    <row r="210" spans="1:11" ht="17">
      <c r="A210" s="135"/>
      <c r="B210" s="137" t="s">
        <v>85</v>
      </c>
      <c r="C210" s="76" t="s">
        <v>85</v>
      </c>
      <c r="D210" s="76" t="s">
        <v>85</v>
      </c>
      <c r="E210" s="76" t="s">
        <v>85</v>
      </c>
      <c r="F210" s="73" t="s">
        <v>85</v>
      </c>
      <c r="G210" s="76" t="s">
        <v>85</v>
      </c>
      <c r="H210" s="76" t="s">
        <v>85</v>
      </c>
      <c r="I210" s="76" t="s">
        <v>85</v>
      </c>
      <c r="J210" s="76" t="s">
        <v>85</v>
      </c>
      <c r="K210" s="138" t="s">
        <v>85</v>
      </c>
    </row>
    <row r="211" spans="1:11" ht="17">
      <c r="A211" s="135"/>
      <c r="B211" s="137" t="s">
        <v>85</v>
      </c>
      <c r="C211" s="76" t="s">
        <v>85</v>
      </c>
      <c r="D211" s="76" t="s">
        <v>85</v>
      </c>
      <c r="E211" s="76" t="s">
        <v>85</v>
      </c>
      <c r="F211" s="73" t="s">
        <v>85</v>
      </c>
      <c r="G211" s="76" t="s">
        <v>85</v>
      </c>
      <c r="H211" s="76" t="s">
        <v>85</v>
      </c>
      <c r="I211" s="76" t="s">
        <v>85</v>
      </c>
      <c r="J211" s="76" t="s">
        <v>85</v>
      </c>
      <c r="K211" s="138" t="s">
        <v>85</v>
      </c>
    </row>
    <row r="212" spans="1:11" ht="17">
      <c r="A212" s="135"/>
      <c r="B212" s="137" t="s">
        <v>85</v>
      </c>
      <c r="C212" s="76" t="s">
        <v>85</v>
      </c>
      <c r="D212" s="76" t="s">
        <v>85</v>
      </c>
      <c r="E212" s="76" t="s">
        <v>85</v>
      </c>
      <c r="F212" s="73" t="s">
        <v>85</v>
      </c>
      <c r="G212" s="76" t="s">
        <v>85</v>
      </c>
      <c r="H212" s="76" t="s">
        <v>85</v>
      </c>
      <c r="I212" s="76" t="s">
        <v>85</v>
      </c>
      <c r="J212" s="76" t="s">
        <v>85</v>
      </c>
      <c r="K212" s="138" t="s">
        <v>85</v>
      </c>
    </row>
    <row r="213" spans="1:11" ht="17">
      <c r="A213" s="135"/>
      <c r="B213" s="137" t="s">
        <v>85</v>
      </c>
      <c r="C213" s="76" t="s">
        <v>85</v>
      </c>
      <c r="D213" s="76" t="s">
        <v>85</v>
      </c>
      <c r="E213" s="76" t="s">
        <v>85</v>
      </c>
      <c r="F213" s="73" t="s">
        <v>85</v>
      </c>
      <c r="G213" s="76" t="s">
        <v>85</v>
      </c>
      <c r="H213" s="76" t="s">
        <v>85</v>
      </c>
      <c r="I213" s="76" t="s">
        <v>85</v>
      </c>
      <c r="J213" s="76" t="s">
        <v>85</v>
      </c>
      <c r="K213" s="138" t="s">
        <v>85</v>
      </c>
    </row>
    <row r="214" spans="1:11" ht="17">
      <c r="A214" s="135"/>
      <c r="B214" s="137" t="s">
        <v>85</v>
      </c>
      <c r="C214" s="76" t="s">
        <v>85</v>
      </c>
      <c r="D214" s="76" t="s">
        <v>85</v>
      </c>
      <c r="E214" s="76" t="s">
        <v>85</v>
      </c>
      <c r="F214" s="73" t="s">
        <v>85</v>
      </c>
      <c r="G214" s="76" t="s">
        <v>85</v>
      </c>
      <c r="H214" s="76" t="s">
        <v>85</v>
      </c>
      <c r="I214" s="76" t="s">
        <v>85</v>
      </c>
      <c r="J214" s="76" t="s">
        <v>85</v>
      </c>
      <c r="K214" s="138" t="s">
        <v>85</v>
      </c>
    </row>
    <row r="215" spans="1:11" ht="17">
      <c r="A215" s="135"/>
      <c r="B215" s="137" t="s">
        <v>85</v>
      </c>
      <c r="C215" s="76" t="s">
        <v>85</v>
      </c>
      <c r="D215" s="76" t="s">
        <v>85</v>
      </c>
      <c r="E215" s="76" t="s">
        <v>85</v>
      </c>
      <c r="F215" s="73" t="s">
        <v>85</v>
      </c>
      <c r="G215" s="76" t="s">
        <v>85</v>
      </c>
      <c r="H215" s="76" t="s">
        <v>85</v>
      </c>
      <c r="I215" s="76" t="s">
        <v>85</v>
      </c>
      <c r="J215" s="76" t="s">
        <v>85</v>
      </c>
      <c r="K215" s="138" t="s">
        <v>85</v>
      </c>
    </row>
    <row r="216" spans="1:11" ht="17">
      <c r="A216" s="135"/>
      <c r="B216" s="137" t="s">
        <v>85</v>
      </c>
      <c r="C216" s="76" t="s">
        <v>85</v>
      </c>
      <c r="D216" s="76" t="s">
        <v>85</v>
      </c>
      <c r="E216" s="76" t="s">
        <v>85</v>
      </c>
      <c r="F216" s="73" t="s">
        <v>85</v>
      </c>
      <c r="G216" s="76" t="s">
        <v>85</v>
      </c>
      <c r="H216" s="76" t="s">
        <v>85</v>
      </c>
      <c r="I216" s="76" t="s">
        <v>85</v>
      </c>
      <c r="J216" s="76" t="s">
        <v>85</v>
      </c>
      <c r="K216" s="138" t="s">
        <v>85</v>
      </c>
    </row>
    <row r="217" spans="1:11" ht="17">
      <c r="A217" s="135"/>
      <c r="B217" s="137" t="s">
        <v>85</v>
      </c>
      <c r="C217" s="76" t="s">
        <v>85</v>
      </c>
      <c r="D217" s="76" t="s">
        <v>85</v>
      </c>
      <c r="E217" s="76" t="s">
        <v>85</v>
      </c>
      <c r="F217" s="73" t="s">
        <v>85</v>
      </c>
      <c r="G217" s="76" t="s">
        <v>85</v>
      </c>
      <c r="H217" s="76" t="s">
        <v>85</v>
      </c>
      <c r="I217" s="76" t="s">
        <v>85</v>
      </c>
      <c r="J217" s="76" t="s">
        <v>85</v>
      </c>
      <c r="K217" s="138" t="s">
        <v>85</v>
      </c>
    </row>
    <row r="218" spans="1:11" ht="17">
      <c r="A218" s="135"/>
      <c r="B218" s="137" t="s">
        <v>85</v>
      </c>
      <c r="C218" s="76" t="s">
        <v>85</v>
      </c>
      <c r="D218" s="76" t="s">
        <v>85</v>
      </c>
      <c r="E218" s="76" t="s">
        <v>85</v>
      </c>
      <c r="F218" s="73" t="s">
        <v>85</v>
      </c>
      <c r="G218" s="76" t="s">
        <v>85</v>
      </c>
      <c r="H218" s="76" t="s">
        <v>85</v>
      </c>
      <c r="I218" s="76" t="s">
        <v>85</v>
      </c>
      <c r="J218" s="76" t="s">
        <v>85</v>
      </c>
      <c r="K218" s="138" t="s">
        <v>85</v>
      </c>
    </row>
    <row r="219" spans="1:11" ht="17">
      <c r="A219" s="135"/>
      <c r="B219" s="137" t="s">
        <v>85</v>
      </c>
      <c r="C219" s="76" t="s">
        <v>85</v>
      </c>
      <c r="D219" s="76" t="s">
        <v>85</v>
      </c>
      <c r="E219" s="76" t="s">
        <v>85</v>
      </c>
      <c r="F219" s="73" t="s">
        <v>85</v>
      </c>
      <c r="G219" s="76" t="s">
        <v>85</v>
      </c>
      <c r="H219" s="76" t="s">
        <v>85</v>
      </c>
      <c r="I219" s="76" t="s">
        <v>85</v>
      </c>
      <c r="J219" s="76" t="s">
        <v>85</v>
      </c>
      <c r="K219" s="138" t="s">
        <v>85</v>
      </c>
    </row>
    <row r="220" spans="1:11" ht="17">
      <c r="A220" s="135"/>
      <c r="B220" s="137" t="s">
        <v>85</v>
      </c>
      <c r="C220" s="76" t="s">
        <v>85</v>
      </c>
      <c r="D220" s="76" t="s">
        <v>85</v>
      </c>
      <c r="E220" s="76" t="s">
        <v>85</v>
      </c>
      <c r="F220" s="73" t="s">
        <v>85</v>
      </c>
      <c r="G220" s="76" t="s">
        <v>85</v>
      </c>
      <c r="H220" s="76" t="s">
        <v>85</v>
      </c>
      <c r="I220" s="76" t="s">
        <v>85</v>
      </c>
      <c r="J220" s="76" t="s">
        <v>85</v>
      </c>
      <c r="K220" s="138" t="s">
        <v>85</v>
      </c>
    </row>
    <row r="221" spans="1:11" ht="17">
      <c r="A221" s="135"/>
      <c r="B221" s="137" t="s">
        <v>85</v>
      </c>
      <c r="C221" s="76" t="s">
        <v>85</v>
      </c>
      <c r="D221" s="76" t="s">
        <v>85</v>
      </c>
      <c r="E221" s="76" t="s">
        <v>85</v>
      </c>
      <c r="F221" s="73" t="s">
        <v>85</v>
      </c>
      <c r="G221" s="76" t="s">
        <v>85</v>
      </c>
      <c r="H221" s="76" t="s">
        <v>85</v>
      </c>
      <c r="I221" s="76" t="s">
        <v>85</v>
      </c>
      <c r="J221" s="76" t="s">
        <v>85</v>
      </c>
      <c r="K221" s="138" t="s">
        <v>85</v>
      </c>
    </row>
    <row r="222" spans="1:11" ht="17">
      <c r="A222" s="135"/>
      <c r="B222" s="137" t="s">
        <v>85</v>
      </c>
      <c r="C222" s="76" t="s">
        <v>85</v>
      </c>
      <c r="D222" s="76" t="s">
        <v>85</v>
      </c>
      <c r="E222" s="76" t="s">
        <v>85</v>
      </c>
      <c r="F222" s="73" t="s">
        <v>85</v>
      </c>
      <c r="G222" s="76" t="s">
        <v>85</v>
      </c>
      <c r="H222" s="76" t="s">
        <v>85</v>
      </c>
      <c r="I222" s="76" t="s">
        <v>85</v>
      </c>
      <c r="J222" s="76" t="s">
        <v>85</v>
      </c>
      <c r="K222" s="138" t="s">
        <v>85</v>
      </c>
    </row>
    <row r="223" spans="1:11" ht="17">
      <c r="A223" s="135"/>
      <c r="B223" s="137" t="s">
        <v>85</v>
      </c>
      <c r="C223" s="76" t="s">
        <v>85</v>
      </c>
      <c r="D223" s="76" t="s">
        <v>85</v>
      </c>
      <c r="E223" s="76" t="s">
        <v>85</v>
      </c>
      <c r="F223" s="73" t="s">
        <v>85</v>
      </c>
      <c r="G223" s="76" t="s">
        <v>85</v>
      </c>
      <c r="H223" s="76" t="s">
        <v>85</v>
      </c>
      <c r="I223" s="76" t="s">
        <v>85</v>
      </c>
      <c r="J223" s="76" t="s">
        <v>85</v>
      </c>
      <c r="K223" s="138" t="s">
        <v>85</v>
      </c>
    </row>
    <row r="224" spans="1:11" ht="17">
      <c r="A224" s="135"/>
      <c r="B224" s="137" t="s">
        <v>85</v>
      </c>
      <c r="C224" s="76" t="s">
        <v>85</v>
      </c>
      <c r="D224" s="76" t="s">
        <v>85</v>
      </c>
      <c r="E224" s="76" t="s">
        <v>85</v>
      </c>
      <c r="F224" s="73" t="s">
        <v>85</v>
      </c>
      <c r="G224" s="76" t="s">
        <v>85</v>
      </c>
      <c r="H224" s="76" t="s">
        <v>85</v>
      </c>
      <c r="I224" s="76" t="s">
        <v>85</v>
      </c>
      <c r="J224" s="76" t="s">
        <v>85</v>
      </c>
      <c r="K224" s="138" t="s">
        <v>85</v>
      </c>
    </row>
    <row r="225" spans="1:11" ht="17">
      <c r="A225" s="135"/>
      <c r="B225" s="137" t="s">
        <v>85</v>
      </c>
      <c r="C225" s="76" t="s">
        <v>85</v>
      </c>
      <c r="D225" s="76" t="s">
        <v>85</v>
      </c>
      <c r="E225" s="76" t="s">
        <v>85</v>
      </c>
      <c r="F225" s="73" t="s">
        <v>85</v>
      </c>
      <c r="G225" s="76" t="s">
        <v>85</v>
      </c>
      <c r="H225" s="76" t="s">
        <v>85</v>
      </c>
      <c r="I225" s="76" t="s">
        <v>85</v>
      </c>
      <c r="J225" s="76" t="s">
        <v>85</v>
      </c>
      <c r="K225" s="138" t="s">
        <v>85</v>
      </c>
    </row>
    <row r="226" spans="1:11" ht="17">
      <c r="A226" s="135"/>
      <c r="B226" s="137" t="s">
        <v>85</v>
      </c>
      <c r="C226" s="76" t="s">
        <v>85</v>
      </c>
      <c r="D226" s="76" t="s">
        <v>85</v>
      </c>
      <c r="E226" s="76" t="s">
        <v>85</v>
      </c>
      <c r="F226" s="73" t="s">
        <v>85</v>
      </c>
      <c r="G226" s="76" t="s">
        <v>85</v>
      </c>
      <c r="H226" s="76" t="s">
        <v>85</v>
      </c>
      <c r="I226" s="76" t="s">
        <v>85</v>
      </c>
      <c r="J226" s="76" t="s">
        <v>85</v>
      </c>
      <c r="K226" s="138" t="s">
        <v>85</v>
      </c>
    </row>
    <row r="227" spans="1:11" ht="17">
      <c r="A227" s="135"/>
      <c r="B227" s="137" t="s">
        <v>85</v>
      </c>
      <c r="C227" s="76" t="s">
        <v>85</v>
      </c>
      <c r="D227" s="76" t="s">
        <v>85</v>
      </c>
      <c r="E227" s="76" t="s">
        <v>85</v>
      </c>
      <c r="F227" s="73" t="s">
        <v>85</v>
      </c>
      <c r="G227" s="76" t="s">
        <v>85</v>
      </c>
      <c r="H227" s="76" t="s">
        <v>85</v>
      </c>
      <c r="I227" s="76" t="s">
        <v>85</v>
      </c>
      <c r="J227" s="76" t="s">
        <v>85</v>
      </c>
      <c r="K227" s="138" t="s">
        <v>85</v>
      </c>
    </row>
    <row r="228" spans="1:11" ht="17">
      <c r="A228" s="135"/>
      <c r="B228" s="137" t="s">
        <v>85</v>
      </c>
      <c r="C228" s="76" t="s">
        <v>85</v>
      </c>
      <c r="D228" s="76" t="s">
        <v>85</v>
      </c>
      <c r="E228" s="76" t="s">
        <v>85</v>
      </c>
      <c r="F228" s="73" t="s">
        <v>85</v>
      </c>
      <c r="G228" s="76" t="s">
        <v>85</v>
      </c>
      <c r="H228" s="76" t="s">
        <v>85</v>
      </c>
      <c r="I228" s="76" t="s">
        <v>85</v>
      </c>
      <c r="J228" s="76" t="s">
        <v>85</v>
      </c>
      <c r="K228" s="138" t="s">
        <v>85</v>
      </c>
    </row>
    <row r="229" spans="1:11" ht="17">
      <c r="A229" s="135"/>
      <c r="B229" s="137" t="s">
        <v>85</v>
      </c>
      <c r="C229" s="76" t="s">
        <v>85</v>
      </c>
      <c r="D229" s="76" t="s">
        <v>85</v>
      </c>
      <c r="E229" s="76" t="s">
        <v>85</v>
      </c>
      <c r="F229" s="73" t="s">
        <v>85</v>
      </c>
      <c r="G229" s="76" t="s">
        <v>85</v>
      </c>
      <c r="H229" s="76" t="s">
        <v>85</v>
      </c>
      <c r="I229" s="76" t="s">
        <v>85</v>
      </c>
      <c r="J229" s="76" t="s">
        <v>85</v>
      </c>
      <c r="K229" s="138" t="s">
        <v>85</v>
      </c>
    </row>
    <row r="230" spans="1:11" ht="17">
      <c r="A230" s="135"/>
      <c r="B230" s="137" t="s">
        <v>85</v>
      </c>
      <c r="C230" s="76" t="s">
        <v>85</v>
      </c>
      <c r="D230" s="76" t="s">
        <v>85</v>
      </c>
      <c r="E230" s="76" t="s">
        <v>85</v>
      </c>
      <c r="F230" s="73" t="s">
        <v>85</v>
      </c>
      <c r="G230" s="76" t="s">
        <v>85</v>
      </c>
      <c r="H230" s="76" t="s">
        <v>85</v>
      </c>
      <c r="I230" s="76" t="s">
        <v>85</v>
      </c>
      <c r="J230" s="76" t="s">
        <v>85</v>
      </c>
      <c r="K230" s="138" t="s">
        <v>85</v>
      </c>
    </row>
    <row r="231" spans="1:11" ht="17">
      <c r="A231" s="135"/>
      <c r="B231" s="137" t="s">
        <v>85</v>
      </c>
      <c r="C231" s="76" t="s">
        <v>85</v>
      </c>
      <c r="D231" s="76" t="s">
        <v>85</v>
      </c>
      <c r="E231" s="76" t="s">
        <v>85</v>
      </c>
      <c r="F231" s="73" t="s">
        <v>85</v>
      </c>
      <c r="G231" s="76" t="s">
        <v>85</v>
      </c>
      <c r="H231" s="76" t="s">
        <v>85</v>
      </c>
      <c r="I231" s="76" t="s">
        <v>85</v>
      </c>
      <c r="J231" s="76" t="s">
        <v>85</v>
      </c>
      <c r="K231" s="138" t="s">
        <v>85</v>
      </c>
    </row>
    <row r="232" spans="1:11" ht="17">
      <c r="A232" s="135"/>
      <c r="B232" s="137" t="s">
        <v>85</v>
      </c>
      <c r="C232" s="76" t="s">
        <v>85</v>
      </c>
      <c r="D232" s="76" t="s">
        <v>85</v>
      </c>
      <c r="E232" s="76" t="s">
        <v>85</v>
      </c>
      <c r="F232" s="73" t="s">
        <v>85</v>
      </c>
      <c r="G232" s="76" t="s">
        <v>85</v>
      </c>
      <c r="H232" s="76" t="s">
        <v>85</v>
      </c>
      <c r="I232" s="76" t="s">
        <v>85</v>
      </c>
      <c r="J232" s="76" t="s">
        <v>85</v>
      </c>
      <c r="K232" s="138" t="s">
        <v>85</v>
      </c>
    </row>
    <row r="233" spans="1:11" ht="17">
      <c r="A233" s="135"/>
      <c r="B233" s="137" t="s">
        <v>85</v>
      </c>
      <c r="C233" s="76" t="s">
        <v>85</v>
      </c>
      <c r="D233" s="76" t="s">
        <v>85</v>
      </c>
      <c r="E233" s="76" t="s">
        <v>85</v>
      </c>
      <c r="F233" s="73" t="s">
        <v>85</v>
      </c>
      <c r="G233" s="76" t="s">
        <v>85</v>
      </c>
      <c r="H233" s="76" t="s">
        <v>85</v>
      </c>
      <c r="I233" s="76" t="s">
        <v>85</v>
      </c>
      <c r="J233" s="76" t="s">
        <v>85</v>
      </c>
      <c r="K233" s="138" t="s">
        <v>85</v>
      </c>
    </row>
    <row r="234" spans="1:11" ht="17">
      <c r="A234" s="135"/>
      <c r="B234" s="137" t="s">
        <v>85</v>
      </c>
      <c r="C234" s="76" t="s">
        <v>85</v>
      </c>
      <c r="D234" s="76" t="s">
        <v>85</v>
      </c>
      <c r="E234" s="76" t="s">
        <v>85</v>
      </c>
      <c r="F234" s="73" t="s">
        <v>85</v>
      </c>
      <c r="G234" s="76" t="s">
        <v>85</v>
      </c>
      <c r="H234" s="76" t="s">
        <v>85</v>
      </c>
      <c r="I234" s="76" t="s">
        <v>85</v>
      </c>
      <c r="J234" s="76" t="s">
        <v>85</v>
      </c>
      <c r="K234" s="138" t="s">
        <v>85</v>
      </c>
    </row>
    <row r="235" spans="1:11" ht="17">
      <c r="A235" s="135"/>
      <c r="B235" s="137" t="s">
        <v>85</v>
      </c>
      <c r="C235" s="76" t="s">
        <v>85</v>
      </c>
      <c r="D235" s="76" t="s">
        <v>85</v>
      </c>
      <c r="E235" s="76" t="s">
        <v>85</v>
      </c>
      <c r="F235" s="73" t="s">
        <v>85</v>
      </c>
      <c r="G235" s="76" t="s">
        <v>85</v>
      </c>
      <c r="H235" s="76" t="s">
        <v>85</v>
      </c>
      <c r="I235" s="76" t="s">
        <v>85</v>
      </c>
      <c r="J235" s="76" t="s">
        <v>85</v>
      </c>
      <c r="K235" s="138" t="s">
        <v>85</v>
      </c>
    </row>
    <row r="236" spans="1:11" ht="17">
      <c r="A236" s="135"/>
      <c r="B236" s="137" t="s">
        <v>85</v>
      </c>
      <c r="C236" s="76" t="s">
        <v>85</v>
      </c>
      <c r="D236" s="76" t="s">
        <v>85</v>
      </c>
      <c r="E236" s="76" t="s">
        <v>85</v>
      </c>
      <c r="F236" s="73" t="s">
        <v>85</v>
      </c>
      <c r="G236" s="76" t="s">
        <v>85</v>
      </c>
      <c r="H236" s="76" t="s">
        <v>85</v>
      </c>
      <c r="I236" s="76" t="s">
        <v>85</v>
      </c>
      <c r="J236" s="76" t="s">
        <v>85</v>
      </c>
      <c r="K236" s="138" t="s">
        <v>85</v>
      </c>
    </row>
    <row r="237" spans="1:11" ht="17">
      <c r="A237" s="135"/>
      <c r="B237" s="137" t="s">
        <v>85</v>
      </c>
      <c r="C237" s="76" t="s">
        <v>85</v>
      </c>
      <c r="D237" s="76" t="s">
        <v>85</v>
      </c>
      <c r="E237" s="76" t="s">
        <v>85</v>
      </c>
      <c r="F237" s="73" t="s">
        <v>85</v>
      </c>
      <c r="G237" s="76" t="s">
        <v>85</v>
      </c>
      <c r="H237" s="76" t="s">
        <v>85</v>
      </c>
      <c r="I237" s="76" t="s">
        <v>85</v>
      </c>
      <c r="J237" s="76" t="s">
        <v>85</v>
      </c>
      <c r="K237" s="138" t="s">
        <v>85</v>
      </c>
    </row>
    <row r="238" spans="1:11" ht="17">
      <c r="A238" s="135"/>
      <c r="B238" s="137" t="s">
        <v>85</v>
      </c>
      <c r="C238" s="76" t="s">
        <v>85</v>
      </c>
      <c r="D238" s="76" t="s">
        <v>85</v>
      </c>
      <c r="E238" s="76" t="s">
        <v>85</v>
      </c>
      <c r="F238" s="73" t="s">
        <v>85</v>
      </c>
      <c r="G238" s="76" t="s">
        <v>85</v>
      </c>
      <c r="H238" s="76" t="s">
        <v>85</v>
      </c>
      <c r="I238" s="76" t="s">
        <v>85</v>
      </c>
      <c r="J238" s="76" t="s">
        <v>85</v>
      </c>
      <c r="K238" s="138" t="s">
        <v>85</v>
      </c>
    </row>
    <row r="239" spans="1:11" ht="17">
      <c r="A239" s="135"/>
      <c r="B239" s="137" t="s">
        <v>85</v>
      </c>
      <c r="C239" s="76" t="s">
        <v>85</v>
      </c>
      <c r="D239" s="76" t="s">
        <v>85</v>
      </c>
      <c r="E239" s="76" t="s">
        <v>85</v>
      </c>
      <c r="F239" s="73" t="s">
        <v>85</v>
      </c>
      <c r="G239" s="76" t="s">
        <v>85</v>
      </c>
      <c r="H239" s="76" t="s">
        <v>85</v>
      </c>
      <c r="I239" s="76" t="s">
        <v>85</v>
      </c>
      <c r="J239" s="76" t="s">
        <v>85</v>
      </c>
      <c r="K239" s="138" t="s">
        <v>85</v>
      </c>
    </row>
    <row r="240" spans="1:11" ht="17">
      <c r="A240" s="135"/>
      <c r="B240" s="137" t="s">
        <v>85</v>
      </c>
      <c r="C240" s="76" t="s">
        <v>85</v>
      </c>
      <c r="D240" s="76" t="s">
        <v>85</v>
      </c>
      <c r="E240" s="76" t="s">
        <v>85</v>
      </c>
      <c r="F240" s="73" t="s">
        <v>85</v>
      </c>
      <c r="G240" s="76" t="s">
        <v>85</v>
      </c>
      <c r="H240" s="76" t="s">
        <v>85</v>
      </c>
      <c r="I240" s="76" t="s">
        <v>85</v>
      </c>
      <c r="J240" s="76" t="s">
        <v>85</v>
      </c>
      <c r="K240" s="138" t="s">
        <v>85</v>
      </c>
    </row>
    <row r="241" spans="1:11" ht="17">
      <c r="A241" s="135"/>
      <c r="B241" s="137" t="s">
        <v>85</v>
      </c>
      <c r="C241" s="76" t="s">
        <v>85</v>
      </c>
      <c r="D241" s="76" t="s">
        <v>85</v>
      </c>
      <c r="E241" s="76" t="s">
        <v>85</v>
      </c>
      <c r="F241" s="73" t="s">
        <v>85</v>
      </c>
      <c r="G241" s="76" t="s">
        <v>85</v>
      </c>
      <c r="H241" s="76" t="s">
        <v>85</v>
      </c>
      <c r="I241" s="76" t="s">
        <v>85</v>
      </c>
      <c r="J241" s="76" t="s">
        <v>85</v>
      </c>
      <c r="K241" s="138" t="s">
        <v>85</v>
      </c>
    </row>
    <row r="242" spans="1:11" ht="17">
      <c r="A242" s="135"/>
      <c r="B242" s="137" t="s">
        <v>85</v>
      </c>
      <c r="C242" s="76" t="s">
        <v>85</v>
      </c>
      <c r="D242" s="76" t="s">
        <v>85</v>
      </c>
      <c r="E242" s="76" t="s">
        <v>85</v>
      </c>
      <c r="F242" s="73" t="s">
        <v>85</v>
      </c>
      <c r="G242" s="76" t="s">
        <v>85</v>
      </c>
      <c r="H242" s="76" t="s">
        <v>85</v>
      </c>
      <c r="I242" s="76" t="s">
        <v>85</v>
      </c>
      <c r="J242" s="76" t="s">
        <v>85</v>
      </c>
      <c r="K242" s="138" t="s">
        <v>85</v>
      </c>
    </row>
    <row r="243" spans="1:11" ht="17">
      <c r="A243" s="135"/>
      <c r="B243" s="137" t="s">
        <v>85</v>
      </c>
      <c r="C243" s="76" t="s">
        <v>85</v>
      </c>
      <c r="D243" s="76" t="s">
        <v>85</v>
      </c>
      <c r="E243" s="76" t="s">
        <v>85</v>
      </c>
      <c r="F243" s="73" t="s">
        <v>85</v>
      </c>
      <c r="G243" s="76" t="s">
        <v>85</v>
      </c>
      <c r="H243" s="76" t="s">
        <v>85</v>
      </c>
      <c r="I243" s="76" t="s">
        <v>85</v>
      </c>
      <c r="J243" s="76" t="s">
        <v>85</v>
      </c>
      <c r="K243" s="138" t="s">
        <v>85</v>
      </c>
    </row>
    <row r="244" spans="1:11" ht="17">
      <c r="A244" s="135"/>
      <c r="B244" s="137" t="s">
        <v>85</v>
      </c>
      <c r="C244" s="76" t="s">
        <v>85</v>
      </c>
      <c r="D244" s="76" t="s">
        <v>85</v>
      </c>
      <c r="E244" s="76" t="s">
        <v>85</v>
      </c>
      <c r="F244" s="73" t="s">
        <v>85</v>
      </c>
      <c r="G244" s="76" t="s">
        <v>85</v>
      </c>
      <c r="H244" s="76" t="s">
        <v>85</v>
      </c>
      <c r="I244" s="76" t="s">
        <v>85</v>
      </c>
      <c r="J244" s="76" t="s">
        <v>85</v>
      </c>
      <c r="K244" s="138" t="s">
        <v>85</v>
      </c>
    </row>
    <row r="245" spans="1:11" ht="17">
      <c r="A245" s="135"/>
      <c r="B245" s="137" t="s">
        <v>85</v>
      </c>
      <c r="C245" s="76" t="s">
        <v>85</v>
      </c>
      <c r="D245" s="76" t="s">
        <v>85</v>
      </c>
      <c r="E245" s="76" t="s">
        <v>85</v>
      </c>
      <c r="F245" s="73" t="s">
        <v>85</v>
      </c>
      <c r="G245" s="76" t="s">
        <v>85</v>
      </c>
      <c r="H245" s="76" t="s">
        <v>85</v>
      </c>
      <c r="I245" s="76" t="s">
        <v>85</v>
      </c>
      <c r="J245" s="76" t="s">
        <v>85</v>
      </c>
      <c r="K245" s="138" t="s">
        <v>85</v>
      </c>
    </row>
    <row r="246" spans="1:11" ht="17">
      <c r="A246" s="135"/>
      <c r="B246" s="137" t="s">
        <v>85</v>
      </c>
      <c r="C246" s="76" t="s">
        <v>85</v>
      </c>
      <c r="D246" s="76" t="s">
        <v>85</v>
      </c>
      <c r="E246" s="76" t="s">
        <v>85</v>
      </c>
      <c r="F246" s="73" t="s">
        <v>85</v>
      </c>
      <c r="G246" s="76" t="s">
        <v>85</v>
      </c>
      <c r="H246" s="76" t="s">
        <v>85</v>
      </c>
      <c r="I246" s="76" t="s">
        <v>85</v>
      </c>
      <c r="J246" s="76" t="s">
        <v>85</v>
      </c>
      <c r="K246" s="138" t="s">
        <v>85</v>
      </c>
    </row>
    <row r="247" spans="1:11" ht="17">
      <c r="A247" s="135"/>
      <c r="B247" s="137" t="s">
        <v>85</v>
      </c>
      <c r="C247" s="76" t="s">
        <v>85</v>
      </c>
      <c r="D247" s="76" t="s">
        <v>85</v>
      </c>
      <c r="E247" s="76" t="s">
        <v>85</v>
      </c>
      <c r="F247" s="73" t="s">
        <v>85</v>
      </c>
      <c r="G247" s="76" t="s">
        <v>85</v>
      </c>
      <c r="H247" s="76" t="s">
        <v>85</v>
      </c>
      <c r="I247" s="76" t="s">
        <v>85</v>
      </c>
      <c r="J247" s="76" t="s">
        <v>85</v>
      </c>
      <c r="K247" s="138" t="s">
        <v>85</v>
      </c>
    </row>
    <row r="248" spans="1:11" ht="17">
      <c r="A248" s="135"/>
      <c r="B248" s="137" t="s">
        <v>85</v>
      </c>
      <c r="C248" s="76" t="s">
        <v>85</v>
      </c>
      <c r="D248" s="76" t="s">
        <v>85</v>
      </c>
      <c r="E248" s="76" t="s">
        <v>85</v>
      </c>
      <c r="F248" s="73" t="s">
        <v>85</v>
      </c>
      <c r="G248" s="76" t="s">
        <v>85</v>
      </c>
      <c r="H248" s="76" t="s">
        <v>85</v>
      </c>
      <c r="I248" s="76" t="s">
        <v>85</v>
      </c>
      <c r="J248" s="76" t="s">
        <v>85</v>
      </c>
      <c r="K248" s="138" t="s">
        <v>85</v>
      </c>
    </row>
    <row r="249" spans="1:11" ht="17">
      <c r="A249" s="135"/>
      <c r="B249" s="137" t="s">
        <v>85</v>
      </c>
      <c r="C249" s="76" t="s">
        <v>85</v>
      </c>
      <c r="D249" s="76" t="s">
        <v>85</v>
      </c>
      <c r="E249" s="76" t="s">
        <v>85</v>
      </c>
      <c r="F249" s="73" t="s">
        <v>85</v>
      </c>
      <c r="G249" s="76" t="s">
        <v>85</v>
      </c>
      <c r="H249" s="76" t="s">
        <v>85</v>
      </c>
      <c r="I249" s="76" t="s">
        <v>85</v>
      </c>
      <c r="J249" s="76" t="s">
        <v>85</v>
      </c>
      <c r="K249" s="138" t="s">
        <v>85</v>
      </c>
    </row>
    <row r="250" spans="1:11" ht="17">
      <c r="A250" s="135"/>
      <c r="B250" s="137" t="s">
        <v>85</v>
      </c>
      <c r="C250" s="76" t="s">
        <v>85</v>
      </c>
      <c r="D250" s="76" t="s">
        <v>85</v>
      </c>
      <c r="E250" s="76" t="s">
        <v>85</v>
      </c>
      <c r="F250" s="73" t="s">
        <v>85</v>
      </c>
      <c r="G250" s="76" t="s">
        <v>85</v>
      </c>
      <c r="H250" s="76" t="s">
        <v>85</v>
      </c>
      <c r="I250" s="76" t="s">
        <v>85</v>
      </c>
      <c r="J250" s="76" t="s">
        <v>85</v>
      </c>
      <c r="K250" s="138" t="s">
        <v>85</v>
      </c>
    </row>
    <row r="251" spans="1:11" ht="17">
      <c r="A251" s="135"/>
      <c r="B251" s="137" t="s">
        <v>85</v>
      </c>
      <c r="C251" s="76" t="s">
        <v>85</v>
      </c>
      <c r="D251" s="76" t="s">
        <v>85</v>
      </c>
      <c r="E251" s="76" t="s">
        <v>85</v>
      </c>
      <c r="F251" s="73" t="s">
        <v>85</v>
      </c>
      <c r="G251" s="76" t="s">
        <v>85</v>
      </c>
      <c r="H251" s="76" t="s">
        <v>85</v>
      </c>
      <c r="I251" s="76" t="s">
        <v>85</v>
      </c>
      <c r="J251" s="76" t="s">
        <v>85</v>
      </c>
      <c r="K251" s="138" t="s">
        <v>85</v>
      </c>
    </row>
    <row r="252" spans="1:11" ht="17">
      <c r="A252" s="135"/>
      <c r="B252" s="137" t="s">
        <v>85</v>
      </c>
      <c r="C252" s="76" t="s">
        <v>85</v>
      </c>
      <c r="D252" s="76" t="s">
        <v>85</v>
      </c>
      <c r="E252" s="76" t="s">
        <v>85</v>
      </c>
      <c r="F252" s="73" t="s">
        <v>85</v>
      </c>
      <c r="G252" s="76" t="s">
        <v>85</v>
      </c>
      <c r="H252" s="76" t="s">
        <v>85</v>
      </c>
      <c r="I252" s="76" t="s">
        <v>85</v>
      </c>
      <c r="J252" s="76" t="s">
        <v>85</v>
      </c>
      <c r="K252" s="138" t="s">
        <v>85</v>
      </c>
    </row>
    <row r="253" spans="1:11" ht="17">
      <c r="A253" s="135"/>
      <c r="B253" s="137" t="s">
        <v>85</v>
      </c>
      <c r="C253" s="76" t="s">
        <v>85</v>
      </c>
      <c r="D253" s="76" t="s">
        <v>85</v>
      </c>
      <c r="E253" s="76" t="s">
        <v>85</v>
      </c>
      <c r="F253" s="73" t="s">
        <v>85</v>
      </c>
      <c r="G253" s="76" t="s">
        <v>85</v>
      </c>
      <c r="H253" s="76" t="s">
        <v>85</v>
      </c>
      <c r="I253" s="76" t="s">
        <v>85</v>
      </c>
      <c r="J253" s="76" t="s">
        <v>85</v>
      </c>
      <c r="K253" s="138" t="s">
        <v>85</v>
      </c>
    </row>
    <row r="254" spans="1:11" ht="17">
      <c r="A254" s="135"/>
      <c r="B254" s="137" t="s">
        <v>85</v>
      </c>
      <c r="C254" s="76" t="s">
        <v>85</v>
      </c>
      <c r="D254" s="76" t="s">
        <v>85</v>
      </c>
      <c r="E254" s="76" t="s">
        <v>85</v>
      </c>
      <c r="F254" s="73" t="s">
        <v>85</v>
      </c>
      <c r="G254" s="76" t="s">
        <v>85</v>
      </c>
      <c r="H254" s="76" t="s">
        <v>85</v>
      </c>
      <c r="I254" s="76" t="s">
        <v>85</v>
      </c>
      <c r="J254" s="76" t="s">
        <v>85</v>
      </c>
      <c r="K254" s="138" t="s">
        <v>85</v>
      </c>
    </row>
    <row r="255" spans="1:11" ht="17">
      <c r="A255" s="135"/>
      <c r="B255" s="137" t="s">
        <v>85</v>
      </c>
      <c r="C255" s="76" t="s">
        <v>85</v>
      </c>
      <c r="D255" s="76" t="s">
        <v>85</v>
      </c>
      <c r="E255" s="76" t="s">
        <v>85</v>
      </c>
      <c r="F255" s="73" t="s">
        <v>85</v>
      </c>
      <c r="G255" s="76" t="s">
        <v>85</v>
      </c>
      <c r="H255" s="76" t="s">
        <v>85</v>
      </c>
      <c r="I255" s="76" t="s">
        <v>85</v>
      </c>
      <c r="J255" s="76" t="s">
        <v>85</v>
      </c>
      <c r="K255" s="138" t="s">
        <v>85</v>
      </c>
    </row>
    <row r="256" spans="1:11" ht="17">
      <c r="A256" s="135"/>
      <c r="B256" s="137" t="s">
        <v>85</v>
      </c>
      <c r="C256" s="76" t="s">
        <v>85</v>
      </c>
      <c r="D256" s="76" t="s">
        <v>85</v>
      </c>
      <c r="E256" s="76" t="s">
        <v>85</v>
      </c>
      <c r="F256" s="73" t="s">
        <v>85</v>
      </c>
      <c r="G256" s="76" t="s">
        <v>85</v>
      </c>
      <c r="H256" s="76" t="s">
        <v>85</v>
      </c>
      <c r="I256" s="76" t="s">
        <v>85</v>
      </c>
      <c r="J256" s="76" t="s">
        <v>85</v>
      </c>
      <c r="K256" s="138" t="s">
        <v>85</v>
      </c>
    </row>
    <row r="257" spans="1:11" ht="17">
      <c r="A257" s="135"/>
      <c r="B257" s="137" t="s">
        <v>85</v>
      </c>
      <c r="C257" s="76" t="s">
        <v>85</v>
      </c>
      <c r="D257" s="76" t="s">
        <v>85</v>
      </c>
      <c r="E257" s="76" t="s">
        <v>85</v>
      </c>
      <c r="F257" s="73" t="s">
        <v>85</v>
      </c>
      <c r="G257" s="76" t="s">
        <v>85</v>
      </c>
      <c r="H257" s="76" t="s">
        <v>85</v>
      </c>
      <c r="I257" s="76" t="s">
        <v>85</v>
      </c>
      <c r="J257" s="76" t="s">
        <v>85</v>
      </c>
      <c r="K257" s="138" t="s">
        <v>85</v>
      </c>
    </row>
    <row r="258" spans="1:11" ht="17">
      <c r="A258" s="135"/>
      <c r="B258" s="137" t="s">
        <v>85</v>
      </c>
      <c r="C258" s="76" t="s">
        <v>85</v>
      </c>
      <c r="D258" s="76" t="s">
        <v>85</v>
      </c>
      <c r="E258" s="76" t="s">
        <v>85</v>
      </c>
      <c r="F258" s="73" t="s">
        <v>85</v>
      </c>
      <c r="G258" s="76" t="s">
        <v>85</v>
      </c>
      <c r="H258" s="76" t="s">
        <v>85</v>
      </c>
      <c r="I258" s="76" t="s">
        <v>85</v>
      </c>
      <c r="J258" s="76" t="s">
        <v>85</v>
      </c>
      <c r="K258" s="138" t="s">
        <v>85</v>
      </c>
    </row>
    <row r="259" spans="1:11" ht="17">
      <c r="A259" s="135"/>
      <c r="B259" s="137" t="s">
        <v>85</v>
      </c>
      <c r="C259" s="76" t="s">
        <v>85</v>
      </c>
      <c r="D259" s="76" t="s">
        <v>85</v>
      </c>
      <c r="E259" s="76" t="s">
        <v>85</v>
      </c>
      <c r="F259" s="73" t="s">
        <v>85</v>
      </c>
      <c r="G259" s="76" t="s">
        <v>85</v>
      </c>
      <c r="H259" s="76" t="s">
        <v>85</v>
      </c>
      <c r="I259" s="76" t="s">
        <v>85</v>
      </c>
      <c r="J259" s="76" t="s">
        <v>85</v>
      </c>
      <c r="K259" s="138" t="s">
        <v>85</v>
      </c>
    </row>
    <row r="260" spans="1:11" ht="17">
      <c r="A260" s="135"/>
      <c r="B260" s="137" t="s">
        <v>85</v>
      </c>
      <c r="C260" s="76" t="s">
        <v>85</v>
      </c>
      <c r="D260" s="76" t="s">
        <v>85</v>
      </c>
      <c r="E260" s="76" t="s">
        <v>85</v>
      </c>
      <c r="F260" s="73" t="s">
        <v>85</v>
      </c>
      <c r="G260" s="76" t="s">
        <v>85</v>
      </c>
      <c r="H260" s="76" t="s">
        <v>85</v>
      </c>
      <c r="I260" s="76" t="s">
        <v>85</v>
      </c>
      <c r="J260" s="76" t="s">
        <v>85</v>
      </c>
      <c r="K260" s="138" t="s">
        <v>85</v>
      </c>
    </row>
    <row r="261" spans="1:11" ht="17">
      <c r="A261" s="135"/>
      <c r="B261" s="137" t="s">
        <v>85</v>
      </c>
      <c r="C261" s="76" t="s">
        <v>85</v>
      </c>
      <c r="D261" s="76" t="s">
        <v>85</v>
      </c>
      <c r="E261" s="76" t="s">
        <v>85</v>
      </c>
      <c r="F261" s="73" t="s">
        <v>85</v>
      </c>
      <c r="G261" s="76" t="s">
        <v>85</v>
      </c>
      <c r="H261" s="76" t="s">
        <v>85</v>
      </c>
      <c r="I261" s="76" t="s">
        <v>85</v>
      </c>
      <c r="J261" s="76" t="s">
        <v>85</v>
      </c>
      <c r="K261" s="138" t="s">
        <v>85</v>
      </c>
    </row>
    <row r="262" spans="1:11" ht="17">
      <c r="A262" s="135"/>
      <c r="B262" s="137" t="s">
        <v>85</v>
      </c>
      <c r="C262" s="76" t="s">
        <v>85</v>
      </c>
      <c r="D262" s="76" t="s">
        <v>85</v>
      </c>
      <c r="E262" s="76" t="s">
        <v>85</v>
      </c>
      <c r="F262" s="73" t="s">
        <v>85</v>
      </c>
      <c r="G262" s="76" t="s">
        <v>85</v>
      </c>
      <c r="H262" s="76" t="s">
        <v>85</v>
      </c>
      <c r="I262" s="76" t="s">
        <v>85</v>
      </c>
      <c r="J262" s="76" t="s">
        <v>85</v>
      </c>
      <c r="K262" s="138" t="s">
        <v>85</v>
      </c>
    </row>
    <row r="263" spans="1:11" ht="17">
      <c r="A263" s="135"/>
      <c r="B263" s="137" t="s">
        <v>85</v>
      </c>
      <c r="C263" s="76" t="s">
        <v>85</v>
      </c>
      <c r="D263" s="76" t="s">
        <v>85</v>
      </c>
      <c r="E263" s="76" t="s">
        <v>85</v>
      </c>
      <c r="F263" s="73" t="s">
        <v>85</v>
      </c>
      <c r="G263" s="76" t="s">
        <v>85</v>
      </c>
      <c r="H263" s="76" t="s">
        <v>85</v>
      </c>
      <c r="I263" s="76" t="s">
        <v>85</v>
      </c>
      <c r="J263" s="76" t="s">
        <v>85</v>
      </c>
      <c r="K263" s="138" t="s">
        <v>85</v>
      </c>
    </row>
    <row r="264" spans="1:11" ht="17">
      <c r="A264" s="135"/>
      <c r="B264" s="137" t="s">
        <v>85</v>
      </c>
      <c r="C264" s="76" t="s">
        <v>85</v>
      </c>
      <c r="D264" s="76" t="s">
        <v>85</v>
      </c>
      <c r="E264" s="76" t="s">
        <v>85</v>
      </c>
      <c r="F264" s="73" t="s">
        <v>85</v>
      </c>
      <c r="G264" s="76" t="s">
        <v>85</v>
      </c>
      <c r="H264" s="76" t="s">
        <v>85</v>
      </c>
      <c r="I264" s="76" t="s">
        <v>85</v>
      </c>
      <c r="J264" s="76" t="s">
        <v>85</v>
      </c>
      <c r="K264" s="138" t="s">
        <v>85</v>
      </c>
    </row>
    <row r="265" spans="1:11" ht="17">
      <c r="A265" s="135"/>
      <c r="B265" s="137" t="s">
        <v>85</v>
      </c>
      <c r="C265" s="76" t="s">
        <v>85</v>
      </c>
      <c r="D265" s="76" t="s">
        <v>85</v>
      </c>
      <c r="E265" s="76" t="s">
        <v>85</v>
      </c>
      <c r="F265" s="73" t="s">
        <v>85</v>
      </c>
      <c r="G265" s="76" t="s">
        <v>85</v>
      </c>
      <c r="H265" s="76" t="s">
        <v>85</v>
      </c>
      <c r="I265" s="76" t="s">
        <v>85</v>
      </c>
      <c r="J265" s="76" t="s">
        <v>85</v>
      </c>
      <c r="K265" s="138" t="s">
        <v>85</v>
      </c>
    </row>
    <row r="266" spans="1:11" ht="17">
      <c r="A266" s="135"/>
      <c r="B266" s="137" t="s">
        <v>85</v>
      </c>
      <c r="C266" s="76" t="s">
        <v>85</v>
      </c>
      <c r="D266" s="76" t="s">
        <v>85</v>
      </c>
      <c r="E266" s="76" t="s">
        <v>85</v>
      </c>
      <c r="F266" s="73" t="s">
        <v>85</v>
      </c>
      <c r="G266" s="76" t="s">
        <v>85</v>
      </c>
      <c r="H266" s="76" t="s">
        <v>85</v>
      </c>
      <c r="I266" s="76" t="s">
        <v>85</v>
      </c>
      <c r="J266" s="76" t="s">
        <v>85</v>
      </c>
      <c r="K266" s="138" t="s">
        <v>85</v>
      </c>
    </row>
    <row r="267" spans="1:11" ht="17">
      <c r="A267" s="135"/>
      <c r="B267" s="137" t="s">
        <v>85</v>
      </c>
      <c r="C267" s="76" t="s">
        <v>85</v>
      </c>
      <c r="D267" s="76" t="s">
        <v>85</v>
      </c>
      <c r="E267" s="76" t="s">
        <v>85</v>
      </c>
      <c r="F267" s="73" t="s">
        <v>85</v>
      </c>
      <c r="G267" s="76" t="s">
        <v>85</v>
      </c>
      <c r="H267" s="76" t="s">
        <v>85</v>
      </c>
      <c r="I267" s="76" t="s">
        <v>85</v>
      </c>
      <c r="J267" s="76" t="s">
        <v>85</v>
      </c>
      <c r="K267" s="138" t="s">
        <v>85</v>
      </c>
    </row>
    <row r="268" spans="1:11" ht="17">
      <c r="A268" s="135"/>
      <c r="B268" s="137" t="s">
        <v>85</v>
      </c>
      <c r="C268" s="76" t="s">
        <v>85</v>
      </c>
      <c r="D268" s="76" t="s">
        <v>85</v>
      </c>
      <c r="E268" s="76" t="s">
        <v>85</v>
      </c>
      <c r="F268" s="73" t="s">
        <v>85</v>
      </c>
      <c r="G268" s="76" t="s">
        <v>85</v>
      </c>
      <c r="H268" s="76" t="s">
        <v>85</v>
      </c>
      <c r="I268" s="76" t="s">
        <v>85</v>
      </c>
      <c r="J268" s="76" t="s">
        <v>85</v>
      </c>
      <c r="K268" s="138" t="s">
        <v>85</v>
      </c>
    </row>
    <row r="269" spans="1:11" ht="17">
      <c r="A269" s="135"/>
      <c r="B269" s="137" t="s">
        <v>85</v>
      </c>
      <c r="C269" s="76" t="s">
        <v>85</v>
      </c>
      <c r="D269" s="76" t="s">
        <v>85</v>
      </c>
      <c r="E269" s="76" t="s">
        <v>85</v>
      </c>
      <c r="F269" s="73" t="s">
        <v>85</v>
      </c>
      <c r="G269" s="76" t="s">
        <v>85</v>
      </c>
      <c r="H269" s="76" t="s">
        <v>85</v>
      </c>
      <c r="I269" s="76" t="s">
        <v>85</v>
      </c>
      <c r="J269" s="76" t="s">
        <v>85</v>
      </c>
      <c r="K269" s="138" t="s">
        <v>85</v>
      </c>
    </row>
    <row r="270" spans="1:11" ht="17">
      <c r="A270" s="135"/>
      <c r="B270" s="137" t="s">
        <v>85</v>
      </c>
      <c r="C270" s="76" t="s">
        <v>85</v>
      </c>
      <c r="D270" s="76" t="s">
        <v>85</v>
      </c>
      <c r="E270" s="76" t="s">
        <v>85</v>
      </c>
      <c r="F270" s="73" t="s">
        <v>85</v>
      </c>
      <c r="G270" s="76" t="s">
        <v>85</v>
      </c>
      <c r="H270" s="76" t="s">
        <v>85</v>
      </c>
      <c r="I270" s="76" t="s">
        <v>85</v>
      </c>
      <c r="J270" s="76" t="s">
        <v>85</v>
      </c>
      <c r="K270" s="138" t="s">
        <v>85</v>
      </c>
    </row>
    <row r="271" spans="1:11" ht="17">
      <c r="A271" s="135"/>
      <c r="B271" s="137" t="s">
        <v>85</v>
      </c>
      <c r="C271" s="76" t="s">
        <v>85</v>
      </c>
      <c r="D271" s="76" t="s">
        <v>85</v>
      </c>
      <c r="E271" s="76" t="s">
        <v>85</v>
      </c>
      <c r="F271" s="73" t="s">
        <v>85</v>
      </c>
      <c r="G271" s="76" t="s">
        <v>85</v>
      </c>
      <c r="H271" s="76" t="s">
        <v>85</v>
      </c>
      <c r="I271" s="76" t="s">
        <v>85</v>
      </c>
      <c r="J271" s="76" t="s">
        <v>85</v>
      </c>
      <c r="K271" s="138" t="s">
        <v>85</v>
      </c>
    </row>
    <row r="272" spans="1:11" ht="17">
      <c r="A272" s="135"/>
      <c r="B272" s="137" t="s">
        <v>85</v>
      </c>
      <c r="C272" s="76" t="s">
        <v>85</v>
      </c>
      <c r="D272" s="76" t="s">
        <v>85</v>
      </c>
      <c r="E272" s="76" t="s">
        <v>85</v>
      </c>
      <c r="F272" s="73" t="s">
        <v>85</v>
      </c>
      <c r="G272" s="76" t="s">
        <v>85</v>
      </c>
      <c r="H272" s="76" t="s">
        <v>85</v>
      </c>
      <c r="I272" s="76" t="s">
        <v>85</v>
      </c>
      <c r="J272" s="76" t="s">
        <v>85</v>
      </c>
      <c r="K272" s="138" t="s">
        <v>85</v>
      </c>
    </row>
    <row r="273" spans="1:11" ht="17">
      <c r="A273" s="135"/>
      <c r="B273" s="137" t="s">
        <v>85</v>
      </c>
      <c r="C273" s="76" t="s">
        <v>85</v>
      </c>
      <c r="D273" s="76" t="s">
        <v>85</v>
      </c>
      <c r="E273" s="76" t="s">
        <v>85</v>
      </c>
      <c r="F273" s="73" t="s">
        <v>85</v>
      </c>
      <c r="G273" s="76" t="s">
        <v>85</v>
      </c>
      <c r="H273" s="76" t="s">
        <v>85</v>
      </c>
      <c r="I273" s="76" t="s">
        <v>85</v>
      </c>
      <c r="J273" s="76" t="s">
        <v>85</v>
      </c>
      <c r="K273" s="138" t="s">
        <v>85</v>
      </c>
    </row>
    <row r="274" spans="1:11" ht="17">
      <c r="A274" s="135"/>
      <c r="B274" s="137" t="s">
        <v>85</v>
      </c>
      <c r="C274" s="76" t="s">
        <v>85</v>
      </c>
      <c r="D274" s="76" t="s">
        <v>85</v>
      </c>
      <c r="E274" s="76" t="s">
        <v>85</v>
      </c>
      <c r="F274" s="73" t="s">
        <v>85</v>
      </c>
      <c r="G274" s="76" t="s">
        <v>85</v>
      </c>
      <c r="H274" s="76" t="s">
        <v>85</v>
      </c>
      <c r="I274" s="76" t="s">
        <v>85</v>
      </c>
      <c r="J274" s="76" t="s">
        <v>85</v>
      </c>
      <c r="K274" s="138" t="s">
        <v>85</v>
      </c>
    </row>
    <row r="275" spans="1:11" ht="17">
      <c r="A275" s="135"/>
      <c r="B275" s="137" t="s">
        <v>85</v>
      </c>
      <c r="C275" s="76" t="s">
        <v>85</v>
      </c>
      <c r="D275" s="76" t="s">
        <v>85</v>
      </c>
      <c r="E275" s="76" t="s">
        <v>85</v>
      </c>
      <c r="F275" s="73" t="s">
        <v>85</v>
      </c>
      <c r="G275" s="76" t="s">
        <v>85</v>
      </c>
      <c r="H275" s="76" t="s">
        <v>85</v>
      </c>
      <c r="I275" s="76" t="s">
        <v>85</v>
      </c>
      <c r="J275" s="76" t="s">
        <v>85</v>
      </c>
      <c r="K275" s="138" t="s">
        <v>85</v>
      </c>
    </row>
    <row r="276" spans="1:11" ht="17">
      <c r="A276" s="135"/>
      <c r="B276" s="137" t="s">
        <v>85</v>
      </c>
      <c r="C276" s="76" t="s">
        <v>85</v>
      </c>
      <c r="D276" s="76" t="s">
        <v>85</v>
      </c>
      <c r="E276" s="76" t="s">
        <v>85</v>
      </c>
      <c r="F276" s="73" t="s">
        <v>85</v>
      </c>
      <c r="G276" s="76" t="s">
        <v>85</v>
      </c>
      <c r="H276" s="76" t="s">
        <v>85</v>
      </c>
      <c r="I276" s="76" t="s">
        <v>85</v>
      </c>
      <c r="J276" s="76" t="s">
        <v>85</v>
      </c>
      <c r="K276" s="138" t="s">
        <v>85</v>
      </c>
    </row>
    <row r="277" spans="1:11" ht="17">
      <c r="A277" s="135"/>
      <c r="B277" s="137" t="s">
        <v>85</v>
      </c>
      <c r="C277" s="76" t="s">
        <v>85</v>
      </c>
      <c r="D277" s="76" t="s">
        <v>85</v>
      </c>
      <c r="E277" s="76" t="s">
        <v>85</v>
      </c>
      <c r="F277" s="73" t="s">
        <v>85</v>
      </c>
      <c r="G277" s="76" t="s">
        <v>85</v>
      </c>
      <c r="H277" s="76" t="s">
        <v>85</v>
      </c>
      <c r="I277" s="76" t="s">
        <v>85</v>
      </c>
      <c r="J277" s="76" t="s">
        <v>85</v>
      </c>
      <c r="K277" s="138" t="s">
        <v>85</v>
      </c>
    </row>
    <row r="278" spans="1:11" ht="17">
      <c r="A278" s="135"/>
      <c r="B278" s="137" t="s">
        <v>85</v>
      </c>
      <c r="C278" s="76" t="s">
        <v>85</v>
      </c>
      <c r="D278" s="76" t="s">
        <v>85</v>
      </c>
      <c r="E278" s="76" t="s">
        <v>85</v>
      </c>
      <c r="F278" s="73" t="s">
        <v>85</v>
      </c>
      <c r="G278" s="76" t="s">
        <v>85</v>
      </c>
      <c r="H278" s="76" t="s">
        <v>85</v>
      </c>
      <c r="I278" s="76" t="s">
        <v>85</v>
      </c>
      <c r="J278" s="76" t="s">
        <v>85</v>
      </c>
      <c r="K278" s="138" t="s">
        <v>85</v>
      </c>
    </row>
    <row r="279" spans="1:11" ht="17">
      <c r="A279" s="135"/>
      <c r="B279" s="137" t="s">
        <v>85</v>
      </c>
      <c r="C279" s="76" t="s">
        <v>85</v>
      </c>
      <c r="D279" s="76" t="s">
        <v>85</v>
      </c>
      <c r="E279" s="76" t="s">
        <v>85</v>
      </c>
      <c r="F279" s="73" t="s">
        <v>85</v>
      </c>
      <c r="G279" s="76" t="s">
        <v>85</v>
      </c>
      <c r="H279" s="76" t="s">
        <v>85</v>
      </c>
      <c r="I279" s="76" t="s">
        <v>85</v>
      </c>
      <c r="J279" s="76" t="s">
        <v>85</v>
      </c>
      <c r="K279" s="138" t="s">
        <v>85</v>
      </c>
    </row>
    <row r="280" spans="1:11" ht="17">
      <c r="A280" s="135"/>
      <c r="B280" s="137" t="s">
        <v>85</v>
      </c>
      <c r="C280" s="76" t="s">
        <v>85</v>
      </c>
      <c r="D280" s="76" t="s">
        <v>85</v>
      </c>
      <c r="E280" s="76" t="s">
        <v>85</v>
      </c>
      <c r="F280" s="73" t="s">
        <v>85</v>
      </c>
      <c r="G280" s="76" t="s">
        <v>85</v>
      </c>
      <c r="H280" s="76" t="s">
        <v>85</v>
      </c>
      <c r="I280" s="76" t="s">
        <v>85</v>
      </c>
      <c r="J280" s="76" t="s">
        <v>85</v>
      </c>
      <c r="K280" s="138" t="s">
        <v>85</v>
      </c>
    </row>
    <row r="281" spans="1:11" ht="17">
      <c r="A281" s="135"/>
      <c r="B281" s="137" t="s">
        <v>85</v>
      </c>
      <c r="C281" s="76" t="s">
        <v>85</v>
      </c>
      <c r="D281" s="76" t="s">
        <v>85</v>
      </c>
      <c r="E281" s="76" t="s">
        <v>85</v>
      </c>
      <c r="F281" s="73" t="s">
        <v>85</v>
      </c>
      <c r="G281" s="76" t="s">
        <v>85</v>
      </c>
      <c r="H281" s="76" t="s">
        <v>85</v>
      </c>
      <c r="I281" s="76" t="s">
        <v>85</v>
      </c>
      <c r="J281" s="76" t="s">
        <v>85</v>
      </c>
      <c r="K281" s="138" t="s">
        <v>85</v>
      </c>
    </row>
    <row r="282" spans="1:11" ht="17">
      <c r="A282" s="135"/>
      <c r="B282" s="137" t="s">
        <v>85</v>
      </c>
      <c r="C282" s="76" t="s">
        <v>85</v>
      </c>
      <c r="D282" s="76" t="s">
        <v>85</v>
      </c>
      <c r="E282" s="76" t="s">
        <v>85</v>
      </c>
      <c r="F282" s="73" t="s">
        <v>85</v>
      </c>
      <c r="G282" s="76" t="s">
        <v>85</v>
      </c>
      <c r="H282" s="76" t="s">
        <v>85</v>
      </c>
      <c r="I282" s="76" t="s">
        <v>85</v>
      </c>
      <c r="J282" s="76" t="s">
        <v>85</v>
      </c>
      <c r="K282" s="138" t="s">
        <v>85</v>
      </c>
    </row>
    <row r="283" spans="1:11" ht="17">
      <c r="A283" s="135"/>
      <c r="B283" s="137" t="s">
        <v>85</v>
      </c>
      <c r="C283" s="76" t="s">
        <v>85</v>
      </c>
      <c r="D283" s="76" t="s">
        <v>85</v>
      </c>
      <c r="E283" s="76" t="s">
        <v>85</v>
      </c>
      <c r="F283" s="73" t="s">
        <v>85</v>
      </c>
      <c r="G283" s="76" t="s">
        <v>85</v>
      </c>
      <c r="H283" s="76" t="s">
        <v>85</v>
      </c>
      <c r="I283" s="76" t="s">
        <v>85</v>
      </c>
      <c r="J283" s="76" t="s">
        <v>85</v>
      </c>
      <c r="K283" s="138" t="s">
        <v>85</v>
      </c>
    </row>
    <row r="284" spans="1:11" ht="17">
      <c r="A284" s="135"/>
      <c r="B284" s="137" t="s">
        <v>85</v>
      </c>
      <c r="C284" s="76" t="s">
        <v>85</v>
      </c>
      <c r="D284" s="76" t="s">
        <v>85</v>
      </c>
      <c r="E284" s="76" t="s">
        <v>85</v>
      </c>
      <c r="F284" s="73" t="s">
        <v>85</v>
      </c>
      <c r="G284" s="76" t="s">
        <v>85</v>
      </c>
      <c r="H284" s="76" t="s">
        <v>85</v>
      </c>
      <c r="I284" s="76" t="s">
        <v>85</v>
      </c>
      <c r="J284" s="76" t="s">
        <v>85</v>
      </c>
      <c r="K284" s="138" t="s">
        <v>85</v>
      </c>
    </row>
    <row r="285" spans="1:11" ht="17">
      <c r="A285" s="135"/>
      <c r="B285" s="137" t="s">
        <v>85</v>
      </c>
      <c r="C285" s="76" t="s">
        <v>85</v>
      </c>
      <c r="D285" s="76" t="s">
        <v>85</v>
      </c>
      <c r="E285" s="76" t="s">
        <v>85</v>
      </c>
      <c r="F285" s="73" t="s">
        <v>85</v>
      </c>
      <c r="G285" s="76" t="s">
        <v>85</v>
      </c>
      <c r="H285" s="76" t="s">
        <v>85</v>
      </c>
      <c r="I285" s="76" t="s">
        <v>85</v>
      </c>
      <c r="J285" s="76" t="s">
        <v>85</v>
      </c>
      <c r="K285" s="138" t="s">
        <v>85</v>
      </c>
    </row>
    <row r="286" spans="1:11" ht="17">
      <c r="A286" s="135"/>
      <c r="B286" s="137" t="s">
        <v>85</v>
      </c>
      <c r="C286" s="76" t="s">
        <v>85</v>
      </c>
      <c r="D286" s="76" t="s">
        <v>85</v>
      </c>
      <c r="E286" s="76" t="s">
        <v>85</v>
      </c>
      <c r="F286" s="73" t="s">
        <v>85</v>
      </c>
      <c r="G286" s="76" t="s">
        <v>85</v>
      </c>
      <c r="H286" s="76" t="s">
        <v>85</v>
      </c>
      <c r="I286" s="76" t="s">
        <v>85</v>
      </c>
      <c r="J286" s="76" t="s">
        <v>85</v>
      </c>
      <c r="K286" s="138" t="s">
        <v>85</v>
      </c>
    </row>
    <row r="287" spans="1:11" ht="17">
      <c r="A287" s="135"/>
      <c r="B287" s="137" t="s">
        <v>85</v>
      </c>
      <c r="C287" s="76" t="s">
        <v>85</v>
      </c>
      <c r="D287" s="76" t="s">
        <v>85</v>
      </c>
      <c r="E287" s="76" t="s">
        <v>85</v>
      </c>
      <c r="F287" s="73" t="s">
        <v>85</v>
      </c>
      <c r="G287" s="76" t="s">
        <v>85</v>
      </c>
      <c r="H287" s="76" t="s">
        <v>85</v>
      </c>
      <c r="I287" s="76" t="s">
        <v>85</v>
      </c>
      <c r="J287" s="76" t="s">
        <v>85</v>
      </c>
      <c r="K287" s="138" t="s">
        <v>85</v>
      </c>
    </row>
    <row r="288" spans="1:11" ht="17">
      <c r="A288" s="135"/>
      <c r="B288" s="137" t="s">
        <v>85</v>
      </c>
      <c r="C288" s="76" t="s">
        <v>85</v>
      </c>
      <c r="D288" s="76" t="s">
        <v>85</v>
      </c>
      <c r="E288" s="76" t="s">
        <v>85</v>
      </c>
      <c r="F288" s="73" t="s">
        <v>85</v>
      </c>
      <c r="G288" s="76" t="s">
        <v>85</v>
      </c>
      <c r="H288" s="76" t="s">
        <v>85</v>
      </c>
      <c r="I288" s="76" t="s">
        <v>85</v>
      </c>
      <c r="J288" s="76" t="s">
        <v>85</v>
      </c>
      <c r="K288" s="138" t="s">
        <v>85</v>
      </c>
    </row>
    <row r="289" spans="1:11" ht="17">
      <c r="A289" s="135"/>
      <c r="B289" s="137" t="s">
        <v>85</v>
      </c>
      <c r="C289" s="76" t="s">
        <v>85</v>
      </c>
      <c r="D289" s="76" t="s">
        <v>85</v>
      </c>
      <c r="E289" s="76" t="s">
        <v>85</v>
      </c>
      <c r="F289" s="73" t="s">
        <v>85</v>
      </c>
      <c r="G289" s="76" t="s">
        <v>85</v>
      </c>
      <c r="H289" s="76" t="s">
        <v>85</v>
      </c>
      <c r="I289" s="76" t="s">
        <v>85</v>
      </c>
      <c r="J289" s="76" t="s">
        <v>85</v>
      </c>
      <c r="K289" s="138" t="s">
        <v>85</v>
      </c>
    </row>
    <row r="290" spans="1:11" ht="17">
      <c r="A290" s="135"/>
      <c r="B290" s="137" t="s">
        <v>85</v>
      </c>
      <c r="C290" s="76" t="s">
        <v>85</v>
      </c>
      <c r="D290" s="76" t="s">
        <v>85</v>
      </c>
      <c r="E290" s="76" t="s">
        <v>85</v>
      </c>
      <c r="F290" s="73" t="s">
        <v>85</v>
      </c>
      <c r="G290" s="76" t="s">
        <v>85</v>
      </c>
      <c r="H290" s="76" t="s">
        <v>85</v>
      </c>
      <c r="I290" s="76" t="s">
        <v>85</v>
      </c>
      <c r="J290" s="76" t="s">
        <v>85</v>
      </c>
      <c r="K290" s="138" t="s">
        <v>85</v>
      </c>
    </row>
    <row r="291" spans="1:11" ht="17">
      <c r="A291" s="135"/>
      <c r="B291" s="137" t="s">
        <v>85</v>
      </c>
      <c r="C291" s="76" t="s">
        <v>85</v>
      </c>
      <c r="D291" s="76" t="s">
        <v>85</v>
      </c>
      <c r="E291" s="76" t="s">
        <v>85</v>
      </c>
      <c r="F291" s="73" t="s">
        <v>85</v>
      </c>
      <c r="G291" s="76" t="s">
        <v>85</v>
      </c>
      <c r="H291" s="76" t="s">
        <v>85</v>
      </c>
      <c r="I291" s="76" t="s">
        <v>85</v>
      </c>
      <c r="J291" s="76" t="s">
        <v>85</v>
      </c>
      <c r="K291" s="138" t="s">
        <v>85</v>
      </c>
    </row>
    <row r="292" spans="1:11" ht="17">
      <c r="A292" s="135"/>
      <c r="B292" s="137" t="s">
        <v>85</v>
      </c>
      <c r="C292" s="76" t="s">
        <v>85</v>
      </c>
      <c r="D292" s="76" t="s">
        <v>85</v>
      </c>
      <c r="E292" s="76" t="s">
        <v>85</v>
      </c>
      <c r="F292" s="73" t="s">
        <v>85</v>
      </c>
      <c r="G292" s="76" t="s">
        <v>85</v>
      </c>
      <c r="H292" s="76" t="s">
        <v>85</v>
      </c>
      <c r="I292" s="76" t="s">
        <v>85</v>
      </c>
      <c r="J292" s="76" t="s">
        <v>85</v>
      </c>
      <c r="K292" s="138" t="s">
        <v>85</v>
      </c>
    </row>
    <row r="293" spans="1:11" ht="17">
      <c r="A293" s="135"/>
      <c r="B293" s="137" t="s">
        <v>85</v>
      </c>
      <c r="C293" s="76" t="s">
        <v>85</v>
      </c>
      <c r="D293" s="76" t="s">
        <v>85</v>
      </c>
      <c r="E293" s="76" t="s">
        <v>85</v>
      </c>
      <c r="F293" s="73" t="s">
        <v>85</v>
      </c>
      <c r="G293" s="76" t="s">
        <v>85</v>
      </c>
      <c r="H293" s="76" t="s">
        <v>85</v>
      </c>
      <c r="I293" s="76" t="s">
        <v>85</v>
      </c>
      <c r="J293" s="76" t="s">
        <v>85</v>
      </c>
      <c r="K293" s="138" t="s">
        <v>85</v>
      </c>
    </row>
    <row r="294" spans="1:11" ht="17">
      <c r="A294" s="135"/>
      <c r="B294" s="137" t="s">
        <v>85</v>
      </c>
      <c r="C294" s="76" t="s">
        <v>85</v>
      </c>
      <c r="D294" s="76" t="s">
        <v>85</v>
      </c>
      <c r="E294" s="76" t="s">
        <v>85</v>
      </c>
      <c r="F294" s="73" t="s">
        <v>85</v>
      </c>
      <c r="G294" s="76" t="s">
        <v>85</v>
      </c>
      <c r="H294" s="76" t="s">
        <v>85</v>
      </c>
      <c r="I294" s="76" t="s">
        <v>85</v>
      </c>
      <c r="J294" s="76" t="s">
        <v>85</v>
      </c>
      <c r="K294" s="138" t="s">
        <v>85</v>
      </c>
    </row>
    <row r="295" spans="1:11" ht="17">
      <c r="A295" s="135"/>
      <c r="B295" s="137" t="s">
        <v>85</v>
      </c>
      <c r="C295" s="76" t="s">
        <v>85</v>
      </c>
      <c r="D295" s="76" t="s">
        <v>85</v>
      </c>
      <c r="E295" s="76" t="s">
        <v>85</v>
      </c>
      <c r="F295" s="73" t="s">
        <v>85</v>
      </c>
      <c r="G295" s="76" t="s">
        <v>85</v>
      </c>
      <c r="H295" s="76" t="s">
        <v>85</v>
      </c>
      <c r="I295" s="76" t="s">
        <v>85</v>
      </c>
      <c r="J295" s="76" t="s">
        <v>85</v>
      </c>
      <c r="K295" s="138" t="s">
        <v>85</v>
      </c>
    </row>
    <row r="296" spans="1:11" ht="17">
      <c r="A296" s="135"/>
      <c r="B296" s="137" t="s">
        <v>85</v>
      </c>
      <c r="C296" s="76" t="s">
        <v>85</v>
      </c>
      <c r="D296" s="76" t="s">
        <v>85</v>
      </c>
      <c r="E296" s="76" t="s">
        <v>85</v>
      </c>
      <c r="F296" s="73" t="s">
        <v>85</v>
      </c>
      <c r="G296" s="76" t="s">
        <v>85</v>
      </c>
      <c r="H296" s="76" t="s">
        <v>85</v>
      </c>
      <c r="I296" s="76" t="s">
        <v>85</v>
      </c>
      <c r="J296" s="76" t="s">
        <v>85</v>
      </c>
      <c r="K296" s="138" t="s">
        <v>85</v>
      </c>
    </row>
    <row r="297" spans="1:11" ht="17">
      <c r="A297" s="135"/>
      <c r="B297" s="137" t="s">
        <v>85</v>
      </c>
      <c r="C297" s="76" t="s">
        <v>85</v>
      </c>
      <c r="D297" s="76" t="s">
        <v>85</v>
      </c>
      <c r="E297" s="76" t="s">
        <v>85</v>
      </c>
      <c r="F297" s="73" t="s">
        <v>85</v>
      </c>
      <c r="G297" s="76" t="s">
        <v>85</v>
      </c>
      <c r="H297" s="76" t="s">
        <v>85</v>
      </c>
      <c r="I297" s="76" t="s">
        <v>85</v>
      </c>
      <c r="J297" s="76" t="s">
        <v>85</v>
      </c>
      <c r="K297" s="138" t="s">
        <v>85</v>
      </c>
    </row>
    <row r="298" spans="1:11" ht="17">
      <c r="A298" s="135"/>
      <c r="B298" s="137" t="s">
        <v>85</v>
      </c>
      <c r="C298" s="76" t="s">
        <v>85</v>
      </c>
      <c r="D298" s="76" t="s">
        <v>85</v>
      </c>
      <c r="E298" s="76" t="s">
        <v>85</v>
      </c>
      <c r="F298" s="73" t="s">
        <v>85</v>
      </c>
      <c r="G298" s="76" t="s">
        <v>85</v>
      </c>
      <c r="H298" s="76" t="s">
        <v>85</v>
      </c>
      <c r="I298" s="76" t="s">
        <v>85</v>
      </c>
      <c r="J298" s="76" t="s">
        <v>85</v>
      </c>
      <c r="K298" s="138" t="s">
        <v>85</v>
      </c>
    </row>
    <row r="299" spans="1:11" ht="17">
      <c r="A299" s="135"/>
      <c r="B299" s="137" t="s">
        <v>85</v>
      </c>
      <c r="C299" s="76" t="s">
        <v>85</v>
      </c>
      <c r="D299" s="76" t="s">
        <v>85</v>
      </c>
      <c r="E299" s="76" t="s">
        <v>85</v>
      </c>
      <c r="F299" s="73" t="s">
        <v>85</v>
      </c>
      <c r="G299" s="76" t="s">
        <v>85</v>
      </c>
      <c r="H299" s="76" t="s">
        <v>85</v>
      </c>
      <c r="I299" s="76" t="s">
        <v>85</v>
      </c>
      <c r="J299" s="76" t="s">
        <v>85</v>
      </c>
      <c r="K299" s="138" t="s">
        <v>85</v>
      </c>
    </row>
    <row r="300" spans="1:11" ht="17">
      <c r="A300" s="135"/>
      <c r="B300" s="137" t="s">
        <v>85</v>
      </c>
      <c r="C300" s="76" t="s">
        <v>85</v>
      </c>
      <c r="D300" s="76" t="s">
        <v>85</v>
      </c>
      <c r="E300" s="76" t="s">
        <v>85</v>
      </c>
      <c r="F300" s="73" t="s">
        <v>85</v>
      </c>
      <c r="G300" s="76" t="s">
        <v>85</v>
      </c>
      <c r="H300" s="76" t="s">
        <v>85</v>
      </c>
      <c r="I300" s="76" t="s">
        <v>85</v>
      </c>
      <c r="J300" s="76" t="s">
        <v>85</v>
      </c>
      <c r="K300" s="138" t="s">
        <v>85</v>
      </c>
    </row>
    <row r="301" spans="1:11" ht="17">
      <c r="A301" s="135"/>
      <c r="B301" s="137" t="s">
        <v>85</v>
      </c>
      <c r="C301" s="76" t="s">
        <v>85</v>
      </c>
      <c r="D301" s="76" t="s">
        <v>85</v>
      </c>
      <c r="E301" s="76" t="s">
        <v>85</v>
      </c>
      <c r="F301" s="73" t="s">
        <v>85</v>
      </c>
      <c r="G301" s="76" t="s">
        <v>85</v>
      </c>
      <c r="H301" s="76" t="s">
        <v>85</v>
      </c>
      <c r="I301" s="76" t="s">
        <v>85</v>
      </c>
      <c r="J301" s="76" t="s">
        <v>85</v>
      </c>
      <c r="K301" s="138" t="s">
        <v>85</v>
      </c>
    </row>
    <row r="302" spans="1:11" ht="17">
      <c r="A302" s="135"/>
      <c r="B302" s="137" t="s">
        <v>85</v>
      </c>
      <c r="C302" s="76" t="s">
        <v>85</v>
      </c>
      <c r="D302" s="76" t="s">
        <v>85</v>
      </c>
      <c r="E302" s="76" t="s">
        <v>85</v>
      </c>
      <c r="F302" s="73" t="s">
        <v>85</v>
      </c>
      <c r="G302" s="76" t="s">
        <v>85</v>
      </c>
      <c r="H302" s="76" t="s">
        <v>85</v>
      </c>
      <c r="I302" s="76" t="s">
        <v>85</v>
      </c>
      <c r="J302" s="76" t="s">
        <v>85</v>
      </c>
      <c r="K302" s="138" t="s">
        <v>85</v>
      </c>
    </row>
    <row r="303" spans="1:11" ht="17">
      <c r="A303" s="135"/>
      <c r="B303" s="137" t="s">
        <v>85</v>
      </c>
      <c r="C303" s="76" t="s">
        <v>85</v>
      </c>
      <c r="D303" s="76" t="s">
        <v>85</v>
      </c>
      <c r="E303" s="76" t="s">
        <v>85</v>
      </c>
      <c r="F303" s="73" t="s">
        <v>85</v>
      </c>
      <c r="G303" s="76" t="s">
        <v>85</v>
      </c>
      <c r="H303" s="76" t="s">
        <v>85</v>
      </c>
      <c r="I303" s="76" t="s">
        <v>85</v>
      </c>
      <c r="J303" s="76" t="s">
        <v>85</v>
      </c>
      <c r="K303" s="138" t="s">
        <v>85</v>
      </c>
    </row>
    <row r="304" spans="1:11" ht="17">
      <c r="A304" s="135"/>
      <c r="B304" s="137" t="s">
        <v>85</v>
      </c>
      <c r="C304" s="76" t="s">
        <v>85</v>
      </c>
      <c r="D304" s="76" t="s">
        <v>85</v>
      </c>
      <c r="E304" s="76" t="s">
        <v>85</v>
      </c>
      <c r="F304" s="73" t="s">
        <v>85</v>
      </c>
      <c r="G304" s="76" t="s">
        <v>85</v>
      </c>
      <c r="H304" s="76" t="s">
        <v>85</v>
      </c>
      <c r="I304" s="76" t="s">
        <v>85</v>
      </c>
      <c r="J304" s="76" t="s">
        <v>85</v>
      </c>
      <c r="K304" s="138" t="s">
        <v>85</v>
      </c>
    </row>
    <row r="305" spans="1:11" ht="17">
      <c r="A305" s="135"/>
      <c r="B305" s="137" t="s">
        <v>85</v>
      </c>
      <c r="C305" s="76" t="s">
        <v>85</v>
      </c>
      <c r="D305" s="76" t="s">
        <v>85</v>
      </c>
      <c r="E305" s="76" t="s">
        <v>85</v>
      </c>
      <c r="F305" s="73" t="s">
        <v>85</v>
      </c>
      <c r="G305" s="76" t="s">
        <v>85</v>
      </c>
      <c r="H305" s="76" t="s">
        <v>85</v>
      </c>
      <c r="I305" s="76" t="s">
        <v>85</v>
      </c>
      <c r="J305" s="76" t="s">
        <v>85</v>
      </c>
      <c r="K305" s="138" t="s">
        <v>85</v>
      </c>
    </row>
    <row r="306" spans="1:11" ht="17">
      <c r="A306" s="135"/>
      <c r="B306" s="137" t="s">
        <v>85</v>
      </c>
      <c r="C306" s="76" t="s">
        <v>85</v>
      </c>
      <c r="D306" s="76" t="s">
        <v>85</v>
      </c>
      <c r="E306" s="76" t="s">
        <v>85</v>
      </c>
      <c r="F306" s="73" t="s">
        <v>85</v>
      </c>
      <c r="G306" s="76" t="s">
        <v>85</v>
      </c>
      <c r="H306" s="76" t="s">
        <v>85</v>
      </c>
      <c r="I306" s="76" t="s">
        <v>85</v>
      </c>
      <c r="J306" s="76" t="s">
        <v>85</v>
      </c>
      <c r="K306" s="138" t="s">
        <v>85</v>
      </c>
    </row>
    <row r="307" spans="1:11" ht="17">
      <c r="A307" s="135"/>
      <c r="B307" s="137" t="s">
        <v>85</v>
      </c>
      <c r="C307" s="76" t="s">
        <v>85</v>
      </c>
      <c r="D307" s="76" t="s">
        <v>85</v>
      </c>
      <c r="E307" s="76" t="s">
        <v>85</v>
      </c>
      <c r="F307" s="73" t="s">
        <v>85</v>
      </c>
      <c r="G307" s="76" t="s">
        <v>85</v>
      </c>
      <c r="H307" s="76" t="s">
        <v>85</v>
      </c>
      <c r="I307" s="76" t="s">
        <v>85</v>
      </c>
      <c r="J307" s="76" t="s">
        <v>85</v>
      </c>
      <c r="K307" s="138" t="s">
        <v>85</v>
      </c>
    </row>
    <row r="308" spans="1:11" ht="17">
      <c r="A308" s="135"/>
      <c r="B308" s="137" t="s">
        <v>85</v>
      </c>
      <c r="C308" s="76" t="s">
        <v>85</v>
      </c>
      <c r="D308" s="76" t="s">
        <v>85</v>
      </c>
      <c r="E308" s="76" t="s">
        <v>85</v>
      </c>
      <c r="F308" s="73" t="s">
        <v>85</v>
      </c>
      <c r="G308" s="76" t="s">
        <v>85</v>
      </c>
      <c r="H308" s="76" t="s">
        <v>85</v>
      </c>
      <c r="I308" s="76" t="s">
        <v>85</v>
      </c>
      <c r="J308" s="76" t="s">
        <v>85</v>
      </c>
      <c r="K308" s="138" t="s">
        <v>85</v>
      </c>
    </row>
    <row r="309" spans="1:11" ht="17">
      <c r="A309" s="135"/>
      <c r="B309" s="137" t="s">
        <v>85</v>
      </c>
      <c r="C309" s="76" t="s">
        <v>85</v>
      </c>
      <c r="D309" s="76" t="s">
        <v>85</v>
      </c>
      <c r="E309" s="76" t="s">
        <v>85</v>
      </c>
      <c r="F309" s="73" t="s">
        <v>85</v>
      </c>
      <c r="G309" s="76" t="s">
        <v>85</v>
      </c>
      <c r="H309" s="76" t="s">
        <v>85</v>
      </c>
      <c r="I309" s="76" t="s">
        <v>85</v>
      </c>
      <c r="J309" s="76" t="s">
        <v>85</v>
      </c>
      <c r="K309" s="138" t="s">
        <v>85</v>
      </c>
    </row>
    <row r="310" spans="1:11" ht="17">
      <c r="A310" s="135"/>
      <c r="B310" s="137" t="s">
        <v>85</v>
      </c>
      <c r="C310" s="76" t="s">
        <v>85</v>
      </c>
      <c r="D310" s="76" t="s">
        <v>85</v>
      </c>
      <c r="E310" s="76" t="s">
        <v>85</v>
      </c>
      <c r="F310" s="73" t="s">
        <v>85</v>
      </c>
      <c r="G310" s="76" t="s">
        <v>85</v>
      </c>
      <c r="H310" s="76" t="s">
        <v>85</v>
      </c>
      <c r="I310" s="76" t="s">
        <v>85</v>
      </c>
      <c r="J310" s="76" t="s">
        <v>85</v>
      </c>
      <c r="K310" s="138" t="s">
        <v>85</v>
      </c>
    </row>
    <row r="311" spans="1:11" ht="17">
      <c r="A311" s="135"/>
      <c r="B311" s="137" t="s">
        <v>85</v>
      </c>
      <c r="C311" s="76" t="s">
        <v>85</v>
      </c>
      <c r="D311" s="76" t="s">
        <v>85</v>
      </c>
      <c r="E311" s="76" t="s">
        <v>85</v>
      </c>
      <c r="F311" s="73" t="s">
        <v>85</v>
      </c>
      <c r="G311" s="76" t="s">
        <v>85</v>
      </c>
      <c r="H311" s="76" t="s">
        <v>85</v>
      </c>
      <c r="I311" s="76" t="s">
        <v>85</v>
      </c>
      <c r="J311" s="76" t="s">
        <v>85</v>
      </c>
      <c r="K311" s="138" t="s">
        <v>85</v>
      </c>
    </row>
    <row r="312" spans="1:11" ht="17">
      <c r="A312" s="135"/>
      <c r="B312" s="137" t="s">
        <v>85</v>
      </c>
      <c r="C312" s="76" t="s">
        <v>85</v>
      </c>
      <c r="D312" s="76" t="s">
        <v>85</v>
      </c>
      <c r="E312" s="76" t="s">
        <v>85</v>
      </c>
      <c r="F312" s="73" t="s">
        <v>85</v>
      </c>
      <c r="G312" s="76" t="s">
        <v>85</v>
      </c>
      <c r="H312" s="76" t="s">
        <v>85</v>
      </c>
      <c r="I312" s="76" t="s">
        <v>85</v>
      </c>
      <c r="J312" s="76" t="s">
        <v>85</v>
      </c>
      <c r="K312" s="138" t="s">
        <v>85</v>
      </c>
    </row>
    <row r="313" spans="1:11" ht="17">
      <c r="A313" s="135"/>
      <c r="B313" s="137" t="s">
        <v>85</v>
      </c>
      <c r="C313" s="76" t="s">
        <v>85</v>
      </c>
      <c r="D313" s="76" t="s">
        <v>85</v>
      </c>
      <c r="E313" s="76" t="s">
        <v>85</v>
      </c>
      <c r="F313" s="73" t="s">
        <v>85</v>
      </c>
      <c r="G313" s="76" t="s">
        <v>85</v>
      </c>
      <c r="H313" s="76" t="s">
        <v>85</v>
      </c>
      <c r="I313" s="76" t="s">
        <v>85</v>
      </c>
      <c r="J313" s="76" t="s">
        <v>85</v>
      </c>
      <c r="K313" s="138" t="s">
        <v>85</v>
      </c>
    </row>
    <row r="314" spans="1:11" ht="17">
      <c r="A314" s="135"/>
      <c r="B314" s="137" t="s">
        <v>85</v>
      </c>
      <c r="C314" s="76" t="s">
        <v>85</v>
      </c>
      <c r="D314" s="76" t="s">
        <v>85</v>
      </c>
      <c r="E314" s="76" t="s">
        <v>85</v>
      </c>
      <c r="F314" s="73" t="s">
        <v>85</v>
      </c>
      <c r="G314" s="76" t="s">
        <v>85</v>
      </c>
      <c r="H314" s="76" t="s">
        <v>85</v>
      </c>
      <c r="I314" s="76" t="s">
        <v>85</v>
      </c>
      <c r="J314" s="76" t="s">
        <v>85</v>
      </c>
      <c r="K314" s="138" t="s">
        <v>85</v>
      </c>
    </row>
    <row r="315" spans="1:11" ht="17">
      <c r="A315" s="135"/>
      <c r="B315" s="137" t="s">
        <v>85</v>
      </c>
      <c r="C315" s="76" t="s">
        <v>85</v>
      </c>
      <c r="D315" s="76" t="s">
        <v>85</v>
      </c>
      <c r="E315" s="76" t="s">
        <v>85</v>
      </c>
      <c r="F315" s="73" t="s">
        <v>85</v>
      </c>
      <c r="G315" s="76" t="s">
        <v>85</v>
      </c>
      <c r="H315" s="76" t="s">
        <v>85</v>
      </c>
      <c r="I315" s="76" t="s">
        <v>85</v>
      </c>
      <c r="J315" s="76" t="s">
        <v>85</v>
      </c>
      <c r="K315" s="138" t="s">
        <v>85</v>
      </c>
    </row>
    <row r="316" spans="1:11" ht="17">
      <c r="A316" s="135"/>
      <c r="B316" s="137" t="s">
        <v>85</v>
      </c>
      <c r="C316" s="76" t="s">
        <v>85</v>
      </c>
      <c r="D316" s="76" t="s">
        <v>85</v>
      </c>
      <c r="E316" s="76" t="s">
        <v>85</v>
      </c>
      <c r="F316" s="73" t="s">
        <v>85</v>
      </c>
      <c r="G316" s="76" t="s">
        <v>85</v>
      </c>
      <c r="H316" s="76" t="s">
        <v>85</v>
      </c>
      <c r="I316" s="76" t="s">
        <v>85</v>
      </c>
      <c r="J316" s="76" t="s">
        <v>85</v>
      </c>
      <c r="K316" s="138" t="s">
        <v>85</v>
      </c>
    </row>
    <row r="317" spans="1:11" ht="17">
      <c r="A317" s="135"/>
      <c r="B317" s="137" t="s">
        <v>85</v>
      </c>
      <c r="C317" s="76" t="s">
        <v>85</v>
      </c>
      <c r="D317" s="76" t="s">
        <v>85</v>
      </c>
      <c r="E317" s="76" t="s">
        <v>85</v>
      </c>
      <c r="F317" s="73" t="s">
        <v>85</v>
      </c>
      <c r="G317" s="76" t="s">
        <v>85</v>
      </c>
      <c r="H317" s="76" t="s">
        <v>85</v>
      </c>
      <c r="I317" s="76" t="s">
        <v>85</v>
      </c>
      <c r="J317" s="76" t="s">
        <v>85</v>
      </c>
      <c r="K317" s="138" t="s">
        <v>85</v>
      </c>
    </row>
    <row r="318" spans="1:11" ht="17">
      <c r="A318" s="135"/>
      <c r="B318" s="137" t="s">
        <v>85</v>
      </c>
      <c r="C318" s="76" t="s">
        <v>85</v>
      </c>
      <c r="D318" s="76" t="s">
        <v>85</v>
      </c>
      <c r="E318" s="76" t="s">
        <v>85</v>
      </c>
      <c r="F318" s="73" t="s">
        <v>85</v>
      </c>
      <c r="G318" s="76" t="s">
        <v>85</v>
      </c>
      <c r="H318" s="76" t="s">
        <v>85</v>
      </c>
      <c r="I318" s="76" t="s">
        <v>85</v>
      </c>
      <c r="J318" s="76" t="s">
        <v>85</v>
      </c>
      <c r="K318" s="138" t="s">
        <v>85</v>
      </c>
    </row>
    <row r="319" spans="1:11" ht="17">
      <c r="A319" s="135"/>
      <c r="B319" s="137" t="s">
        <v>85</v>
      </c>
      <c r="C319" s="76" t="s">
        <v>85</v>
      </c>
      <c r="D319" s="76" t="s">
        <v>85</v>
      </c>
      <c r="E319" s="76" t="s">
        <v>85</v>
      </c>
      <c r="F319" s="73" t="s">
        <v>85</v>
      </c>
      <c r="G319" s="76" t="s">
        <v>85</v>
      </c>
      <c r="H319" s="76" t="s">
        <v>85</v>
      </c>
      <c r="I319" s="76" t="s">
        <v>85</v>
      </c>
      <c r="J319" s="76" t="s">
        <v>85</v>
      </c>
      <c r="K319" s="138" t="s">
        <v>85</v>
      </c>
    </row>
    <row r="320" spans="1:11" ht="17">
      <c r="A320" s="135"/>
      <c r="B320" s="137" t="s">
        <v>85</v>
      </c>
      <c r="C320" s="76" t="s">
        <v>85</v>
      </c>
      <c r="D320" s="76" t="s">
        <v>85</v>
      </c>
      <c r="E320" s="76" t="s">
        <v>85</v>
      </c>
      <c r="F320" s="73" t="s">
        <v>85</v>
      </c>
      <c r="G320" s="76" t="s">
        <v>85</v>
      </c>
      <c r="H320" s="76" t="s">
        <v>85</v>
      </c>
      <c r="I320" s="76" t="s">
        <v>85</v>
      </c>
      <c r="J320" s="76" t="s">
        <v>85</v>
      </c>
      <c r="K320" s="138" t="s">
        <v>85</v>
      </c>
    </row>
    <row r="321" spans="1:11" ht="17">
      <c r="A321" s="135"/>
      <c r="B321" s="137" t="s">
        <v>85</v>
      </c>
      <c r="C321" s="76" t="s">
        <v>85</v>
      </c>
      <c r="D321" s="76" t="s">
        <v>85</v>
      </c>
      <c r="E321" s="76" t="s">
        <v>85</v>
      </c>
      <c r="F321" s="73" t="s">
        <v>85</v>
      </c>
      <c r="G321" s="76" t="s">
        <v>85</v>
      </c>
      <c r="H321" s="76" t="s">
        <v>85</v>
      </c>
      <c r="I321" s="76" t="s">
        <v>85</v>
      </c>
      <c r="J321" s="76" t="s">
        <v>85</v>
      </c>
      <c r="K321" s="138" t="s">
        <v>85</v>
      </c>
    </row>
    <row r="322" spans="1:11" ht="17">
      <c r="A322" s="135"/>
      <c r="B322" s="137" t="s">
        <v>85</v>
      </c>
      <c r="C322" s="76" t="s">
        <v>85</v>
      </c>
      <c r="D322" s="76" t="s">
        <v>85</v>
      </c>
      <c r="E322" s="76" t="s">
        <v>85</v>
      </c>
      <c r="F322" s="73" t="s">
        <v>85</v>
      </c>
      <c r="G322" s="76" t="s">
        <v>85</v>
      </c>
      <c r="H322" s="76" t="s">
        <v>85</v>
      </c>
      <c r="I322" s="76" t="s">
        <v>85</v>
      </c>
      <c r="J322" s="76" t="s">
        <v>85</v>
      </c>
      <c r="K322" s="138" t="s">
        <v>85</v>
      </c>
    </row>
    <row r="323" spans="1:11" ht="17">
      <c r="A323" s="135"/>
      <c r="B323" s="137" t="s">
        <v>85</v>
      </c>
      <c r="C323" s="76" t="s">
        <v>85</v>
      </c>
      <c r="D323" s="76" t="s">
        <v>85</v>
      </c>
      <c r="E323" s="76" t="s">
        <v>85</v>
      </c>
      <c r="F323" s="73" t="s">
        <v>85</v>
      </c>
      <c r="G323" s="76" t="s">
        <v>85</v>
      </c>
      <c r="H323" s="76" t="s">
        <v>85</v>
      </c>
      <c r="I323" s="76" t="s">
        <v>85</v>
      </c>
      <c r="J323" s="76" t="s">
        <v>85</v>
      </c>
      <c r="K323" s="138" t="s">
        <v>85</v>
      </c>
    </row>
    <row r="324" spans="1:11" ht="17">
      <c r="A324" s="135"/>
      <c r="B324" s="137" t="s">
        <v>85</v>
      </c>
      <c r="C324" s="76" t="s">
        <v>85</v>
      </c>
      <c r="D324" s="76" t="s">
        <v>85</v>
      </c>
      <c r="E324" s="76" t="s">
        <v>85</v>
      </c>
      <c r="F324" s="73" t="s">
        <v>85</v>
      </c>
      <c r="G324" s="76" t="s">
        <v>85</v>
      </c>
      <c r="H324" s="76" t="s">
        <v>85</v>
      </c>
      <c r="I324" s="76" t="s">
        <v>85</v>
      </c>
      <c r="J324" s="76" t="s">
        <v>85</v>
      </c>
      <c r="K324" s="138" t="s">
        <v>85</v>
      </c>
    </row>
    <row r="325" spans="1:11" ht="17">
      <c r="A325" s="135"/>
      <c r="B325" s="137" t="s">
        <v>85</v>
      </c>
      <c r="C325" s="76" t="s">
        <v>85</v>
      </c>
      <c r="D325" s="76" t="s">
        <v>85</v>
      </c>
      <c r="E325" s="76" t="s">
        <v>85</v>
      </c>
      <c r="F325" s="73" t="s">
        <v>85</v>
      </c>
      <c r="G325" s="76" t="s">
        <v>85</v>
      </c>
      <c r="H325" s="76" t="s">
        <v>85</v>
      </c>
      <c r="I325" s="76" t="s">
        <v>85</v>
      </c>
      <c r="J325" s="76" t="s">
        <v>85</v>
      </c>
      <c r="K325" s="138" t="s">
        <v>85</v>
      </c>
    </row>
    <row r="326" spans="1:11" ht="17">
      <c r="A326" s="135"/>
      <c r="B326" s="137" t="s">
        <v>85</v>
      </c>
      <c r="C326" s="76" t="s">
        <v>85</v>
      </c>
      <c r="D326" s="76" t="s">
        <v>85</v>
      </c>
      <c r="E326" s="76" t="s">
        <v>85</v>
      </c>
      <c r="F326" s="73" t="s">
        <v>85</v>
      </c>
      <c r="G326" s="76" t="s">
        <v>85</v>
      </c>
      <c r="H326" s="76" t="s">
        <v>85</v>
      </c>
      <c r="I326" s="76" t="s">
        <v>85</v>
      </c>
      <c r="J326" s="76" t="s">
        <v>85</v>
      </c>
      <c r="K326" s="138" t="s">
        <v>85</v>
      </c>
    </row>
    <row r="327" spans="1:11" ht="17">
      <c r="A327" s="135"/>
      <c r="B327" s="137" t="s">
        <v>85</v>
      </c>
      <c r="C327" s="76" t="s">
        <v>85</v>
      </c>
      <c r="D327" s="76" t="s">
        <v>85</v>
      </c>
      <c r="E327" s="76" t="s">
        <v>85</v>
      </c>
      <c r="F327" s="73" t="s">
        <v>85</v>
      </c>
      <c r="G327" s="76" t="s">
        <v>85</v>
      </c>
      <c r="H327" s="76" t="s">
        <v>85</v>
      </c>
      <c r="I327" s="76" t="s">
        <v>85</v>
      </c>
      <c r="J327" s="76" t="s">
        <v>85</v>
      </c>
      <c r="K327" s="138" t="s">
        <v>85</v>
      </c>
    </row>
    <row r="328" spans="1:11" ht="17">
      <c r="A328" s="135"/>
      <c r="B328" s="137" t="s">
        <v>85</v>
      </c>
      <c r="C328" s="76" t="s">
        <v>85</v>
      </c>
      <c r="D328" s="76" t="s">
        <v>85</v>
      </c>
      <c r="E328" s="76" t="s">
        <v>85</v>
      </c>
      <c r="F328" s="73" t="s">
        <v>85</v>
      </c>
      <c r="G328" s="76" t="s">
        <v>85</v>
      </c>
      <c r="H328" s="76" t="s">
        <v>85</v>
      </c>
      <c r="I328" s="76" t="s">
        <v>85</v>
      </c>
      <c r="J328" s="76" t="s">
        <v>85</v>
      </c>
      <c r="K328" s="138" t="s">
        <v>85</v>
      </c>
    </row>
    <row r="329" spans="1:11" ht="17">
      <c r="A329" s="135"/>
      <c r="B329" s="137" t="s">
        <v>85</v>
      </c>
      <c r="C329" s="76" t="s">
        <v>85</v>
      </c>
      <c r="D329" s="76" t="s">
        <v>85</v>
      </c>
      <c r="E329" s="76" t="s">
        <v>85</v>
      </c>
      <c r="F329" s="73" t="s">
        <v>85</v>
      </c>
      <c r="G329" s="76" t="s">
        <v>85</v>
      </c>
      <c r="H329" s="76" t="s">
        <v>85</v>
      </c>
      <c r="I329" s="76" t="s">
        <v>85</v>
      </c>
      <c r="J329" s="76" t="s">
        <v>85</v>
      </c>
      <c r="K329" s="138" t="s">
        <v>85</v>
      </c>
    </row>
    <row r="330" spans="1:11" ht="17">
      <c r="A330" s="135"/>
      <c r="B330" s="137" t="s">
        <v>85</v>
      </c>
      <c r="C330" s="76" t="s">
        <v>85</v>
      </c>
      <c r="D330" s="76" t="s">
        <v>85</v>
      </c>
      <c r="E330" s="76" t="s">
        <v>85</v>
      </c>
      <c r="F330" s="73" t="s">
        <v>85</v>
      </c>
      <c r="G330" s="76" t="s">
        <v>85</v>
      </c>
      <c r="H330" s="76" t="s">
        <v>85</v>
      </c>
      <c r="I330" s="76" t="s">
        <v>85</v>
      </c>
      <c r="J330" s="76" t="s">
        <v>85</v>
      </c>
      <c r="K330" s="138" t="s">
        <v>85</v>
      </c>
    </row>
    <row r="331" spans="1:11" ht="17">
      <c r="A331" s="135"/>
      <c r="B331" s="137" t="s">
        <v>85</v>
      </c>
      <c r="C331" s="76" t="s">
        <v>85</v>
      </c>
      <c r="D331" s="76" t="s">
        <v>85</v>
      </c>
      <c r="E331" s="76" t="s">
        <v>85</v>
      </c>
      <c r="F331" s="73" t="s">
        <v>85</v>
      </c>
      <c r="G331" s="76" t="s">
        <v>85</v>
      </c>
      <c r="H331" s="76" t="s">
        <v>85</v>
      </c>
      <c r="I331" s="76" t="s">
        <v>85</v>
      </c>
      <c r="J331" s="76" t="s">
        <v>85</v>
      </c>
      <c r="K331" s="138" t="s">
        <v>85</v>
      </c>
    </row>
    <row r="332" spans="1:11" ht="17">
      <c r="A332" s="135"/>
      <c r="B332" s="137" t="s">
        <v>85</v>
      </c>
      <c r="C332" s="76" t="s">
        <v>85</v>
      </c>
      <c r="D332" s="76" t="s">
        <v>85</v>
      </c>
      <c r="E332" s="76" t="s">
        <v>85</v>
      </c>
      <c r="F332" s="73" t="s">
        <v>85</v>
      </c>
      <c r="G332" s="76" t="s">
        <v>85</v>
      </c>
      <c r="H332" s="76" t="s">
        <v>85</v>
      </c>
      <c r="I332" s="76" t="s">
        <v>85</v>
      </c>
      <c r="J332" s="76" t="s">
        <v>85</v>
      </c>
      <c r="K332" s="138" t="s">
        <v>85</v>
      </c>
    </row>
    <row r="333" spans="1:11" ht="17">
      <c r="A333" s="135"/>
      <c r="B333" s="137" t="s">
        <v>85</v>
      </c>
      <c r="C333" s="76" t="s">
        <v>85</v>
      </c>
      <c r="D333" s="76" t="s">
        <v>85</v>
      </c>
      <c r="E333" s="76" t="s">
        <v>85</v>
      </c>
      <c r="F333" s="73" t="s">
        <v>85</v>
      </c>
      <c r="G333" s="76" t="s">
        <v>85</v>
      </c>
      <c r="H333" s="76" t="s">
        <v>85</v>
      </c>
      <c r="I333" s="76" t="s">
        <v>85</v>
      </c>
      <c r="J333" s="76" t="s">
        <v>85</v>
      </c>
      <c r="K333" s="138" t="s">
        <v>85</v>
      </c>
    </row>
    <row r="334" spans="1:11" ht="17">
      <c r="A334" s="135"/>
      <c r="B334" s="137" t="s">
        <v>85</v>
      </c>
      <c r="C334" s="76" t="s">
        <v>85</v>
      </c>
      <c r="D334" s="76" t="s">
        <v>85</v>
      </c>
      <c r="E334" s="76" t="s">
        <v>85</v>
      </c>
      <c r="F334" s="73" t="s">
        <v>85</v>
      </c>
      <c r="G334" s="76" t="s">
        <v>85</v>
      </c>
      <c r="H334" s="76" t="s">
        <v>85</v>
      </c>
      <c r="I334" s="76" t="s">
        <v>85</v>
      </c>
      <c r="J334" s="76" t="s">
        <v>85</v>
      </c>
      <c r="K334" s="138" t="s">
        <v>85</v>
      </c>
    </row>
    <row r="335" spans="1:11" ht="17">
      <c r="A335" s="135"/>
      <c r="B335" s="137" t="s">
        <v>85</v>
      </c>
      <c r="C335" s="76" t="s">
        <v>85</v>
      </c>
      <c r="D335" s="76" t="s">
        <v>85</v>
      </c>
      <c r="E335" s="76" t="s">
        <v>85</v>
      </c>
      <c r="F335" s="73" t="s">
        <v>85</v>
      </c>
      <c r="G335" s="76" t="s">
        <v>85</v>
      </c>
      <c r="H335" s="76" t="s">
        <v>85</v>
      </c>
      <c r="I335" s="76" t="s">
        <v>85</v>
      </c>
      <c r="J335" s="76" t="s">
        <v>85</v>
      </c>
      <c r="K335" s="138" t="s">
        <v>85</v>
      </c>
    </row>
    <row r="336" spans="1:11" ht="17">
      <c r="A336" s="135"/>
      <c r="B336" s="137" t="s">
        <v>85</v>
      </c>
      <c r="C336" s="76" t="s">
        <v>85</v>
      </c>
      <c r="D336" s="76" t="s">
        <v>85</v>
      </c>
      <c r="E336" s="76" t="s">
        <v>85</v>
      </c>
      <c r="F336" s="73" t="s">
        <v>85</v>
      </c>
      <c r="G336" s="76" t="s">
        <v>85</v>
      </c>
      <c r="H336" s="76" t="s">
        <v>85</v>
      </c>
      <c r="I336" s="76" t="s">
        <v>85</v>
      </c>
      <c r="J336" s="76" t="s">
        <v>85</v>
      </c>
      <c r="K336" s="138" t="s">
        <v>85</v>
      </c>
    </row>
    <row r="337" spans="1:11" ht="17">
      <c r="A337" s="135"/>
      <c r="B337" s="137" t="s">
        <v>85</v>
      </c>
      <c r="C337" s="76" t="s">
        <v>85</v>
      </c>
      <c r="D337" s="76" t="s">
        <v>85</v>
      </c>
      <c r="E337" s="76" t="s">
        <v>85</v>
      </c>
      <c r="F337" s="73" t="s">
        <v>85</v>
      </c>
      <c r="G337" s="76" t="s">
        <v>85</v>
      </c>
      <c r="H337" s="76" t="s">
        <v>85</v>
      </c>
      <c r="I337" s="76" t="s">
        <v>85</v>
      </c>
      <c r="J337" s="76" t="s">
        <v>85</v>
      </c>
      <c r="K337" s="138" t="s">
        <v>85</v>
      </c>
    </row>
    <row r="338" spans="1:11" ht="17">
      <c r="A338" s="135"/>
      <c r="B338" s="137" t="s">
        <v>85</v>
      </c>
      <c r="C338" s="76" t="s">
        <v>85</v>
      </c>
      <c r="D338" s="76" t="s">
        <v>85</v>
      </c>
      <c r="E338" s="76" t="s">
        <v>85</v>
      </c>
      <c r="F338" s="73" t="s">
        <v>85</v>
      </c>
      <c r="G338" s="76" t="s">
        <v>85</v>
      </c>
      <c r="H338" s="76" t="s">
        <v>85</v>
      </c>
      <c r="I338" s="76" t="s">
        <v>85</v>
      </c>
      <c r="J338" s="76" t="s">
        <v>85</v>
      </c>
      <c r="K338" s="138" t="s">
        <v>85</v>
      </c>
    </row>
    <row r="339" spans="1:11" ht="17">
      <c r="A339" s="135"/>
      <c r="B339" s="137" t="s">
        <v>85</v>
      </c>
      <c r="C339" s="76" t="s">
        <v>85</v>
      </c>
      <c r="D339" s="76" t="s">
        <v>85</v>
      </c>
      <c r="E339" s="76" t="s">
        <v>85</v>
      </c>
      <c r="F339" s="73" t="s">
        <v>85</v>
      </c>
      <c r="G339" s="76" t="s">
        <v>85</v>
      </c>
      <c r="H339" s="76" t="s">
        <v>85</v>
      </c>
      <c r="I339" s="76" t="s">
        <v>85</v>
      </c>
      <c r="J339" s="76" t="s">
        <v>85</v>
      </c>
      <c r="K339" s="138" t="s">
        <v>85</v>
      </c>
    </row>
    <row r="340" spans="1:11" ht="17">
      <c r="A340" s="135"/>
      <c r="B340" s="137" t="s">
        <v>85</v>
      </c>
      <c r="C340" s="76" t="s">
        <v>85</v>
      </c>
      <c r="D340" s="76" t="s">
        <v>85</v>
      </c>
      <c r="E340" s="76" t="s">
        <v>85</v>
      </c>
      <c r="F340" s="73" t="s">
        <v>85</v>
      </c>
      <c r="G340" s="76" t="s">
        <v>85</v>
      </c>
      <c r="H340" s="76" t="s">
        <v>85</v>
      </c>
      <c r="I340" s="76" t="s">
        <v>85</v>
      </c>
      <c r="J340" s="76" t="s">
        <v>85</v>
      </c>
      <c r="K340" s="138" t="s">
        <v>85</v>
      </c>
    </row>
    <row r="341" spans="1:11" ht="17">
      <c r="A341" s="135"/>
      <c r="B341" s="137" t="s">
        <v>85</v>
      </c>
      <c r="C341" s="76" t="s">
        <v>85</v>
      </c>
      <c r="D341" s="76" t="s">
        <v>85</v>
      </c>
      <c r="E341" s="76" t="s">
        <v>85</v>
      </c>
      <c r="F341" s="73" t="s">
        <v>85</v>
      </c>
      <c r="G341" s="76" t="s">
        <v>85</v>
      </c>
      <c r="H341" s="76" t="s">
        <v>85</v>
      </c>
      <c r="I341" s="76" t="s">
        <v>85</v>
      </c>
      <c r="J341" s="76" t="s">
        <v>85</v>
      </c>
      <c r="K341" s="138" t="s">
        <v>85</v>
      </c>
    </row>
    <row r="342" spans="1:11" ht="17">
      <c r="A342" s="135"/>
      <c r="B342" s="137" t="s">
        <v>85</v>
      </c>
      <c r="C342" s="76" t="s">
        <v>85</v>
      </c>
      <c r="D342" s="76" t="s">
        <v>85</v>
      </c>
      <c r="E342" s="76" t="s">
        <v>85</v>
      </c>
      <c r="F342" s="73" t="s">
        <v>85</v>
      </c>
      <c r="G342" s="76" t="s">
        <v>85</v>
      </c>
      <c r="H342" s="76" t="s">
        <v>85</v>
      </c>
      <c r="I342" s="76" t="s">
        <v>85</v>
      </c>
      <c r="J342" s="76" t="s">
        <v>85</v>
      </c>
      <c r="K342" s="138" t="s">
        <v>85</v>
      </c>
    </row>
    <row r="343" spans="1:11" ht="17">
      <c r="A343" s="135"/>
      <c r="B343" s="137" t="s">
        <v>85</v>
      </c>
      <c r="C343" s="76" t="s">
        <v>85</v>
      </c>
      <c r="D343" s="76" t="s">
        <v>85</v>
      </c>
      <c r="E343" s="76" t="s">
        <v>85</v>
      </c>
      <c r="F343" s="73" t="s">
        <v>85</v>
      </c>
      <c r="G343" s="76" t="s">
        <v>85</v>
      </c>
      <c r="H343" s="76" t="s">
        <v>85</v>
      </c>
      <c r="I343" s="76" t="s">
        <v>85</v>
      </c>
      <c r="J343" s="76" t="s">
        <v>85</v>
      </c>
      <c r="K343" s="138" t="s">
        <v>85</v>
      </c>
    </row>
    <row r="344" spans="1:11" ht="17">
      <c r="A344" s="135"/>
      <c r="B344" s="137" t="s">
        <v>85</v>
      </c>
      <c r="C344" s="76" t="s">
        <v>85</v>
      </c>
      <c r="D344" s="76" t="s">
        <v>85</v>
      </c>
      <c r="E344" s="76" t="s">
        <v>85</v>
      </c>
      <c r="F344" s="73" t="s">
        <v>85</v>
      </c>
      <c r="G344" s="76" t="s">
        <v>85</v>
      </c>
      <c r="H344" s="76" t="s">
        <v>85</v>
      </c>
      <c r="I344" s="76" t="s">
        <v>85</v>
      </c>
      <c r="J344" s="76" t="s">
        <v>85</v>
      </c>
      <c r="K344" s="138" t="s">
        <v>85</v>
      </c>
    </row>
    <row r="345" spans="1:11" ht="17">
      <c r="A345" s="135"/>
      <c r="B345" s="137" t="s">
        <v>85</v>
      </c>
      <c r="C345" s="76" t="s">
        <v>85</v>
      </c>
      <c r="D345" s="76" t="s">
        <v>85</v>
      </c>
      <c r="E345" s="76" t="s">
        <v>85</v>
      </c>
      <c r="F345" s="73" t="s">
        <v>85</v>
      </c>
      <c r="G345" s="76" t="s">
        <v>85</v>
      </c>
      <c r="H345" s="76" t="s">
        <v>85</v>
      </c>
      <c r="I345" s="76" t="s">
        <v>85</v>
      </c>
      <c r="J345" s="76" t="s">
        <v>85</v>
      </c>
      <c r="K345" s="138" t="s">
        <v>85</v>
      </c>
    </row>
    <row r="346" spans="1:11" ht="17">
      <c r="A346" s="135"/>
      <c r="B346" s="137" t="s">
        <v>85</v>
      </c>
      <c r="C346" s="76" t="s">
        <v>85</v>
      </c>
      <c r="D346" s="76" t="s">
        <v>85</v>
      </c>
      <c r="E346" s="76" t="s">
        <v>85</v>
      </c>
      <c r="F346" s="73" t="s">
        <v>85</v>
      </c>
      <c r="G346" s="76" t="s">
        <v>85</v>
      </c>
      <c r="H346" s="76" t="s">
        <v>85</v>
      </c>
      <c r="I346" s="76" t="s">
        <v>85</v>
      </c>
      <c r="J346" s="76" t="s">
        <v>85</v>
      </c>
      <c r="K346" s="138" t="s">
        <v>85</v>
      </c>
    </row>
    <row r="347" spans="1:11" ht="17">
      <c r="A347" s="135"/>
      <c r="B347" s="137" t="s">
        <v>85</v>
      </c>
      <c r="C347" s="76" t="s">
        <v>85</v>
      </c>
      <c r="D347" s="76" t="s">
        <v>85</v>
      </c>
      <c r="E347" s="76" t="s">
        <v>85</v>
      </c>
      <c r="F347" s="73" t="s">
        <v>85</v>
      </c>
      <c r="G347" s="76" t="s">
        <v>85</v>
      </c>
      <c r="H347" s="76" t="s">
        <v>85</v>
      </c>
      <c r="I347" s="76" t="s">
        <v>85</v>
      </c>
      <c r="J347" s="76" t="s">
        <v>85</v>
      </c>
      <c r="K347" s="138" t="s">
        <v>85</v>
      </c>
    </row>
    <row r="348" spans="1:11" ht="17">
      <c r="A348" s="135"/>
      <c r="B348" s="137" t="s">
        <v>85</v>
      </c>
      <c r="C348" s="76" t="s">
        <v>85</v>
      </c>
      <c r="D348" s="76" t="s">
        <v>85</v>
      </c>
      <c r="E348" s="76" t="s">
        <v>85</v>
      </c>
      <c r="F348" s="73" t="s">
        <v>85</v>
      </c>
      <c r="G348" s="76" t="s">
        <v>85</v>
      </c>
      <c r="H348" s="76" t="s">
        <v>85</v>
      </c>
      <c r="I348" s="76" t="s">
        <v>85</v>
      </c>
      <c r="J348" s="76" t="s">
        <v>85</v>
      </c>
      <c r="K348" s="138" t="s">
        <v>85</v>
      </c>
    </row>
    <row r="349" spans="1:11" ht="17">
      <c r="A349" s="135"/>
      <c r="B349" s="137" t="s">
        <v>85</v>
      </c>
      <c r="C349" s="76" t="s">
        <v>85</v>
      </c>
      <c r="D349" s="76" t="s">
        <v>85</v>
      </c>
      <c r="E349" s="76" t="s">
        <v>85</v>
      </c>
      <c r="F349" s="73" t="s">
        <v>85</v>
      </c>
      <c r="G349" s="76" t="s">
        <v>85</v>
      </c>
      <c r="H349" s="76" t="s">
        <v>85</v>
      </c>
      <c r="I349" s="76" t="s">
        <v>85</v>
      </c>
      <c r="J349" s="76" t="s">
        <v>85</v>
      </c>
      <c r="K349" s="138" t="s">
        <v>85</v>
      </c>
    </row>
    <row r="350" spans="1:11" ht="17">
      <c r="A350" s="135"/>
      <c r="B350" s="137" t="s">
        <v>85</v>
      </c>
      <c r="C350" s="76" t="s">
        <v>85</v>
      </c>
      <c r="D350" s="76" t="s">
        <v>85</v>
      </c>
      <c r="E350" s="76" t="s">
        <v>85</v>
      </c>
      <c r="F350" s="73" t="s">
        <v>85</v>
      </c>
      <c r="G350" s="76" t="s">
        <v>85</v>
      </c>
      <c r="H350" s="76" t="s">
        <v>85</v>
      </c>
      <c r="I350" s="76" t="s">
        <v>85</v>
      </c>
      <c r="J350" s="76" t="s">
        <v>85</v>
      </c>
      <c r="K350" s="138" t="s">
        <v>85</v>
      </c>
    </row>
    <row r="351" spans="1:11" ht="17">
      <c r="A351" s="135"/>
      <c r="B351" s="137" t="s">
        <v>85</v>
      </c>
      <c r="C351" s="76" t="s">
        <v>85</v>
      </c>
      <c r="D351" s="76" t="s">
        <v>85</v>
      </c>
      <c r="E351" s="76" t="s">
        <v>85</v>
      </c>
      <c r="F351" s="73" t="s">
        <v>85</v>
      </c>
      <c r="G351" s="76" t="s">
        <v>85</v>
      </c>
      <c r="H351" s="76" t="s">
        <v>85</v>
      </c>
      <c r="I351" s="76" t="s">
        <v>85</v>
      </c>
      <c r="J351" s="76" t="s">
        <v>85</v>
      </c>
      <c r="K351" s="138" t="s">
        <v>85</v>
      </c>
    </row>
    <row r="352" spans="1:11" ht="17">
      <c r="A352" s="135"/>
      <c r="B352" s="137" t="s">
        <v>85</v>
      </c>
      <c r="C352" s="76" t="s">
        <v>85</v>
      </c>
      <c r="D352" s="76" t="s">
        <v>85</v>
      </c>
      <c r="E352" s="76" t="s">
        <v>85</v>
      </c>
      <c r="F352" s="73" t="s">
        <v>85</v>
      </c>
      <c r="G352" s="76" t="s">
        <v>85</v>
      </c>
      <c r="H352" s="76" t="s">
        <v>85</v>
      </c>
      <c r="I352" s="76" t="s">
        <v>85</v>
      </c>
      <c r="J352" s="76" t="s">
        <v>85</v>
      </c>
      <c r="K352" s="138" t="s">
        <v>85</v>
      </c>
    </row>
    <row r="353" spans="1:11" ht="17">
      <c r="A353" s="135"/>
      <c r="B353" s="137" t="s">
        <v>85</v>
      </c>
      <c r="C353" s="76" t="s">
        <v>85</v>
      </c>
      <c r="D353" s="76" t="s">
        <v>85</v>
      </c>
      <c r="E353" s="76" t="s">
        <v>85</v>
      </c>
      <c r="F353" s="73" t="s">
        <v>85</v>
      </c>
      <c r="G353" s="76" t="s">
        <v>85</v>
      </c>
      <c r="H353" s="76" t="s">
        <v>85</v>
      </c>
      <c r="I353" s="76" t="s">
        <v>85</v>
      </c>
      <c r="J353" s="76" t="s">
        <v>85</v>
      </c>
      <c r="K353" s="138" t="s">
        <v>85</v>
      </c>
    </row>
    <row r="354" spans="1:11" ht="17">
      <c r="A354" s="135"/>
      <c r="B354" s="137" t="s">
        <v>85</v>
      </c>
      <c r="C354" s="76" t="s">
        <v>85</v>
      </c>
      <c r="D354" s="76" t="s">
        <v>85</v>
      </c>
      <c r="E354" s="76" t="s">
        <v>85</v>
      </c>
      <c r="F354" s="73" t="s">
        <v>85</v>
      </c>
      <c r="G354" s="76" t="s">
        <v>85</v>
      </c>
      <c r="H354" s="76" t="s">
        <v>85</v>
      </c>
      <c r="I354" s="76" t="s">
        <v>85</v>
      </c>
      <c r="J354" s="76" t="s">
        <v>85</v>
      </c>
      <c r="K354" s="138" t="s">
        <v>85</v>
      </c>
    </row>
    <row r="355" spans="1:11" ht="17">
      <c r="A355" s="135"/>
      <c r="B355" s="137" t="s">
        <v>85</v>
      </c>
      <c r="C355" s="76" t="s">
        <v>85</v>
      </c>
      <c r="D355" s="76" t="s">
        <v>85</v>
      </c>
      <c r="E355" s="76" t="s">
        <v>85</v>
      </c>
      <c r="F355" s="73" t="s">
        <v>85</v>
      </c>
      <c r="G355" s="76" t="s">
        <v>85</v>
      </c>
      <c r="H355" s="76" t="s">
        <v>85</v>
      </c>
      <c r="I355" s="76" t="s">
        <v>85</v>
      </c>
      <c r="J355" s="76" t="s">
        <v>85</v>
      </c>
      <c r="K355" s="138" t="s">
        <v>85</v>
      </c>
    </row>
    <row r="356" spans="1:11" ht="17">
      <c r="A356" s="135"/>
      <c r="B356" s="137" t="s">
        <v>85</v>
      </c>
      <c r="C356" s="76" t="s">
        <v>85</v>
      </c>
      <c r="D356" s="76" t="s">
        <v>85</v>
      </c>
      <c r="E356" s="76" t="s">
        <v>85</v>
      </c>
      <c r="F356" s="73" t="s">
        <v>85</v>
      </c>
      <c r="G356" s="76" t="s">
        <v>85</v>
      </c>
      <c r="H356" s="76" t="s">
        <v>85</v>
      </c>
      <c r="I356" s="76" t="s">
        <v>85</v>
      </c>
      <c r="J356" s="76" t="s">
        <v>85</v>
      </c>
      <c r="K356" s="138" t="s">
        <v>85</v>
      </c>
    </row>
    <row r="357" spans="1:11" ht="17">
      <c r="A357" s="135"/>
      <c r="B357" s="137" t="s">
        <v>85</v>
      </c>
      <c r="C357" s="76" t="s">
        <v>85</v>
      </c>
      <c r="D357" s="76" t="s">
        <v>85</v>
      </c>
      <c r="E357" s="76" t="s">
        <v>85</v>
      </c>
      <c r="F357" s="73" t="s">
        <v>85</v>
      </c>
      <c r="G357" s="76" t="s">
        <v>85</v>
      </c>
      <c r="H357" s="76" t="s">
        <v>85</v>
      </c>
      <c r="I357" s="76" t="s">
        <v>85</v>
      </c>
      <c r="J357" s="76" t="s">
        <v>85</v>
      </c>
      <c r="K357" s="138" t="s">
        <v>85</v>
      </c>
    </row>
    <row r="358" spans="1:11" ht="17">
      <c r="A358" s="135"/>
      <c r="B358" s="137" t="s">
        <v>85</v>
      </c>
      <c r="C358" s="76" t="s">
        <v>85</v>
      </c>
      <c r="D358" s="76" t="s">
        <v>85</v>
      </c>
      <c r="E358" s="76" t="s">
        <v>85</v>
      </c>
      <c r="F358" s="73" t="s">
        <v>85</v>
      </c>
      <c r="G358" s="76" t="s">
        <v>85</v>
      </c>
      <c r="H358" s="76" t="s">
        <v>85</v>
      </c>
      <c r="I358" s="76" t="s">
        <v>85</v>
      </c>
      <c r="J358" s="76" t="s">
        <v>85</v>
      </c>
      <c r="K358" s="138" t="s">
        <v>85</v>
      </c>
    </row>
    <row r="359" spans="1:11" ht="17">
      <c r="A359" s="135"/>
      <c r="B359" s="137" t="s">
        <v>85</v>
      </c>
      <c r="C359" s="76" t="s">
        <v>85</v>
      </c>
      <c r="D359" s="76" t="s">
        <v>85</v>
      </c>
      <c r="E359" s="76" t="s">
        <v>85</v>
      </c>
      <c r="F359" s="73" t="s">
        <v>85</v>
      </c>
      <c r="G359" s="76" t="s">
        <v>85</v>
      </c>
      <c r="H359" s="76" t="s">
        <v>85</v>
      </c>
      <c r="I359" s="76" t="s">
        <v>85</v>
      </c>
      <c r="J359" s="76" t="s">
        <v>85</v>
      </c>
      <c r="K359" s="138" t="s">
        <v>85</v>
      </c>
    </row>
    <row r="360" spans="1:11" ht="17">
      <c r="A360" s="135"/>
      <c r="B360" s="137" t="s">
        <v>85</v>
      </c>
      <c r="C360" s="76" t="s">
        <v>85</v>
      </c>
      <c r="D360" s="76" t="s">
        <v>85</v>
      </c>
      <c r="E360" s="76" t="s">
        <v>85</v>
      </c>
      <c r="F360" s="73" t="s">
        <v>85</v>
      </c>
      <c r="G360" s="76" t="s">
        <v>85</v>
      </c>
      <c r="H360" s="76" t="s">
        <v>85</v>
      </c>
      <c r="I360" s="76" t="s">
        <v>85</v>
      </c>
      <c r="J360" s="76" t="s">
        <v>85</v>
      </c>
      <c r="K360" s="138" t="s">
        <v>85</v>
      </c>
    </row>
    <row r="361" spans="1:11" ht="17">
      <c r="A361" s="135"/>
      <c r="B361" s="137" t="s">
        <v>85</v>
      </c>
      <c r="C361" s="76" t="s">
        <v>85</v>
      </c>
      <c r="D361" s="76" t="s">
        <v>85</v>
      </c>
      <c r="E361" s="76" t="s">
        <v>85</v>
      </c>
      <c r="F361" s="73" t="s">
        <v>85</v>
      </c>
      <c r="G361" s="76" t="s">
        <v>85</v>
      </c>
      <c r="H361" s="76" t="s">
        <v>85</v>
      </c>
      <c r="I361" s="76" t="s">
        <v>85</v>
      </c>
      <c r="J361" s="76" t="s">
        <v>85</v>
      </c>
      <c r="K361" s="138" t="s">
        <v>85</v>
      </c>
    </row>
    <row r="362" spans="1:11" ht="17">
      <c r="A362" s="135"/>
      <c r="B362" s="137" t="s">
        <v>85</v>
      </c>
      <c r="C362" s="76" t="s">
        <v>85</v>
      </c>
      <c r="D362" s="76" t="s">
        <v>85</v>
      </c>
      <c r="E362" s="76" t="s">
        <v>85</v>
      </c>
      <c r="F362" s="73" t="s">
        <v>85</v>
      </c>
      <c r="G362" s="76" t="s">
        <v>85</v>
      </c>
      <c r="H362" s="76" t="s">
        <v>85</v>
      </c>
      <c r="I362" s="76" t="s">
        <v>85</v>
      </c>
      <c r="J362" s="76" t="s">
        <v>85</v>
      </c>
      <c r="K362" s="138" t="s">
        <v>85</v>
      </c>
    </row>
    <row r="363" spans="1:11" ht="17">
      <c r="A363" s="135"/>
      <c r="B363" s="137" t="s">
        <v>85</v>
      </c>
      <c r="C363" s="76" t="s">
        <v>85</v>
      </c>
      <c r="D363" s="76" t="s">
        <v>85</v>
      </c>
      <c r="E363" s="76" t="s">
        <v>85</v>
      </c>
      <c r="F363" s="73" t="s">
        <v>85</v>
      </c>
      <c r="G363" s="76" t="s">
        <v>85</v>
      </c>
      <c r="H363" s="76" t="s">
        <v>85</v>
      </c>
      <c r="I363" s="76" t="s">
        <v>85</v>
      </c>
      <c r="J363" s="76" t="s">
        <v>85</v>
      </c>
      <c r="K363" s="138" t="s">
        <v>85</v>
      </c>
    </row>
    <row r="364" spans="1:11" ht="17">
      <c r="A364" s="135"/>
      <c r="B364" s="137" t="s">
        <v>85</v>
      </c>
      <c r="C364" s="76" t="s">
        <v>85</v>
      </c>
      <c r="D364" s="76" t="s">
        <v>85</v>
      </c>
      <c r="E364" s="76" t="s">
        <v>85</v>
      </c>
      <c r="F364" s="73" t="s">
        <v>85</v>
      </c>
      <c r="G364" s="76" t="s">
        <v>85</v>
      </c>
      <c r="H364" s="76" t="s">
        <v>85</v>
      </c>
      <c r="I364" s="76" t="s">
        <v>85</v>
      </c>
      <c r="J364" s="76" t="s">
        <v>85</v>
      </c>
      <c r="K364" s="138" t="s">
        <v>85</v>
      </c>
    </row>
    <row r="365" spans="1:11" ht="17">
      <c r="A365" s="135"/>
      <c r="B365" s="137" t="s">
        <v>85</v>
      </c>
      <c r="C365" s="76" t="s">
        <v>85</v>
      </c>
      <c r="D365" s="76" t="s">
        <v>85</v>
      </c>
      <c r="E365" s="76" t="s">
        <v>85</v>
      </c>
      <c r="F365" s="73" t="s">
        <v>85</v>
      </c>
      <c r="G365" s="76" t="s">
        <v>85</v>
      </c>
      <c r="H365" s="76" t="s">
        <v>85</v>
      </c>
      <c r="I365" s="76" t="s">
        <v>85</v>
      </c>
      <c r="J365" s="76" t="s">
        <v>85</v>
      </c>
      <c r="K365" s="138" t="s">
        <v>85</v>
      </c>
    </row>
    <row r="366" spans="1:11" ht="17">
      <c r="A366" s="135"/>
      <c r="B366" s="137" t="s">
        <v>85</v>
      </c>
      <c r="C366" s="76" t="s">
        <v>85</v>
      </c>
      <c r="D366" s="76" t="s">
        <v>85</v>
      </c>
      <c r="E366" s="76" t="s">
        <v>85</v>
      </c>
      <c r="F366" s="73" t="s">
        <v>85</v>
      </c>
      <c r="G366" s="76" t="s">
        <v>85</v>
      </c>
      <c r="H366" s="76" t="s">
        <v>85</v>
      </c>
      <c r="I366" s="76" t="s">
        <v>85</v>
      </c>
      <c r="J366" s="76" t="s">
        <v>85</v>
      </c>
      <c r="K366" s="138" t="s">
        <v>85</v>
      </c>
    </row>
    <row r="367" spans="1:11" ht="17">
      <c r="A367" s="135"/>
      <c r="B367" s="137" t="s">
        <v>85</v>
      </c>
      <c r="C367" s="76" t="s">
        <v>85</v>
      </c>
      <c r="D367" s="76" t="s">
        <v>85</v>
      </c>
      <c r="E367" s="76" t="s">
        <v>85</v>
      </c>
      <c r="F367" s="73" t="s">
        <v>85</v>
      </c>
      <c r="G367" s="76" t="s">
        <v>85</v>
      </c>
      <c r="H367" s="76" t="s">
        <v>85</v>
      </c>
      <c r="I367" s="76" t="s">
        <v>85</v>
      </c>
      <c r="J367" s="76" t="s">
        <v>85</v>
      </c>
      <c r="K367" s="138" t="s">
        <v>85</v>
      </c>
    </row>
    <row r="368" spans="1:11" ht="17">
      <c r="A368" s="135"/>
      <c r="B368" s="137" t="s">
        <v>85</v>
      </c>
      <c r="C368" s="76" t="s">
        <v>85</v>
      </c>
      <c r="D368" s="76" t="s">
        <v>85</v>
      </c>
      <c r="E368" s="76" t="s">
        <v>85</v>
      </c>
      <c r="F368" s="73" t="s">
        <v>85</v>
      </c>
      <c r="G368" s="76" t="s">
        <v>85</v>
      </c>
      <c r="H368" s="76" t="s">
        <v>85</v>
      </c>
      <c r="I368" s="76" t="s">
        <v>85</v>
      </c>
      <c r="J368" s="76" t="s">
        <v>85</v>
      </c>
      <c r="K368" s="138" t="s">
        <v>85</v>
      </c>
    </row>
    <row r="369" spans="1:11" ht="17">
      <c r="A369" s="135"/>
      <c r="B369" s="137" t="s">
        <v>85</v>
      </c>
      <c r="C369" s="76" t="s">
        <v>85</v>
      </c>
      <c r="D369" s="76" t="s">
        <v>85</v>
      </c>
      <c r="E369" s="76" t="s">
        <v>85</v>
      </c>
      <c r="F369" s="73" t="s">
        <v>85</v>
      </c>
      <c r="G369" s="76" t="s">
        <v>85</v>
      </c>
      <c r="H369" s="76" t="s">
        <v>85</v>
      </c>
      <c r="I369" s="76" t="s">
        <v>85</v>
      </c>
      <c r="J369" s="76" t="s">
        <v>85</v>
      </c>
      <c r="K369" s="138" t="s">
        <v>85</v>
      </c>
    </row>
    <row r="370" spans="1:11" ht="17">
      <c r="A370" s="135"/>
      <c r="B370" s="137" t="s">
        <v>85</v>
      </c>
      <c r="C370" s="76" t="s">
        <v>85</v>
      </c>
      <c r="D370" s="76" t="s">
        <v>85</v>
      </c>
      <c r="E370" s="76" t="s">
        <v>85</v>
      </c>
      <c r="F370" s="73" t="s">
        <v>85</v>
      </c>
      <c r="G370" s="76" t="s">
        <v>85</v>
      </c>
      <c r="H370" s="76" t="s">
        <v>85</v>
      </c>
      <c r="I370" s="76" t="s">
        <v>85</v>
      </c>
      <c r="J370" s="76" t="s">
        <v>85</v>
      </c>
      <c r="K370" s="138" t="s">
        <v>85</v>
      </c>
    </row>
    <row r="371" spans="1:11" ht="17">
      <c r="A371" s="135"/>
      <c r="B371" s="137" t="s">
        <v>85</v>
      </c>
      <c r="C371" s="76" t="s">
        <v>85</v>
      </c>
      <c r="D371" s="76" t="s">
        <v>85</v>
      </c>
      <c r="E371" s="76" t="s">
        <v>85</v>
      </c>
      <c r="F371" s="73" t="s">
        <v>85</v>
      </c>
      <c r="G371" s="76" t="s">
        <v>85</v>
      </c>
      <c r="H371" s="76" t="s">
        <v>85</v>
      </c>
      <c r="I371" s="76" t="s">
        <v>85</v>
      </c>
      <c r="J371" s="76" t="s">
        <v>85</v>
      </c>
      <c r="K371" s="138" t="s">
        <v>85</v>
      </c>
    </row>
    <row r="372" spans="1:11" ht="17">
      <c r="A372" s="135"/>
      <c r="B372" s="137" t="s">
        <v>85</v>
      </c>
      <c r="C372" s="76" t="s">
        <v>85</v>
      </c>
      <c r="D372" s="76" t="s">
        <v>85</v>
      </c>
      <c r="E372" s="76" t="s">
        <v>85</v>
      </c>
      <c r="F372" s="73" t="s">
        <v>85</v>
      </c>
      <c r="G372" s="76" t="s">
        <v>85</v>
      </c>
      <c r="H372" s="76" t="s">
        <v>85</v>
      </c>
      <c r="I372" s="76" t="s">
        <v>85</v>
      </c>
      <c r="J372" s="76" t="s">
        <v>85</v>
      </c>
      <c r="K372" s="138" t="s">
        <v>85</v>
      </c>
    </row>
    <row r="373" spans="1:11" ht="17">
      <c r="A373" s="135"/>
      <c r="B373" s="137" t="s">
        <v>85</v>
      </c>
      <c r="C373" s="76" t="s">
        <v>85</v>
      </c>
      <c r="D373" s="76" t="s">
        <v>85</v>
      </c>
      <c r="E373" s="76" t="s">
        <v>85</v>
      </c>
      <c r="F373" s="73" t="s">
        <v>85</v>
      </c>
      <c r="G373" s="76" t="s">
        <v>85</v>
      </c>
      <c r="H373" s="76" t="s">
        <v>85</v>
      </c>
      <c r="I373" s="76" t="s">
        <v>85</v>
      </c>
      <c r="J373" s="76" t="s">
        <v>85</v>
      </c>
      <c r="K373" s="138" t="s">
        <v>85</v>
      </c>
    </row>
    <row r="374" spans="1:11" ht="17">
      <c r="A374" s="135"/>
      <c r="B374" s="137" t="s">
        <v>85</v>
      </c>
      <c r="C374" s="76" t="s">
        <v>85</v>
      </c>
      <c r="D374" s="76" t="s">
        <v>85</v>
      </c>
      <c r="E374" s="76" t="s">
        <v>85</v>
      </c>
      <c r="F374" s="73" t="s">
        <v>85</v>
      </c>
      <c r="G374" s="76" t="s">
        <v>85</v>
      </c>
      <c r="H374" s="76" t="s">
        <v>85</v>
      </c>
      <c r="I374" s="76" t="s">
        <v>85</v>
      </c>
      <c r="J374" s="76" t="s">
        <v>85</v>
      </c>
      <c r="K374" s="138" t="s">
        <v>85</v>
      </c>
    </row>
    <row r="375" spans="1:11" ht="17">
      <c r="A375" s="135"/>
      <c r="B375" s="137" t="s">
        <v>85</v>
      </c>
      <c r="C375" s="76" t="s">
        <v>85</v>
      </c>
      <c r="D375" s="76" t="s">
        <v>85</v>
      </c>
      <c r="E375" s="76" t="s">
        <v>85</v>
      </c>
      <c r="F375" s="73" t="s">
        <v>85</v>
      </c>
      <c r="G375" s="76" t="s">
        <v>85</v>
      </c>
      <c r="H375" s="76" t="s">
        <v>85</v>
      </c>
      <c r="I375" s="76" t="s">
        <v>85</v>
      </c>
      <c r="J375" s="76" t="s">
        <v>85</v>
      </c>
      <c r="K375" s="138" t="s">
        <v>85</v>
      </c>
    </row>
    <row r="376" spans="1:11" ht="17">
      <c r="A376" s="135"/>
      <c r="B376" s="137" t="s">
        <v>85</v>
      </c>
      <c r="C376" s="76" t="s">
        <v>85</v>
      </c>
      <c r="D376" s="76" t="s">
        <v>85</v>
      </c>
      <c r="E376" s="76" t="s">
        <v>85</v>
      </c>
      <c r="F376" s="73" t="s">
        <v>85</v>
      </c>
      <c r="G376" s="76" t="s">
        <v>85</v>
      </c>
      <c r="H376" s="76" t="s">
        <v>85</v>
      </c>
      <c r="I376" s="76" t="s">
        <v>85</v>
      </c>
      <c r="J376" s="76" t="s">
        <v>85</v>
      </c>
      <c r="K376" s="138" t="s">
        <v>85</v>
      </c>
    </row>
    <row r="377" spans="1:11" ht="17">
      <c r="A377" s="135"/>
      <c r="B377" s="137" t="s">
        <v>85</v>
      </c>
      <c r="C377" s="76" t="s">
        <v>85</v>
      </c>
      <c r="D377" s="76" t="s">
        <v>85</v>
      </c>
      <c r="E377" s="76" t="s">
        <v>85</v>
      </c>
      <c r="F377" s="73" t="s">
        <v>85</v>
      </c>
      <c r="G377" s="76" t="s">
        <v>85</v>
      </c>
      <c r="H377" s="76" t="s">
        <v>85</v>
      </c>
      <c r="I377" s="76" t="s">
        <v>85</v>
      </c>
      <c r="J377" s="76" t="s">
        <v>85</v>
      </c>
      <c r="K377" s="138" t="s">
        <v>85</v>
      </c>
    </row>
    <row r="378" spans="1:11" ht="17">
      <c r="A378" s="135"/>
      <c r="B378" s="137" t="s">
        <v>85</v>
      </c>
      <c r="C378" s="76" t="s">
        <v>85</v>
      </c>
      <c r="D378" s="76" t="s">
        <v>85</v>
      </c>
      <c r="E378" s="76" t="s">
        <v>85</v>
      </c>
      <c r="F378" s="73" t="s">
        <v>85</v>
      </c>
      <c r="G378" s="76" t="s">
        <v>85</v>
      </c>
      <c r="H378" s="76" t="s">
        <v>85</v>
      </c>
      <c r="I378" s="76" t="s">
        <v>85</v>
      </c>
      <c r="J378" s="76" t="s">
        <v>85</v>
      </c>
      <c r="K378" s="138" t="s">
        <v>85</v>
      </c>
    </row>
    <row r="379" spans="1:11" ht="17">
      <c r="A379" s="135"/>
      <c r="B379" s="137" t="s">
        <v>85</v>
      </c>
      <c r="C379" s="76" t="s">
        <v>85</v>
      </c>
      <c r="D379" s="76" t="s">
        <v>85</v>
      </c>
      <c r="E379" s="76" t="s">
        <v>85</v>
      </c>
      <c r="F379" s="73" t="s">
        <v>85</v>
      </c>
      <c r="G379" s="76" t="s">
        <v>85</v>
      </c>
      <c r="H379" s="76" t="s">
        <v>85</v>
      </c>
      <c r="I379" s="76" t="s">
        <v>85</v>
      </c>
      <c r="J379" s="76" t="s">
        <v>85</v>
      </c>
      <c r="K379" s="138" t="s">
        <v>85</v>
      </c>
    </row>
    <row r="380" spans="1:11" ht="17">
      <c r="A380" s="135"/>
      <c r="B380" s="137" t="s">
        <v>85</v>
      </c>
      <c r="C380" s="76" t="s">
        <v>85</v>
      </c>
      <c r="D380" s="76" t="s">
        <v>85</v>
      </c>
      <c r="E380" s="76" t="s">
        <v>85</v>
      </c>
      <c r="F380" s="73" t="s">
        <v>85</v>
      </c>
      <c r="G380" s="76" t="s">
        <v>85</v>
      </c>
      <c r="H380" s="76" t="s">
        <v>85</v>
      </c>
      <c r="I380" s="76" t="s">
        <v>85</v>
      </c>
      <c r="J380" s="76" t="s">
        <v>85</v>
      </c>
      <c r="K380" s="138" t="s">
        <v>85</v>
      </c>
    </row>
    <row r="381" spans="1:11" ht="17">
      <c r="A381" s="135"/>
      <c r="B381" s="137" t="s">
        <v>85</v>
      </c>
      <c r="C381" s="76" t="s">
        <v>85</v>
      </c>
      <c r="D381" s="76" t="s">
        <v>85</v>
      </c>
      <c r="E381" s="76" t="s">
        <v>85</v>
      </c>
      <c r="F381" s="73" t="s">
        <v>85</v>
      </c>
      <c r="G381" s="76" t="s">
        <v>85</v>
      </c>
      <c r="H381" s="76" t="s">
        <v>85</v>
      </c>
      <c r="I381" s="76" t="s">
        <v>85</v>
      </c>
      <c r="J381" s="76" t="s">
        <v>85</v>
      </c>
      <c r="K381" s="138" t="s">
        <v>85</v>
      </c>
    </row>
    <row r="382" spans="1:11" ht="17">
      <c r="A382" s="135"/>
      <c r="B382" s="137" t="s">
        <v>85</v>
      </c>
      <c r="C382" s="76" t="s">
        <v>85</v>
      </c>
      <c r="D382" s="76" t="s">
        <v>85</v>
      </c>
      <c r="E382" s="76" t="s">
        <v>85</v>
      </c>
      <c r="F382" s="73" t="s">
        <v>85</v>
      </c>
      <c r="G382" s="76" t="s">
        <v>85</v>
      </c>
      <c r="H382" s="76" t="s">
        <v>85</v>
      </c>
      <c r="I382" s="76" t="s">
        <v>85</v>
      </c>
      <c r="J382" s="76" t="s">
        <v>85</v>
      </c>
      <c r="K382" s="138" t="s">
        <v>85</v>
      </c>
    </row>
    <row r="383" spans="1:11" ht="17">
      <c r="A383" s="135"/>
      <c r="B383" s="137" t="s">
        <v>85</v>
      </c>
      <c r="C383" s="76" t="s">
        <v>85</v>
      </c>
      <c r="D383" s="76" t="s">
        <v>85</v>
      </c>
      <c r="E383" s="76" t="s">
        <v>85</v>
      </c>
      <c r="F383" s="73" t="s">
        <v>85</v>
      </c>
      <c r="G383" s="76" t="s">
        <v>85</v>
      </c>
      <c r="H383" s="76" t="s">
        <v>85</v>
      </c>
      <c r="I383" s="76" t="s">
        <v>85</v>
      </c>
      <c r="J383" s="76" t="s">
        <v>85</v>
      </c>
      <c r="K383" s="138" t="s">
        <v>85</v>
      </c>
    </row>
    <row r="384" spans="1:11" ht="17">
      <c r="A384" s="135"/>
      <c r="B384" s="137" t="s">
        <v>85</v>
      </c>
      <c r="C384" s="76" t="s">
        <v>85</v>
      </c>
      <c r="D384" s="76" t="s">
        <v>85</v>
      </c>
      <c r="E384" s="76" t="s">
        <v>85</v>
      </c>
      <c r="F384" s="73" t="s">
        <v>85</v>
      </c>
      <c r="G384" s="76" t="s">
        <v>85</v>
      </c>
      <c r="H384" s="76" t="s">
        <v>85</v>
      </c>
      <c r="I384" s="76" t="s">
        <v>85</v>
      </c>
      <c r="J384" s="76" t="s">
        <v>85</v>
      </c>
      <c r="K384" s="138" t="s">
        <v>85</v>
      </c>
    </row>
    <row r="385" spans="1:11" ht="17">
      <c r="A385" s="135"/>
      <c r="B385" s="137" t="s">
        <v>85</v>
      </c>
      <c r="C385" s="76" t="s">
        <v>85</v>
      </c>
      <c r="D385" s="76" t="s">
        <v>85</v>
      </c>
      <c r="E385" s="76" t="s">
        <v>85</v>
      </c>
      <c r="F385" s="73" t="s">
        <v>85</v>
      </c>
      <c r="G385" s="76" t="s">
        <v>85</v>
      </c>
      <c r="H385" s="76" t="s">
        <v>85</v>
      </c>
      <c r="I385" s="76" t="s">
        <v>85</v>
      </c>
      <c r="J385" s="76" t="s">
        <v>85</v>
      </c>
      <c r="K385" s="138" t="s">
        <v>85</v>
      </c>
    </row>
    <row r="386" spans="1:11" ht="17">
      <c r="A386" s="135"/>
      <c r="B386" s="137" t="s">
        <v>85</v>
      </c>
      <c r="C386" s="76" t="s">
        <v>85</v>
      </c>
      <c r="D386" s="76" t="s">
        <v>85</v>
      </c>
      <c r="E386" s="76" t="s">
        <v>85</v>
      </c>
      <c r="F386" s="73" t="s">
        <v>85</v>
      </c>
      <c r="G386" s="76" t="s">
        <v>85</v>
      </c>
      <c r="H386" s="76" t="s">
        <v>85</v>
      </c>
      <c r="I386" s="76" t="s">
        <v>85</v>
      </c>
      <c r="J386" s="76" t="s">
        <v>85</v>
      </c>
      <c r="K386" s="138" t="s">
        <v>85</v>
      </c>
    </row>
    <row r="387" spans="1:11" ht="17">
      <c r="A387" s="135"/>
      <c r="B387" s="137" t="s">
        <v>85</v>
      </c>
      <c r="C387" s="76" t="s">
        <v>85</v>
      </c>
      <c r="D387" s="76" t="s">
        <v>85</v>
      </c>
      <c r="E387" s="76" t="s">
        <v>85</v>
      </c>
      <c r="F387" s="73" t="s">
        <v>85</v>
      </c>
      <c r="G387" s="76" t="s">
        <v>85</v>
      </c>
      <c r="H387" s="76" t="s">
        <v>85</v>
      </c>
      <c r="I387" s="76" t="s">
        <v>85</v>
      </c>
      <c r="J387" s="76" t="s">
        <v>85</v>
      </c>
      <c r="K387" s="138" t="s">
        <v>85</v>
      </c>
    </row>
    <row r="388" spans="1:11" ht="17">
      <c r="A388" s="135"/>
      <c r="B388" s="137" t="s">
        <v>85</v>
      </c>
      <c r="C388" s="76" t="s">
        <v>85</v>
      </c>
      <c r="D388" s="76" t="s">
        <v>85</v>
      </c>
      <c r="E388" s="76" t="s">
        <v>85</v>
      </c>
      <c r="F388" s="73" t="s">
        <v>85</v>
      </c>
      <c r="G388" s="76" t="s">
        <v>85</v>
      </c>
      <c r="H388" s="76" t="s">
        <v>85</v>
      </c>
      <c r="I388" s="76" t="s">
        <v>85</v>
      </c>
      <c r="J388" s="76" t="s">
        <v>85</v>
      </c>
      <c r="K388" s="138" t="s">
        <v>85</v>
      </c>
    </row>
    <row r="389" spans="1:11" ht="17">
      <c r="A389" s="135"/>
      <c r="B389" s="137" t="s">
        <v>85</v>
      </c>
      <c r="C389" s="76" t="s">
        <v>85</v>
      </c>
      <c r="D389" s="76" t="s">
        <v>85</v>
      </c>
      <c r="E389" s="76" t="s">
        <v>85</v>
      </c>
      <c r="F389" s="73" t="s">
        <v>85</v>
      </c>
      <c r="G389" s="76" t="s">
        <v>85</v>
      </c>
      <c r="H389" s="76" t="s">
        <v>85</v>
      </c>
      <c r="I389" s="76" t="s">
        <v>85</v>
      </c>
      <c r="J389" s="76" t="s">
        <v>85</v>
      </c>
      <c r="K389" s="138" t="s">
        <v>85</v>
      </c>
    </row>
    <row r="390" spans="1:11" ht="17">
      <c r="A390" s="135"/>
      <c r="B390" s="137" t="s">
        <v>85</v>
      </c>
      <c r="C390" s="76" t="s">
        <v>85</v>
      </c>
      <c r="D390" s="76" t="s">
        <v>85</v>
      </c>
      <c r="E390" s="76" t="s">
        <v>85</v>
      </c>
      <c r="F390" s="73" t="s">
        <v>85</v>
      </c>
      <c r="G390" s="76" t="s">
        <v>85</v>
      </c>
      <c r="H390" s="76" t="s">
        <v>85</v>
      </c>
      <c r="I390" s="76" t="s">
        <v>85</v>
      </c>
      <c r="J390" s="76" t="s">
        <v>85</v>
      </c>
      <c r="K390" s="138" t="s">
        <v>85</v>
      </c>
    </row>
    <row r="391" spans="1:11" ht="17">
      <c r="A391" s="135"/>
      <c r="B391" s="137" t="s">
        <v>85</v>
      </c>
      <c r="C391" s="76" t="s">
        <v>85</v>
      </c>
      <c r="D391" s="76" t="s">
        <v>85</v>
      </c>
      <c r="E391" s="76" t="s">
        <v>85</v>
      </c>
      <c r="F391" s="73" t="s">
        <v>85</v>
      </c>
      <c r="G391" s="76" t="s">
        <v>85</v>
      </c>
      <c r="H391" s="76" t="s">
        <v>85</v>
      </c>
      <c r="I391" s="76" t="s">
        <v>85</v>
      </c>
      <c r="J391" s="76" t="s">
        <v>85</v>
      </c>
      <c r="K391" s="138" t="s">
        <v>85</v>
      </c>
    </row>
    <row r="392" spans="1:11" ht="17">
      <c r="A392" s="135"/>
      <c r="B392" s="137" t="s">
        <v>85</v>
      </c>
      <c r="C392" s="76" t="s">
        <v>85</v>
      </c>
      <c r="D392" s="76" t="s">
        <v>85</v>
      </c>
      <c r="E392" s="76" t="s">
        <v>85</v>
      </c>
      <c r="F392" s="73" t="s">
        <v>85</v>
      </c>
      <c r="G392" s="76" t="s">
        <v>85</v>
      </c>
      <c r="H392" s="76" t="s">
        <v>85</v>
      </c>
      <c r="I392" s="76" t="s">
        <v>85</v>
      </c>
      <c r="J392" s="76" t="s">
        <v>85</v>
      </c>
      <c r="K392" s="138" t="s">
        <v>85</v>
      </c>
    </row>
    <row r="393" spans="1:11" ht="17">
      <c r="A393" s="135"/>
      <c r="B393" s="137" t="s">
        <v>85</v>
      </c>
      <c r="C393" s="76" t="s">
        <v>85</v>
      </c>
      <c r="D393" s="76" t="s">
        <v>85</v>
      </c>
      <c r="E393" s="76" t="s">
        <v>85</v>
      </c>
      <c r="F393" s="73" t="s">
        <v>85</v>
      </c>
      <c r="G393" s="76" t="s">
        <v>85</v>
      </c>
      <c r="H393" s="76" t="s">
        <v>85</v>
      </c>
      <c r="I393" s="76" t="s">
        <v>85</v>
      </c>
      <c r="J393" s="76" t="s">
        <v>85</v>
      </c>
      <c r="K393" s="138" t="s">
        <v>85</v>
      </c>
    </row>
    <row r="394" spans="1:11" ht="17">
      <c r="A394" s="135"/>
      <c r="B394" s="137" t="s">
        <v>85</v>
      </c>
      <c r="C394" s="76" t="s">
        <v>85</v>
      </c>
      <c r="D394" s="76" t="s">
        <v>85</v>
      </c>
      <c r="E394" s="76" t="s">
        <v>85</v>
      </c>
      <c r="F394" s="73" t="s">
        <v>85</v>
      </c>
      <c r="G394" s="76" t="s">
        <v>85</v>
      </c>
      <c r="H394" s="76" t="s">
        <v>85</v>
      </c>
      <c r="I394" s="76" t="s">
        <v>85</v>
      </c>
      <c r="J394" s="76" t="s">
        <v>85</v>
      </c>
      <c r="K394" s="138" t="s">
        <v>85</v>
      </c>
    </row>
    <row r="395" spans="1:11" ht="17">
      <c r="A395" s="135"/>
      <c r="B395" s="137" t="s">
        <v>85</v>
      </c>
      <c r="C395" s="76" t="s">
        <v>85</v>
      </c>
      <c r="D395" s="76" t="s">
        <v>85</v>
      </c>
      <c r="E395" s="76" t="s">
        <v>85</v>
      </c>
      <c r="F395" s="73" t="s">
        <v>85</v>
      </c>
      <c r="G395" s="76" t="s">
        <v>85</v>
      </c>
      <c r="H395" s="76" t="s">
        <v>85</v>
      </c>
      <c r="I395" s="76" t="s">
        <v>85</v>
      </c>
      <c r="J395" s="76" t="s">
        <v>85</v>
      </c>
      <c r="K395" s="138" t="s">
        <v>85</v>
      </c>
    </row>
    <row r="396" spans="1:11" ht="17">
      <c r="A396" s="135"/>
      <c r="B396" s="137" t="s">
        <v>85</v>
      </c>
      <c r="C396" s="76" t="s">
        <v>85</v>
      </c>
      <c r="D396" s="76" t="s">
        <v>85</v>
      </c>
      <c r="E396" s="76" t="s">
        <v>85</v>
      </c>
      <c r="F396" s="73" t="s">
        <v>85</v>
      </c>
      <c r="G396" s="76" t="s">
        <v>85</v>
      </c>
      <c r="H396" s="76" t="s">
        <v>85</v>
      </c>
      <c r="I396" s="76" t="s">
        <v>85</v>
      </c>
      <c r="J396" s="76" t="s">
        <v>85</v>
      </c>
      <c r="K396" s="138" t="s">
        <v>85</v>
      </c>
    </row>
    <row r="397" spans="1:11" ht="17">
      <c r="A397" s="135"/>
      <c r="B397" s="137" t="s">
        <v>85</v>
      </c>
      <c r="C397" s="76" t="s">
        <v>85</v>
      </c>
      <c r="D397" s="76" t="s">
        <v>85</v>
      </c>
      <c r="E397" s="76" t="s">
        <v>85</v>
      </c>
      <c r="F397" s="73" t="s">
        <v>85</v>
      </c>
      <c r="G397" s="76" t="s">
        <v>85</v>
      </c>
      <c r="H397" s="76" t="s">
        <v>85</v>
      </c>
      <c r="I397" s="76" t="s">
        <v>85</v>
      </c>
      <c r="J397" s="76" t="s">
        <v>85</v>
      </c>
      <c r="K397" s="138" t="s">
        <v>85</v>
      </c>
    </row>
    <row r="398" spans="1:11" ht="17">
      <c r="A398" s="135"/>
      <c r="B398" s="137" t="s">
        <v>85</v>
      </c>
      <c r="C398" s="76" t="s">
        <v>85</v>
      </c>
      <c r="D398" s="76" t="s">
        <v>85</v>
      </c>
      <c r="E398" s="76" t="s">
        <v>85</v>
      </c>
      <c r="F398" s="73" t="s">
        <v>85</v>
      </c>
      <c r="G398" s="76" t="s">
        <v>85</v>
      </c>
      <c r="H398" s="76" t="s">
        <v>85</v>
      </c>
      <c r="I398" s="76" t="s">
        <v>85</v>
      </c>
      <c r="J398" s="76" t="s">
        <v>85</v>
      </c>
      <c r="K398" s="138" t="s">
        <v>85</v>
      </c>
    </row>
    <row r="399" spans="1:11" ht="17">
      <c r="A399" s="135"/>
      <c r="B399" s="137" t="s">
        <v>85</v>
      </c>
      <c r="C399" s="76" t="s">
        <v>85</v>
      </c>
      <c r="D399" s="76" t="s">
        <v>85</v>
      </c>
      <c r="E399" s="76" t="s">
        <v>85</v>
      </c>
      <c r="F399" s="73" t="s">
        <v>85</v>
      </c>
      <c r="G399" s="76" t="s">
        <v>85</v>
      </c>
      <c r="H399" s="76" t="s">
        <v>85</v>
      </c>
      <c r="I399" s="76" t="s">
        <v>85</v>
      </c>
      <c r="J399" s="76" t="s">
        <v>85</v>
      </c>
      <c r="K399" s="138" t="s">
        <v>85</v>
      </c>
    </row>
    <row r="400" spans="1:11" ht="17">
      <c r="A400" s="135"/>
      <c r="B400" s="137" t="s">
        <v>85</v>
      </c>
      <c r="C400" s="76" t="s">
        <v>85</v>
      </c>
      <c r="D400" s="76" t="s">
        <v>85</v>
      </c>
      <c r="E400" s="76" t="s">
        <v>85</v>
      </c>
      <c r="F400" s="73" t="s">
        <v>85</v>
      </c>
      <c r="G400" s="76" t="s">
        <v>85</v>
      </c>
      <c r="H400" s="76" t="s">
        <v>85</v>
      </c>
      <c r="I400" s="76" t="s">
        <v>85</v>
      </c>
      <c r="J400" s="76" t="s">
        <v>85</v>
      </c>
      <c r="K400" s="138" t="s">
        <v>85</v>
      </c>
    </row>
    <row r="401" spans="1:11" ht="17">
      <c r="A401" s="135"/>
      <c r="B401" s="137" t="s">
        <v>85</v>
      </c>
      <c r="C401" s="76" t="s">
        <v>85</v>
      </c>
      <c r="D401" s="76" t="s">
        <v>85</v>
      </c>
      <c r="E401" s="76" t="s">
        <v>85</v>
      </c>
      <c r="F401" s="73" t="s">
        <v>85</v>
      </c>
      <c r="G401" s="76" t="s">
        <v>85</v>
      </c>
      <c r="H401" s="76" t="s">
        <v>85</v>
      </c>
      <c r="I401" s="76" t="s">
        <v>85</v>
      </c>
      <c r="J401" s="76" t="s">
        <v>85</v>
      </c>
      <c r="K401" s="138" t="s">
        <v>85</v>
      </c>
    </row>
    <row r="402" spans="1:11" ht="17">
      <c r="A402" s="135"/>
      <c r="B402" s="137" t="s">
        <v>85</v>
      </c>
      <c r="C402" s="76" t="s">
        <v>85</v>
      </c>
      <c r="D402" s="76" t="s">
        <v>85</v>
      </c>
      <c r="E402" s="76" t="s">
        <v>85</v>
      </c>
      <c r="F402" s="73" t="s">
        <v>85</v>
      </c>
      <c r="G402" s="76" t="s">
        <v>85</v>
      </c>
      <c r="H402" s="76" t="s">
        <v>85</v>
      </c>
      <c r="I402" s="76" t="s">
        <v>85</v>
      </c>
      <c r="J402" s="76" t="s">
        <v>85</v>
      </c>
      <c r="K402" s="138" t="s">
        <v>85</v>
      </c>
    </row>
    <row r="403" spans="1:11" ht="17">
      <c r="A403" s="135"/>
      <c r="B403" s="137" t="s">
        <v>85</v>
      </c>
      <c r="C403" s="76" t="s">
        <v>85</v>
      </c>
      <c r="D403" s="76" t="s">
        <v>85</v>
      </c>
      <c r="E403" s="76" t="s">
        <v>85</v>
      </c>
      <c r="F403" s="73" t="s">
        <v>85</v>
      </c>
      <c r="G403" s="76" t="s">
        <v>85</v>
      </c>
      <c r="H403" s="76" t="s">
        <v>85</v>
      </c>
      <c r="I403" s="76" t="s">
        <v>85</v>
      </c>
      <c r="J403" s="76" t="s">
        <v>85</v>
      </c>
      <c r="K403" s="138" t="s">
        <v>85</v>
      </c>
    </row>
    <row r="404" spans="1:11" ht="17">
      <c r="A404" s="135"/>
      <c r="B404" s="137" t="s">
        <v>85</v>
      </c>
      <c r="C404" s="76" t="s">
        <v>85</v>
      </c>
      <c r="D404" s="76" t="s">
        <v>85</v>
      </c>
      <c r="E404" s="76" t="s">
        <v>85</v>
      </c>
      <c r="F404" s="73" t="s">
        <v>85</v>
      </c>
      <c r="G404" s="76" t="s">
        <v>85</v>
      </c>
      <c r="H404" s="76" t="s">
        <v>85</v>
      </c>
      <c r="I404" s="76" t="s">
        <v>85</v>
      </c>
      <c r="J404" s="76" t="s">
        <v>85</v>
      </c>
      <c r="K404" s="138" t="s">
        <v>85</v>
      </c>
    </row>
    <row r="405" spans="1:11" ht="17">
      <c r="A405" s="135"/>
      <c r="B405" s="137" t="s">
        <v>85</v>
      </c>
      <c r="C405" s="76" t="s">
        <v>85</v>
      </c>
      <c r="D405" s="76" t="s">
        <v>85</v>
      </c>
      <c r="E405" s="76" t="s">
        <v>85</v>
      </c>
      <c r="F405" s="73" t="s">
        <v>85</v>
      </c>
      <c r="G405" s="76" t="s">
        <v>85</v>
      </c>
      <c r="H405" s="76" t="s">
        <v>85</v>
      </c>
      <c r="I405" s="76" t="s">
        <v>85</v>
      </c>
      <c r="J405" s="76" t="s">
        <v>85</v>
      </c>
      <c r="K405" s="138" t="s">
        <v>85</v>
      </c>
    </row>
    <row r="406" spans="1:11" ht="17">
      <c r="A406" s="135"/>
      <c r="B406" s="137" t="s">
        <v>85</v>
      </c>
      <c r="C406" s="76" t="s">
        <v>85</v>
      </c>
      <c r="D406" s="76" t="s">
        <v>85</v>
      </c>
      <c r="E406" s="76" t="s">
        <v>85</v>
      </c>
      <c r="F406" s="73" t="s">
        <v>85</v>
      </c>
      <c r="G406" s="76" t="s">
        <v>85</v>
      </c>
      <c r="H406" s="76" t="s">
        <v>85</v>
      </c>
      <c r="I406" s="76" t="s">
        <v>85</v>
      </c>
      <c r="J406" s="76" t="s">
        <v>85</v>
      </c>
      <c r="K406" s="138" t="s">
        <v>85</v>
      </c>
    </row>
    <row r="407" spans="1:11" ht="17">
      <c r="A407" s="135"/>
      <c r="B407" s="137" t="s">
        <v>85</v>
      </c>
      <c r="C407" s="76" t="s">
        <v>85</v>
      </c>
      <c r="D407" s="76" t="s">
        <v>85</v>
      </c>
      <c r="E407" s="76" t="s">
        <v>85</v>
      </c>
      <c r="F407" s="73" t="s">
        <v>85</v>
      </c>
      <c r="G407" s="76" t="s">
        <v>85</v>
      </c>
      <c r="H407" s="76" t="s">
        <v>85</v>
      </c>
      <c r="I407" s="76" t="s">
        <v>85</v>
      </c>
      <c r="J407" s="76" t="s">
        <v>85</v>
      </c>
      <c r="K407" s="138" t="s">
        <v>85</v>
      </c>
    </row>
    <row r="408" spans="1:11" ht="17">
      <c r="A408" s="135"/>
      <c r="B408" s="137" t="s">
        <v>85</v>
      </c>
      <c r="C408" s="76" t="s">
        <v>85</v>
      </c>
      <c r="D408" s="76" t="s">
        <v>85</v>
      </c>
      <c r="E408" s="76" t="s">
        <v>85</v>
      </c>
      <c r="F408" s="73" t="s">
        <v>85</v>
      </c>
      <c r="G408" s="76" t="s">
        <v>85</v>
      </c>
      <c r="H408" s="76" t="s">
        <v>85</v>
      </c>
      <c r="I408" s="76" t="s">
        <v>85</v>
      </c>
      <c r="J408" s="76" t="s">
        <v>85</v>
      </c>
      <c r="K408" s="138" t="s">
        <v>85</v>
      </c>
    </row>
    <row r="409" spans="1:11" ht="17">
      <c r="A409" s="135"/>
      <c r="B409" s="137" t="s">
        <v>85</v>
      </c>
      <c r="C409" s="76" t="s">
        <v>85</v>
      </c>
      <c r="D409" s="76" t="s">
        <v>85</v>
      </c>
      <c r="E409" s="76" t="s">
        <v>85</v>
      </c>
      <c r="F409" s="73" t="s">
        <v>85</v>
      </c>
      <c r="G409" s="76" t="s">
        <v>85</v>
      </c>
      <c r="H409" s="76" t="s">
        <v>85</v>
      </c>
      <c r="I409" s="76" t="s">
        <v>85</v>
      </c>
      <c r="J409" s="76" t="s">
        <v>85</v>
      </c>
      <c r="K409" s="138" t="s">
        <v>85</v>
      </c>
    </row>
    <row r="410" spans="1:11" ht="17">
      <c r="A410" s="135"/>
      <c r="B410" s="137" t="s">
        <v>85</v>
      </c>
      <c r="C410" s="76" t="s">
        <v>85</v>
      </c>
      <c r="D410" s="76" t="s">
        <v>85</v>
      </c>
      <c r="E410" s="76" t="s">
        <v>85</v>
      </c>
      <c r="F410" s="73" t="s">
        <v>85</v>
      </c>
      <c r="G410" s="76" t="s">
        <v>85</v>
      </c>
      <c r="H410" s="76" t="s">
        <v>85</v>
      </c>
      <c r="I410" s="76" t="s">
        <v>85</v>
      </c>
      <c r="J410" s="76" t="s">
        <v>85</v>
      </c>
      <c r="K410" s="138" t="s">
        <v>85</v>
      </c>
    </row>
    <row r="411" spans="1:11" ht="17">
      <c r="A411" s="135"/>
      <c r="B411" s="137" t="s">
        <v>85</v>
      </c>
      <c r="C411" s="76" t="s">
        <v>85</v>
      </c>
      <c r="D411" s="76" t="s">
        <v>85</v>
      </c>
      <c r="E411" s="76" t="s">
        <v>85</v>
      </c>
      <c r="F411" s="73" t="s">
        <v>85</v>
      </c>
      <c r="G411" s="76" t="s">
        <v>85</v>
      </c>
      <c r="H411" s="76" t="s">
        <v>85</v>
      </c>
      <c r="I411" s="76" t="s">
        <v>85</v>
      </c>
      <c r="J411" s="76" t="s">
        <v>85</v>
      </c>
      <c r="K411" s="138" t="s">
        <v>85</v>
      </c>
    </row>
    <row r="412" spans="1:11" ht="17">
      <c r="A412" s="135"/>
      <c r="B412" s="137" t="s">
        <v>85</v>
      </c>
      <c r="C412" s="76" t="s">
        <v>85</v>
      </c>
      <c r="D412" s="76" t="s">
        <v>85</v>
      </c>
      <c r="E412" s="76" t="s">
        <v>85</v>
      </c>
      <c r="F412" s="73" t="s">
        <v>85</v>
      </c>
      <c r="G412" s="76" t="s">
        <v>85</v>
      </c>
      <c r="H412" s="76" t="s">
        <v>85</v>
      </c>
      <c r="I412" s="76" t="s">
        <v>85</v>
      </c>
      <c r="J412" s="76" t="s">
        <v>85</v>
      </c>
      <c r="K412" s="138" t="s">
        <v>85</v>
      </c>
    </row>
    <row r="413" spans="1:11" ht="17">
      <c r="A413" s="135"/>
      <c r="B413" s="137" t="s">
        <v>85</v>
      </c>
      <c r="C413" s="76" t="s">
        <v>85</v>
      </c>
      <c r="D413" s="76" t="s">
        <v>85</v>
      </c>
      <c r="E413" s="76" t="s">
        <v>85</v>
      </c>
      <c r="F413" s="73" t="s">
        <v>85</v>
      </c>
      <c r="G413" s="76" t="s">
        <v>85</v>
      </c>
      <c r="H413" s="76" t="s">
        <v>85</v>
      </c>
      <c r="I413" s="76" t="s">
        <v>85</v>
      </c>
      <c r="J413" s="76" t="s">
        <v>85</v>
      </c>
      <c r="K413" s="138" t="s">
        <v>85</v>
      </c>
    </row>
    <row r="414" spans="1:11" ht="17">
      <c r="A414" s="135"/>
      <c r="B414" s="137" t="s">
        <v>85</v>
      </c>
      <c r="C414" s="76" t="s">
        <v>85</v>
      </c>
      <c r="D414" s="76" t="s">
        <v>85</v>
      </c>
      <c r="E414" s="76" t="s">
        <v>85</v>
      </c>
      <c r="F414" s="73" t="s">
        <v>85</v>
      </c>
      <c r="G414" s="76" t="s">
        <v>85</v>
      </c>
      <c r="H414" s="76" t="s">
        <v>85</v>
      </c>
      <c r="I414" s="76" t="s">
        <v>85</v>
      </c>
      <c r="J414" s="76" t="s">
        <v>85</v>
      </c>
      <c r="K414" s="138" t="s">
        <v>85</v>
      </c>
    </row>
    <row r="415" spans="1:11" ht="17">
      <c r="A415" s="135"/>
      <c r="B415" s="137" t="s">
        <v>85</v>
      </c>
      <c r="C415" s="76" t="s">
        <v>85</v>
      </c>
      <c r="D415" s="76" t="s">
        <v>85</v>
      </c>
      <c r="E415" s="76" t="s">
        <v>85</v>
      </c>
      <c r="F415" s="73" t="s">
        <v>85</v>
      </c>
      <c r="G415" s="76" t="s">
        <v>85</v>
      </c>
      <c r="H415" s="76" t="s">
        <v>85</v>
      </c>
      <c r="I415" s="76" t="s">
        <v>85</v>
      </c>
      <c r="J415" s="76" t="s">
        <v>85</v>
      </c>
      <c r="K415" s="138" t="s">
        <v>85</v>
      </c>
    </row>
    <row r="416" spans="1:11" ht="17">
      <c r="A416" s="135"/>
      <c r="B416" s="137" t="s">
        <v>85</v>
      </c>
      <c r="C416" s="76" t="s">
        <v>85</v>
      </c>
      <c r="D416" s="76" t="s">
        <v>85</v>
      </c>
      <c r="E416" s="76" t="s">
        <v>85</v>
      </c>
      <c r="F416" s="73" t="s">
        <v>85</v>
      </c>
      <c r="G416" s="76" t="s">
        <v>85</v>
      </c>
      <c r="H416" s="76" t="s">
        <v>85</v>
      </c>
      <c r="I416" s="76" t="s">
        <v>85</v>
      </c>
      <c r="J416" s="76" t="s">
        <v>85</v>
      </c>
      <c r="K416" s="138" t="s">
        <v>85</v>
      </c>
    </row>
    <row r="417" spans="1:11" ht="17">
      <c r="A417" s="135"/>
      <c r="B417" s="137" t="s">
        <v>85</v>
      </c>
      <c r="C417" s="76" t="s">
        <v>85</v>
      </c>
      <c r="D417" s="76" t="s">
        <v>85</v>
      </c>
      <c r="E417" s="76" t="s">
        <v>85</v>
      </c>
      <c r="F417" s="73" t="s">
        <v>85</v>
      </c>
      <c r="G417" s="76" t="s">
        <v>85</v>
      </c>
      <c r="H417" s="76" t="s">
        <v>85</v>
      </c>
      <c r="I417" s="76" t="s">
        <v>85</v>
      </c>
      <c r="J417" s="76" t="s">
        <v>85</v>
      </c>
      <c r="K417" s="138" t="s">
        <v>85</v>
      </c>
    </row>
    <row r="418" spans="1:11" ht="17">
      <c r="A418" s="135"/>
      <c r="B418" s="137" t="s">
        <v>85</v>
      </c>
      <c r="C418" s="76" t="s">
        <v>85</v>
      </c>
      <c r="D418" s="76" t="s">
        <v>85</v>
      </c>
      <c r="E418" s="76" t="s">
        <v>85</v>
      </c>
      <c r="F418" s="73" t="s">
        <v>85</v>
      </c>
      <c r="G418" s="76" t="s">
        <v>85</v>
      </c>
      <c r="H418" s="76" t="s">
        <v>85</v>
      </c>
      <c r="I418" s="76" t="s">
        <v>85</v>
      </c>
      <c r="J418" s="76" t="s">
        <v>85</v>
      </c>
      <c r="K418" s="138" t="s">
        <v>85</v>
      </c>
    </row>
    <row r="419" spans="1:11" ht="17">
      <c r="A419" s="135"/>
      <c r="B419" s="137" t="s">
        <v>85</v>
      </c>
      <c r="C419" s="76" t="s">
        <v>85</v>
      </c>
      <c r="D419" s="76" t="s">
        <v>85</v>
      </c>
      <c r="E419" s="76" t="s">
        <v>85</v>
      </c>
      <c r="F419" s="73" t="s">
        <v>85</v>
      </c>
      <c r="G419" s="76" t="s">
        <v>85</v>
      </c>
      <c r="H419" s="76" t="s">
        <v>85</v>
      </c>
      <c r="I419" s="76" t="s">
        <v>85</v>
      </c>
      <c r="J419" s="76" t="s">
        <v>85</v>
      </c>
      <c r="K419" s="138" t="s">
        <v>85</v>
      </c>
    </row>
    <row r="420" spans="1:11" ht="17">
      <c r="A420" s="135"/>
      <c r="B420" s="137" t="s">
        <v>85</v>
      </c>
      <c r="C420" s="76" t="s">
        <v>85</v>
      </c>
      <c r="D420" s="76" t="s">
        <v>85</v>
      </c>
      <c r="E420" s="76" t="s">
        <v>85</v>
      </c>
      <c r="F420" s="73" t="s">
        <v>85</v>
      </c>
      <c r="G420" s="76" t="s">
        <v>85</v>
      </c>
      <c r="H420" s="76" t="s">
        <v>85</v>
      </c>
      <c r="I420" s="76" t="s">
        <v>85</v>
      </c>
      <c r="J420" s="76" t="s">
        <v>85</v>
      </c>
      <c r="K420" s="138" t="s">
        <v>85</v>
      </c>
    </row>
    <row r="421" spans="1:11" ht="17">
      <c r="A421" s="135"/>
      <c r="B421" s="137" t="s">
        <v>85</v>
      </c>
      <c r="C421" s="76" t="s">
        <v>85</v>
      </c>
      <c r="D421" s="76" t="s">
        <v>85</v>
      </c>
      <c r="E421" s="76" t="s">
        <v>85</v>
      </c>
      <c r="F421" s="73" t="s">
        <v>85</v>
      </c>
      <c r="G421" s="76" t="s">
        <v>85</v>
      </c>
      <c r="H421" s="76" t="s">
        <v>85</v>
      </c>
      <c r="I421" s="76" t="s">
        <v>85</v>
      </c>
      <c r="J421" s="76" t="s">
        <v>85</v>
      </c>
      <c r="K421" s="138" t="s">
        <v>85</v>
      </c>
    </row>
    <row r="422" spans="1:11" ht="17">
      <c r="A422" s="135"/>
      <c r="B422" s="137" t="s">
        <v>85</v>
      </c>
      <c r="C422" s="76" t="s">
        <v>85</v>
      </c>
      <c r="D422" s="76" t="s">
        <v>85</v>
      </c>
      <c r="E422" s="76" t="s">
        <v>85</v>
      </c>
      <c r="F422" s="73" t="s">
        <v>85</v>
      </c>
      <c r="G422" s="76" t="s">
        <v>85</v>
      </c>
      <c r="H422" s="76" t="s">
        <v>85</v>
      </c>
      <c r="I422" s="76" t="s">
        <v>85</v>
      </c>
      <c r="J422" s="76" t="s">
        <v>85</v>
      </c>
      <c r="K422" s="138" t="s">
        <v>85</v>
      </c>
    </row>
    <row r="423" spans="1:11" ht="17">
      <c r="A423" s="135"/>
      <c r="B423" s="137" t="s">
        <v>85</v>
      </c>
      <c r="C423" s="76" t="s">
        <v>85</v>
      </c>
      <c r="D423" s="76" t="s">
        <v>85</v>
      </c>
      <c r="E423" s="76" t="s">
        <v>85</v>
      </c>
      <c r="F423" s="73" t="s">
        <v>85</v>
      </c>
      <c r="G423" s="76" t="s">
        <v>85</v>
      </c>
      <c r="H423" s="76" t="s">
        <v>85</v>
      </c>
      <c r="I423" s="76" t="s">
        <v>85</v>
      </c>
      <c r="J423" s="76" t="s">
        <v>85</v>
      </c>
      <c r="K423" s="138" t="s">
        <v>85</v>
      </c>
    </row>
    <row r="424" spans="1:11" ht="17">
      <c r="A424" s="135"/>
      <c r="B424" s="137" t="s">
        <v>85</v>
      </c>
      <c r="C424" s="76" t="s">
        <v>85</v>
      </c>
      <c r="D424" s="76" t="s">
        <v>85</v>
      </c>
      <c r="E424" s="76" t="s">
        <v>85</v>
      </c>
      <c r="F424" s="73" t="s">
        <v>85</v>
      </c>
      <c r="G424" s="76" t="s">
        <v>85</v>
      </c>
      <c r="H424" s="76" t="s">
        <v>85</v>
      </c>
      <c r="I424" s="76" t="s">
        <v>85</v>
      </c>
      <c r="J424" s="76" t="s">
        <v>85</v>
      </c>
      <c r="K424" s="138" t="s">
        <v>85</v>
      </c>
    </row>
    <row r="425" spans="1:11" ht="17">
      <c r="A425" s="135"/>
      <c r="B425" s="137" t="s">
        <v>85</v>
      </c>
      <c r="C425" s="76" t="s">
        <v>85</v>
      </c>
      <c r="D425" s="76" t="s">
        <v>85</v>
      </c>
      <c r="E425" s="76" t="s">
        <v>85</v>
      </c>
      <c r="F425" s="73" t="s">
        <v>85</v>
      </c>
      <c r="G425" s="76" t="s">
        <v>85</v>
      </c>
      <c r="H425" s="76" t="s">
        <v>85</v>
      </c>
      <c r="I425" s="76" t="s">
        <v>85</v>
      </c>
      <c r="J425" s="76" t="s">
        <v>85</v>
      </c>
      <c r="K425" s="138" t="s">
        <v>85</v>
      </c>
    </row>
    <row r="426" spans="1:11" ht="17">
      <c r="A426" s="135"/>
      <c r="B426" s="137" t="s">
        <v>85</v>
      </c>
      <c r="C426" s="76" t="s">
        <v>85</v>
      </c>
      <c r="D426" s="76" t="s">
        <v>85</v>
      </c>
      <c r="E426" s="76" t="s">
        <v>85</v>
      </c>
      <c r="F426" s="73" t="s">
        <v>85</v>
      </c>
      <c r="G426" s="76" t="s">
        <v>85</v>
      </c>
      <c r="H426" s="76" t="s">
        <v>85</v>
      </c>
      <c r="I426" s="76" t="s">
        <v>85</v>
      </c>
      <c r="J426" s="76" t="s">
        <v>85</v>
      </c>
      <c r="K426" s="138" t="s">
        <v>85</v>
      </c>
    </row>
    <row r="427" spans="1:11" ht="17">
      <c r="A427" s="135"/>
      <c r="B427" s="137" t="s">
        <v>85</v>
      </c>
      <c r="C427" s="76" t="s">
        <v>85</v>
      </c>
      <c r="D427" s="76" t="s">
        <v>85</v>
      </c>
      <c r="E427" s="76" t="s">
        <v>85</v>
      </c>
      <c r="F427" s="73" t="s">
        <v>85</v>
      </c>
      <c r="G427" s="76" t="s">
        <v>85</v>
      </c>
      <c r="H427" s="76" t="s">
        <v>85</v>
      </c>
      <c r="I427" s="76" t="s">
        <v>85</v>
      </c>
      <c r="J427" s="76" t="s">
        <v>85</v>
      </c>
      <c r="K427" s="138" t="s">
        <v>85</v>
      </c>
    </row>
    <row r="428" spans="1:11" ht="17">
      <c r="A428" s="135"/>
      <c r="B428" s="137" t="s">
        <v>85</v>
      </c>
      <c r="C428" s="76" t="s">
        <v>85</v>
      </c>
      <c r="D428" s="76" t="s">
        <v>85</v>
      </c>
      <c r="E428" s="76" t="s">
        <v>85</v>
      </c>
      <c r="F428" s="73" t="s">
        <v>85</v>
      </c>
      <c r="G428" s="76" t="s">
        <v>85</v>
      </c>
      <c r="H428" s="76" t="s">
        <v>85</v>
      </c>
      <c r="I428" s="76" t="s">
        <v>85</v>
      </c>
      <c r="J428" s="76" t="s">
        <v>85</v>
      </c>
      <c r="K428" s="138" t="s">
        <v>85</v>
      </c>
    </row>
    <row r="429" spans="1:11" ht="17">
      <c r="A429" s="135"/>
      <c r="B429" s="137" t="s">
        <v>85</v>
      </c>
      <c r="C429" s="76" t="s">
        <v>85</v>
      </c>
      <c r="D429" s="76" t="s">
        <v>85</v>
      </c>
      <c r="E429" s="76" t="s">
        <v>85</v>
      </c>
      <c r="F429" s="73" t="s">
        <v>85</v>
      </c>
      <c r="G429" s="76" t="s">
        <v>85</v>
      </c>
      <c r="H429" s="76" t="s">
        <v>85</v>
      </c>
      <c r="I429" s="76" t="s">
        <v>85</v>
      </c>
      <c r="J429" s="76" t="s">
        <v>85</v>
      </c>
      <c r="K429" s="138" t="s">
        <v>85</v>
      </c>
    </row>
    <row r="430" spans="1:11" ht="17">
      <c r="A430" s="135"/>
      <c r="B430" s="137" t="s">
        <v>85</v>
      </c>
      <c r="C430" s="76" t="s">
        <v>85</v>
      </c>
      <c r="D430" s="76" t="s">
        <v>85</v>
      </c>
      <c r="E430" s="76" t="s">
        <v>85</v>
      </c>
      <c r="F430" s="73" t="s">
        <v>85</v>
      </c>
      <c r="G430" s="76" t="s">
        <v>85</v>
      </c>
      <c r="H430" s="76" t="s">
        <v>85</v>
      </c>
      <c r="I430" s="76" t="s">
        <v>85</v>
      </c>
      <c r="J430" s="76" t="s">
        <v>85</v>
      </c>
      <c r="K430" s="138" t="s">
        <v>85</v>
      </c>
    </row>
    <row r="431" spans="1:11" ht="17">
      <c r="A431" s="135"/>
      <c r="B431" s="137" t="s">
        <v>85</v>
      </c>
      <c r="C431" s="76" t="s">
        <v>85</v>
      </c>
      <c r="D431" s="76" t="s">
        <v>85</v>
      </c>
      <c r="E431" s="76" t="s">
        <v>85</v>
      </c>
      <c r="F431" s="73" t="s">
        <v>85</v>
      </c>
      <c r="G431" s="76" t="s">
        <v>85</v>
      </c>
      <c r="H431" s="76" t="s">
        <v>85</v>
      </c>
      <c r="I431" s="76" t="s">
        <v>85</v>
      </c>
      <c r="J431" s="76" t="s">
        <v>85</v>
      </c>
      <c r="K431" s="138" t="s">
        <v>85</v>
      </c>
    </row>
    <row r="432" spans="1:11" ht="17">
      <c r="A432" s="135"/>
      <c r="B432" s="137" t="s">
        <v>85</v>
      </c>
      <c r="C432" s="76" t="s">
        <v>85</v>
      </c>
      <c r="D432" s="76" t="s">
        <v>85</v>
      </c>
      <c r="E432" s="76" t="s">
        <v>85</v>
      </c>
      <c r="F432" s="73" t="s">
        <v>85</v>
      </c>
      <c r="G432" s="76" t="s">
        <v>85</v>
      </c>
      <c r="H432" s="76" t="s">
        <v>85</v>
      </c>
      <c r="I432" s="76" t="s">
        <v>85</v>
      </c>
      <c r="J432" s="76" t="s">
        <v>85</v>
      </c>
      <c r="K432" s="138" t="s">
        <v>85</v>
      </c>
    </row>
    <row r="433" spans="1:11" ht="17">
      <c r="A433" s="135"/>
      <c r="B433" s="137" t="s">
        <v>85</v>
      </c>
      <c r="C433" s="76" t="s">
        <v>85</v>
      </c>
      <c r="D433" s="76" t="s">
        <v>85</v>
      </c>
      <c r="E433" s="76" t="s">
        <v>85</v>
      </c>
      <c r="F433" s="73" t="s">
        <v>85</v>
      </c>
      <c r="G433" s="76" t="s">
        <v>85</v>
      </c>
      <c r="H433" s="76" t="s">
        <v>85</v>
      </c>
      <c r="I433" s="76" t="s">
        <v>85</v>
      </c>
      <c r="J433" s="76" t="s">
        <v>85</v>
      </c>
      <c r="K433" s="138" t="s">
        <v>85</v>
      </c>
    </row>
    <row r="434" spans="1:11" ht="17">
      <c r="A434" s="135"/>
      <c r="B434" s="137" t="s">
        <v>85</v>
      </c>
      <c r="C434" s="76" t="s">
        <v>85</v>
      </c>
      <c r="D434" s="76" t="s">
        <v>85</v>
      </c>
      <c r="E434" s="76" t="s">
        <v>85</v>
      </c>
      <c r="F434" s="73" t="s">
        <v>85</v>
      </c>
      <c r="G434" s="76" t="s">
        <v>85</v>
      </c>
      <c r="H434" s="76" t="s">
        <v>85</v>
      </c>
      <c r="I434" s="76" t="s">
        <v>85</v>
      </c>
      <c r="J434" s="76" t="s">
        <v>85</v>
      </c>
      <c r="K434" s="138" t="s">
        <v>85</v>
      </c>
    </row>
    <row r="435" spans="1:11" ht="17">
      <c r="A435" s="135"/>
      <c r="B435" s="137" t="s">
        <v>85</v>
      </c>
      <c r="C435" s="76" t="s">
        <v>85</v>
      </c>
      <c r="D435" s="76" t="s">
        <v>85</v>
      </c>
      <c r="E435" s="76" t="s">
        <v>85</v>
      </c>
      <c r="F435" s="73" t="s">
        <v>85</v>
      </c>
      <c r="G435" s="76" t="s">
        <v>85</v>
      </c>
      <c r="H435" s="76" t="s">
        <v>85</v>
      </c>
      <c r="I435" s="76" t="s">
        <v>85</v>
      </c>
      <c r="J435" s="76" t="s">
        <v>85</v>
      </c>
      <c r="K435" s="138" t="s">
        <v>85</v>
      </c>
    </row>
    <row r="436" spans="1:11" ht="17">
      <c r="A436" s="135"/>
      <c r="B436" s="137" t="s">
        <v>85</v>
      </c>
      <c r="C436" s="76" t="s">
        <v>85</v>
      </c>
      <c r="D436" s="76" t="s">
        <v>85</v>
      </c>
      <c r="E436" s="76" t="s">
        <v>85</v>
      </c>
      <c r="F436" s="73" t="s">
        <v>85</v>
      </c>
      <c r="G436" s="76" t="s">
        <v>85</v>
      </c>
      <c r="H436" s="76" t="s">
        <v>85</v>
      </c>
      <c r="I436" s="76" t="s">
        <v>85</v>
      </c>
      <c r="J436" s="76" t="s">
        <v>85</v>
      </c>
      <c r="K436" s="138" t="s">
        <v>85</v>
      </c>
    </row>
    <row r="437" spans="1:11" ht="17">
      <c r="A437" s="135"/>
      <c r="B437" s="137" t="s">
        <v>85</v>
      </c>
      <c r="C437" s="76" t="s">
        <v>85</v>
      </c>
      <c r="D437" s="76" t="s">
        <v>85</v>
      </c>
      <c r="E437" s="76" t="s">
        <v>85</v>
      </c>
      <c r="F437" s="73" t="s">
        <v>85</v>
      </c>
      <c r="G437" s="76" t="s">
        <v>85</v>
      </c>
      <c r="H437" s="76" t="s">
        <v>85</v>
      </c>
      <c r="I437" s="76" t="s">
        <v>85</v>
      </c>
      <c r="J437" s="76" t="s">
        <v>85</v>
      </c>
      <c r="K437" s="138" t="s">
        <v>85</v>
      </c>
    </row>
    <row r="438" spans="1:11" ht="17">
      <c r="A438" s="135"/>
      <c r="B438" s="137" t="s">
        <v>85</v>
      </c>
      <c r="C438" s="76" t="s">
        <v>85</v>
      </c>
      <c r="D438" s="76" t="s">
        <v>85</v>
      </c>
      <c r="E438" s="76" t="s">
        <v>85</v>
      </c>
      <c r="F438" s="73" t="s">
        <v>85</v>
      </c>
      <c r="G438" s="76" t="s">
        <v>85</v>
      </c>
      <c r="H438" s="76" t="s">
        <v>85</v>
      </c>
      <c r="I438" s="76" t="s">
        <v>85</v>
      </c>
      <c r="J438" s="76" t="s">
        <v>85</v>
      </c>
      <c r="K438" s="138" t="s">
        <v>85</v>
      </c>
    </row>
    <row r="439" spans="1:11" ht="17">
      <c r="A439" s="135"/>
      <c r="B439" s="137" t="s">
        <v>85</v>
      </c>
      <c r="C439" s="76" t="s">
        <v>85</v>
      </c>
      <c r="D439" s="76" t="s">
        <v>85</v>
      </c>
      <c r="E439" s="76" t="s">
        <v>85</v>
      </c>
      <c r="F439" s="73" t="s">
        <v>85</v>
      </c>
      <c r="G439" s="76" t="s">
        <v>85</v>
      </c>
      <c r="H439" s="76" t="s">
        <v>85</v>
      </c>
      <c r="I439" s="76" t="s">
        <v>85</v>
      </c>
      <c r="J439" s="76" t="s">
        <v>85</v>
      </c>
      <c r="K439" s="138" t="s">
        <v>85</v>
      </c>
    </row>
    <row r="440" spans="1:11" ht="17">
      <c r="A440" s="135"/>
      <c r="B440" s="137" t="s">
        <v>85</v>
      </c>
      <c r="C440" s="76" t="s">
        <v>85</v>
      </c>
      <c r="D440" s="76" t="s">
        <v>85</v>
      </c>
      <c r="E440" s="76" t="s">
        <v>85</v>
      </c>
      <c r="F440" s="73" t="s">
        <v>85</v>
      </c>
      <c r="G440" s="76" t="s">
        <v>85</v>
      </c>
      <c r="H440" s="76" t="s">
        <v>85</v>
      </c>
      <c r="I440" s="76" t="s">
        <v>85</v>
      </c>
      <c r="J440" s="76" t="s">
        <v>85</v>
      </c>
      <c r="K440" s="138" t="s">
        <v>85</v>
      </c>
    </row>
    <row r="441" spans="1:11" ht="17">
      <c r="A441" s="135"/>
      <c r="B441" s="137" t="s">
        <v>85</v>
      </c>
      <c r="C441" s="76" t="s">
        <v>85</v>
      </c>
      <c r="D441" s="76" t="s">
        <v>85</v>
      </c>
      <c r="E441" s="76" t="s">
        <v>85</v>
      </c>
      <c r="F441" s="73" t="s">
        <v>85</v>
      </c>
      <c r="G441" s="76" t="s">
        <v>85</v>
      </c>
      <c r="H441" s="76" t="s">
        <v>85</v>
      </c>
      <c r="I441" s="76" t="s">
        <v>85</v>
      </c>
      <c r="J441" s="76" t="s">
        <v>85</v>
      </c>
      <c r="K441" s="138" t="s">
        <v>85</v>
      </c>
    </row>
    <row r="442" spans="1:11" ht="17">
      <c r="A442" s="135"/>
      <c r="B442" s="137" t="s">
        <v>85</v>
      </c>
      <c r="C442" s="76" t="s">
        <v>85</v>
      </c>
      <c r="D442" s="76" t="s">
        <v>85</v>
      </c>
      <c r="E442" s="76" t="s">
        <v>85</v>
      </c>
      <c r="F442" s="73" t="s">
        <v>85</v>
      </c>
      <c r="G442" s="76" t="s">
        <v>85</v>
      </c>
      <c r="H442" s="76" t="s">
        <v>85</v>
      </c>
      <c r="I442" s="76" t="s">
        <v>85</v>
      </c>
      <c r="J442" s="76" t="s">
        <v>85</v>
      </c>
      <c r="K442" s="138" t="s">
        <v>85</v>
      </c>
    </row>
    <row r="443" spans="1:11" ht="17">
      <c r="A443" s="135"/>
      <c r="B443" s="137" t="s">
        <v>85</v>
      </c>
      <c r="C443" s="76" t="s">
        <v>85</v>
      </c>
      <c r="D443" s="76" t="s">
        <v>85</v>
      </c>
      <c r="E443" s="76" t="s">
        <v>85</v>
      </c>
      <c r="F443" s="73" t="s">
        <v>85</v>
      </c>
      <c r="G443" s="76" t="s">
        <v>85</v>
      </c>
      <c r="H443" s="76" t="s">
        <v>85</v>
      </c>
      <c r="I443" s="76" t="s">
        <v>85</v>
      </c>
      <c r="J443" s="76" t="s">
        <v>85</v>
      </c>
      <c r="K443" s="138" t="s">
        <v>85</v>
      </c>
    </row>
    <row r="444" spans="1:11" ht="17">
      <c r="A444" s="135"/>
      <c r="B444" s="137" t="s">
        <v>85</v>
      </c>
      <c r="C444" s="76" t="s">
        <v>85</v>
      </c>
      <c r="D444" s="76" t="s">
        <v>85</v>
      </c>
      <c r="E444" s="76" t="s">
        <v>85</v>
      </c>
      <c r="F444" s="73" t="s">
        <v>85</v>
      </c>
      <c r="G444" s="76" t="s">
        <v>85</v>
      </c>
      <c r="H444" s="76" t="s">
        <v>85</v>
      </c>
      <c r="I444" s="76" t="s">
        <v>85</v>
      </c>
      <c r="J444" s="76" t="s">
        <v>85</v>
      </c>
      <c r="K444" s="138" t="s">
        <v>85</v>
      </c>
    </row>
    <row r="445" spans="1:11" ht="17">
      <c r="A445" s="135"/>
      <c r="B445" s="137" t="s">
        <v>85</v>
      </c>
      <c r="C445" s="76" t="s">
        <v>85</v>
      </c>
      <c r="D445" s="76" t="s">
        <v>85</v>
      </c>
      <c r="E445" s="76" t="s">
        <v>85</v>
      </c>
      <c r="F445" s="73" t="s">
        <v>85</v>
      </c>
      <c r="G445" s="76" t="s">
        <v>85</v>
      </c>
      <c r="H445" s="76" t="s">
        <v>85</v>
      </c>
      <c r="I445" s="76" t="s">
        <v>85</v>
      </c>
      <c r="J445" s="76" t="s">
        <v>85</v>
      </c>
      <c r="K445" s="138" t="s">
        <v>85</v>
      </c>
    </row>
    <row r="446" spans="1:11" ht="17">
      <c r="A446" s="135"/>
      <c r="B446" s="137" t="s">
        <v>85</v>
      </c>
      <c r="C446" s="76" t="s">
        <v>85</v>
      </c>
      <c r="D446" s="76" t="s">
        <v>85</v>
      </c>
      <c r="E446" s="76" t="s">
        <v>85</v>
      </c>
      <c r="F446" s="73" t="s">
        <v>85</v>
      </c>
      <c r="G446" s="76" t="s">
        <v>85</v>
      </c>
      <c r="H446" s="76" t="s">
        <v>85</v>
      </c>
      <c r="I446" s="76" t="s">
        <v>85</v>
      </c>
      <c r="J446" s="76" t="s">
        <v>85</v>
      </c>
      <c r="K446" s="138" t="s">
        <v>85</v>
      </c>
    </row>
    <row r="447" spans="1:11" ht="17">
      <c r="A447" s="135"/>
      <c r="B447" s="137" t="s">
        <v>85</v>
      </c>
      <c r="C447" s="76" t="s">
        <v>85</v>
      </c>
      <c r="D447" s="76" t="s">
        <v>85</v>
      </c>
      <c r="E447" s="76" t="s">
        <v>85</v>
      </c>
      <c r="F447" s="73" t="s">
        <v>85</v>
      </c>
      <c r="G447" s="76" t="s">
        <v>85</v>
      </c>
      <c r="H447" s="76" t="s">
        <v>85</v>
      </c>
      <c r="I447" s="76" t="s">
        <v>85</v>
      </c>
      <c r="J447" s="76" t="s">
        <v>85</v>
      </c>
      <c r="K447" s="138" t="s">
        <v>85</v>
      </c>
    </row>
    <row r="448" spans="1:11" ht="17">
      <c r="A448" s="135"/>
      <c r="B448" s="137" t="s">
        <v>85</v>
      </c>
      <c r="C448" s="76" t="s">
        <v>85</v>
      </c>
      <c r="D448" s="76" t="s">
        <v>85</v>
      </c>
      <c r="E448" s="76" t="s">
        <v>85</v>
      </c>
      <c r="F448" s="73" t="s">
        <v>85</v>
      </c>
      <c r="G448" s="76" t="s">
        <v>85</v>
      </c>
      <c r="H448" s="76" t="s">
        <v>85</v>
      </c>
      <c r="I448" s="76" t="s">
        <v>85</v>
      </c>
      <c r="J448" s="76" t="s">
        <v>85</v>
      </c>
      <c r="K448" s="138" t="s">
        <v>85</v>
      </c>
    </row>
    <row r="449" spans="1:11" ht="17">
      <c r="A449" s="135"/>
      <c r="B449" s="137" t="s">
        <v>85</v>
      </c>
      <c r="C449" s="76" t="s">
        <v>85</v>
      </c>
      <c r="D449" s="76" t="s">
        <v>85</v>
      </c>
      <c r="E449" s="76" t="s">
        <v>85</v>
      </c>
      <c r="F449" s="73" t="s">
        <v>85</v>
      </c>
      <c r="G449" s="76" t="s">
        <v>85</v>
      </c>
      <c r="H449" s="76" t="s">
        <v>85</v>
      </c>
      <c r="I449" s="76" t="s">
        <v>85</v>
      </c>
      <c r="J449" s="76" t="s">
        <v>85</v>
      </c>
      <c r="K449" s="138" t="s">
        <v>85</v>
      </c>
    </row>
    <row r="450" spans="1:11" ht="17">
      <c r="A450" s="135"/>
      <c r="B450" s="137" t="s">
        <v>85</v>
      </c>
      <c r="C450" s="76" t="s">
        <v>85</v>
      </c>
      <c r="D450" s="76" t="s">
        <v>85</v>
      </c>
      <c r="E450" s="76" t="s">
        <v>85</v>
      </c>
      <c r="F450" s="73" t="s">
        <v>85</v>
      </c>
      <c r="G450" s="76" t="s">
        <v>85</v>
      </c>
      <c r="H450" s="76" t="s">
        <v>85</v>
      </c>
      <c r="I450" s="76" t="s">
        <v>85</v>
      </c>
      <c r="J450" s="76" t="s">
        <v>85</v>
      </c>
      <c r="K450" s="138" t="s">
        <v>85</v>
      </c>
    </row>
    <row r="451" spans="1:11" ht="17">
      <c r="A451" s="135"/>
      <c r="B451" s="137" t="s">
        <v>85</v>
      </c>
      <c r="C451" s="76" t="s">
        <v>85</v>
      </c>
      <c r="D451" s="76" t="s">
        <v>85</v>
      </c>
      <c r="E451" s="76" t="s">
        <v>85</v>
      </c>
      <c r="F451" s="73" t="s">
        <v>85</v>
      </c>
      <c r="G451" s="76" t="s">
        <v>85</v>
      </c>
      <c r="H451" s="76" t="s">
        <v>85</v>
      </c>
      <c r="I451" s="76" t="s">
        <v>85</v>
      </c>
      <c r="J451" s="76" t="s">
        <v>85</v>
      </c>
      <c r="K451" s="138" t="s">
        <v>85</v>
      </c>
    </row>
    <row r="452" spans="1:11" ht="17">
      <c r="A452" s="135"/>
      <c r="B452" s="137" t="s">
        <v>85</v>
      </c>
      <c r="C452" s="76" t="s">
        <v>85</v>
      </c>
      <c r="D452" s="76" t="s">
        <v>85</v>
      </c>
      <c r="E452" s="76" t="s">
        <v>85</v>
      </c>
      <c r="F452" s="73" t="s">
        <v>85</v>
      </c>
      <c r="G452" s="76" t="s">
        <v>85</v>
      </c>
      <c r="H452" s="76" t="s">
        <v>85</v>
      </c>
      <c r="I452" s="76" t="s">
        <v>85</v>
      </c>
      <c r="J452" s="76" t="s">
        <v>85</v>
      </c>
      <c r="K452" s="138" t="s">
        <v>85</v>
      </c>
    </row>
    <row r="453" spans="1:11" ht="17">
      <c r="A453" s="135"/>
      <c r="B453" s="137" t="s">
        <v>85</v>
      </c>
      <c r="C453" s="76" t="s">
        <v>85</v>
      </c>
      <c r="D453" s="76" t="s">
        <v>85</v>
      </c>
      <c r="E453" s="76" t="s">
        <v>85</v>
      </c>
      <c r="F453" s="73" t="s">
        <v>85</v>
      </c>
      <c r="G453" s="76" t="s">
        <v>85</v>
      </c>
      <c r="H453" s="76" t="s">
        <v>85</v>
      </c>
      <c r="I453" s="76" t="s">
        <v>85</v>
      </c>
      <c r="J453" s="76" t="s">
        <v>85</v>
      </c>
      <c r="K453" s="138" t="s">
        <v>85</v>
      </c>
    </row>
    <row r="454" spans="1:11" ht="17">
      <c r="A454" s="135"/>
      <c r="B454" s="137" t="s">
        <v>85</v>
      </c>
      <c r="C454" s="76" t="s">
        <v>85</v>
      </c>
      <c r="D454" s="76" t="s">
        <v>85</v>
      </c>
      <c r="E454" s="76" t="s">
        <v>85</v>
      </c>
      <c r="F454" s="73" t="s">
        <v>85</v>
      </c>
      <c r="G454" s="76" t="s">
        <v>85</v>
      </c>
      <c r="H454" s="76" t="s">
        <v>85</v>
      </c>
      <c r="I454" s="76" t="s">
        <v>85</v>
      </c>
      <c r="J454" s="76" t="s">
        <v>85</v>
      </c>
      <c r="K454" s="138" t="s">
        <v>85</v>
      </c>
    </row>
    <row r="455" spans="1:11" ht="17">
      <c r="A455" s="135"/>
      <c r="B455" s="137" t="s">
        <v>85</v>
      </c>
      <c r="C455" s="76" t="s">
        <v>85</v>
      </c>
      <c r="D455" s="76" t="s">
        <v>85</v>
      </c>
      <c r="E455" s="76" t="s">
        <v>85</v>
      </c>
      <c r="F455" s="73" t="s">
        <v>85</v>
      </c>
      <c r="G455" s="76" t="s">
        <v>85</v>
      </c>
      <c r="H455" s="76" t="s">
        <v>85</v>
      </c>
      <c r="I455" s="76" t="s">
        <v>85</v>
      </c>
      <c r="J455" s="76" t="s">
        <v>85</v>
      </c>
      <c r="K455" s="138" t="s">
        <v>85</v>
      </c>
    </row>
    <row r="456" spans="1:11" ht="17">
      <c r="A456" s="135"/>
      <c r="B456" s="137" t="s">
        <v>85</v>
      </c>
      <c r="C456" s="76" t="s">
        <v>85</v>
      </c>
      <c r="D456" s="76" t="s">
        <v>85</v>
      </c>
      <c r="E456" s="76" t="s">
        <v>85</v>
      </c>
      <c r="F456" s="73" t="s">
        <v>85</v>
      </c>
      <c r="G456" s="76" t="s">
        <v>85</v>
      </c>
      <c r="H456" s="76" t="s">
        <v>85</v>
      </c>
      <c r="I456" s="76" t="s">
        <v>85</v>
      </c>
      <c r="J456" s="76" t="s">
        <v>85</v>
      </c>
      <c r="K456" s="138" t="s">
        <v>85</v>
      </c>
    </row>
    <row r="457" spans="1:11" ht="17">
      <c r="A457" s="135"/>
      <c r="B457" s="137" t="s">
        <v>85</v>
      </c>
      <c r="C457" s="76" t="s">
        <v>85</v>
      </c>
      <c r="D457" s="76" t="s">
        <v>85</v>
      </c>
      <c r="E457" s="76" t="s">
        <v>85</v>
      </c>
      <c r="F457" s="73" t="s">
        <v>85</v>
      </c>
      <c r="G457" s="76" t="s">
        <v>85</v>
      </c>
      <c r="H457" s="76" t="s">
        <v>85</v>
      </c>
      <c r="I457" s="76" t="s">
        <v>85</v>
      </c>
      <c r="J457" s="76" t="s">
        <v>85</v>
      </c>
      <c r="K457" s="138" t="s">
        <v>85</v>
      </c>
    </row>
    <row r="458" spans="1:11" ht="17">
      <c r="A458" s="135"/>
      <c r="B458" s="137" t="s">
        <v>85</v>
      </c>
      <c r="C458" s="76" t="s">
        <v>85</v>
      </c>
      <c r="D458" s="76" t="s">
        <v>85</v>
      </c>
      <c r="E458" s="76" t="s">
        <v>85</v>
      </c>
      <c r="F458" s="73" t="s">
        <v>85</v>
      </c>
      <c r="G458" s="76" t="s">
        <v>85</v>
      </c>
      <c r="H458" s="76" t="s">
        <v>85</v>
      </c>
      <c r="I458" s="76" t="s">
        <v>85</v>
      </c>
      <c r="J458" s="76" t="s">
        <v>85</v>
      </c>
      <c r="K458" s="138" t="s">
        <v>85</v>
      </c>
    </row>
    <row r="459" spans="1:11" ht="17">
      <c r="A459" s="135"/>
      <c r="B459" s="137" t="s">
        <v>85</v>
      </c>
      <c r="C459" s="76" t="s">
        <v>85</v>
      </c>
      <c r="D459" s="76" t="s">
        <v>85</v>
      </c>
      <c r="E459" s="76" t="s">
        <v>85</v>
      </c>
      <c r="F459" s="73" t="s">
        <v>85</v>
      </c>
      <c r="G459" s="76" t="s">
        <v>85</v>
      </c>
      <c r="H459" s="76" t="s">
        <v>85</v>
      </c>
      <c r="I459" s="76" t="s">
        <v>85</v>
      </c>
      <c r="J459" s="76" t="s">
        <v>85</v>
      </c>
      <c r="K459" s="138" t="s">
        <v>85</v>
      </c>
    </row>
    <row r="460" spans="1:11" ht="17">
      <c r="A460" s="135"/>
      <c r="B460" s="137" t="s">
        <v>85</v>
      </c>
      <c r="C460" s="76" t="s">
        <v>85</v>
      </c>
      <c r="D460" s="76" t="s">
        <v>85</v>
      </c>
      <c r="E460" s="76" t="s">
        <v>85</v>
      </c>
      <c r="F460" s="73" t="s">
        <v>85</v>
      </c>
      <c r="G460" s="76" t="s">
        <v>85</v>
      </c>
      <c r="H460" s="76" t="s">
        <v>85</v>
      </c>
      <c r="I460" s="76" t="s">
        <v>85</v>
      </c>
      <c r="J460" s="76" t="s">
        <v>85</v>
      </c>
      <c r="K460" s="138" t="s">
        <v>85</v>
      </c>
    </row>
    <row r="461" spans="1:11" ht="17">
      <c r="A461" s="135"/>
      <c r="B461" s="137" t="s">
        <v>85</v>
      </c>
      <c r="C461" s="76" t="s">
        <v>85</v>
      </c>
      <c r="D461" s="76" t="s">
        <v>85</v>
      </c>
      <c r="E461" s="76" t="s">
        <v>85</v>
      </c>
      <c r="F461" s="73" t="s">
        <v>85</v>
      </c>
      <c r="G461" s="76" t="s">
        <v>85</v>
      </c>
      <c r="H461" s="76" t="s">
        <v>85</v>
      </c>
      <c r="I461" s="76" t="s">
        <v>85</v>
      </c>
      <c r="J461" s="76" t="s">
        <v>85</v>
      </c>
      <c r="K461" s="138" t="s">
        <v>85</v>
      </c>
    </row>
    <row r="462" spans="1:11" ht="17">
      <c r="A462" s="135"/>
      <c r="B462" s="137" t="s">
        <v>85</v>
      </c>
      <c r="C462" s="76" t="s">
        <v>85</v>
      </c>
      <c r="D462" s="76" t="s">
        <v>85</v>
      </c>
      <c r="E462" s="76" t="s">
        <v>85</v>
      </c>
      <c r="F462" s="73" t="s">
        <v>85</v>
      </c>
      <c r="G462" s="76" t="s">
        <v>85</v>
      </c>
      <c r="H462" s="76" t="s">
        <v>85</v>
      </c>
      <c r="I462" s="76" t="s">
        <v>85</v>
      </c>
      <c r="J462" s="76" t="s">
        <v>85</v>
      </c>
      <c r="K462" s="138" t="s">
        <v>85</v>
      </c>
    </row>
    <row r="463" spans="1:11" ht="17">
      <c r="A463" s="135"/>
      <c r="B463" s="137" t="s">
        <v>85</v>
      </c>
      <c r="C463" s="76" t="s">
        <v>85</v>
      </c>
      <c r="D463" s="76" t="s">
        <v>85</v>
      </c>
      <c r="E463" s="76" t="s">
        <v>85</v>
      </c>
      <c r="F463" s="73" t="s">
        <v>85</v>
      </c>
      <c r="G463" s="76" t="s">
        <v>85</v>
      </c>
      <c r="H463" s="76" t="s">
        <v>85</v>
      </c>
      <c r="I463" s="76" t="s">
        <v>85</v>
      </c>
      <c r="J463" s="76" t="s">
        <v>85</v>
      </c>
      <c r="K463" s="138" t="s">
        <v>85</v>
      </c>
    </row>
    <row r="464" spans="1:11" ht="17">
      <c r="A464" s="135"/>
      <c r="B464" s="137" t="s">
        <v>85</v>
      </c>
      <c r="C464" s="76" t="s">
        <v>85</v>
      </c>
      <c r="D464" s="76" t="s">
        <v>85</v>
      </c>
      <c r="E464" s="76" t="s">
        <v>85</v>
      </c>
      <c r="F464" s="73" t="s">
        <v>85</v>
      </c>
      <c r="G464" s="76" t="s">
        <v>85</v>
      </c>
      <c r="H464" s="76" t="s">
        <v>85</v>
      </c>
      <c r="I464" s="76" t="s">
        <v>85</v>
      </c>
      <c r="J464" s="76" t="s">
        <v>85</v>
      </c>
      <c r="K464" s="138" t="s">
        <v>85</v>
      </c>
    </row>
    <row r="465" spans="1:11" ht="17">
      <c r="A465" s="135"/>
      <c r="B465" s="137" t="s">
        <v>85</v>
      </c>
      <c r="C465" s="76" t="s">
        <v>85</v>
      </c>
      <c r="D465" s="76" t="s">
        <v>85</v>
      </c>
      <c r="E465" s="76" t="s">
        <v>85</v>
      </c>
      <c r="F465" s="73" t="s">
        <v>85</v>
      </c>
      <c r="G465" s="76" t="s">
        <v>85</v>
      </c>
      <c r="H465" s="76" t="s">
        <v>85</v>
      </c>
      <c r="I465" s="76" t="s">
        <v>85</v>
      </c>
      <c r="J465" s="76" t="s">
        <v>85</v>
      </c>
      <c r="K465" s="138" t="s">
        <v>85</v>
      </c>
    </row>
    <row r="466" spans="1:11" ht="17">
      <c r="A466" s="135"/>
      <c r="B466" s="137" t="s">
        <v>85</v>
      </c>
      <c r="C466" s="76" t="s">
        <v>85</v>
      </c>
      <c r="D466" s="76" t="s">
        <v>85</v>
      </c>
      <c r="E466" s="76" t="s">
        <v>85</v>
      </c>
      <c r="F466" s="73" t="s">
        <v>85</v>
      </c>
      <c r="G466" s="76" t="s">
        <v>85</v>
      </c>
      <c r="H466" s="76" t="s">
        <v>85</v>
      </c>
      <c r="I466" s="76" t="s">
        <v>85</v>
      </c>
      <c r="J466" s="76" t="s">
        <v>85</v>
      </c>
      <c r="K466" s="138" t="s">
        <v>85</v>
      </c>
    </row>
    <row r="467" spans="1:11" ht="17">
      <c r="A467" s="135"/>
      <c r="B467" s="137" t="s">
        <v>85</v>
      </c>
      <c r="C467" s="76" t="s">
        <v>85</v>
      </c>
      <c r="D467" s="76" t="s">
        <v>85</v>
      </c>
      <c r="E467" s="76" t="s">
        <v>85</v>
      </c>
      <c r="F467" s="73" t="s">
        <v>85</v>
      </c>
      <c r="G467" s="76" t="s">
        <v>85</v>
      </c>
      <c r="H467" s="76" t="s">
        <v>85</v>
      </c>
      <c r="I467" s="76" t="s">
        <v>85</v>
      </c>
      <c r="J467" s="76" t="s">
        <v>85</v>
      </c>
      <c r="K467" s="138" t="s">
        <v>85</v>
      </c>
    </row>
    <row r="468" spans="1:11" ht="17">
      <c r="A468" s="135"/>
      <c r="B468" s="137" t="s">
        <v>85</v>
      </c>
      <c r="C468" s="76" t="s">
        <v>85</v>
      </c>
      <c r="D468" s="76" t="s">
        <v>85</v>
      </c>
      <c r="E468" s="76" t="s">
        <v>85</v>
      </c>
      <c r="F468" s="73" t="s">
        <v>85</v>
      </c>
      <c r="G468" s="76" t="s">
        <v>85</v>
      </c>
      <c r="H468" s="76" t="s">
        <v>85</v>
      </c>
      <c r="I468" s="76" t="s">
        <v>85</v>
      </c>
      <c r="J468" s="76" t="s">
        <v>85</v>
      </c>
      <c r="K468" s="138" t="s">
        <v>85</v>
      </c>
    </row>
    <row r="469" spans="1:11" ht="17">
      <c r="A469" s="135"/>
      <c r="B469" s="137" t="s">
        <v>85</v>
      </c>
      <c r="C469" s="76" t="s">
        <v>85</v>
      </c>
      <c r="D469" s="76" t="s">
        <v>85</v>
      </c>
      <c r="E469" s="76" t="s">
        <v>85</v>
      </c>
      <c r="F469" s="73" t="s">
        <v>85</v>
      </c>
      <c r="G469" s="76" t="s">
        <v>85</v>
      </c>
      <c r="H469" s="76" t="s">
        <v>85</v>
      </c>
      <c r="I469" s="76" t="s">
        <v>85</v>
      </c>
      <c r="J469" s="76" t="s">
        <v>85</v>
      </c>
      <c r="K469" s="138" t="s">
        <v>85</v>
      </c>
    </row>
    <row r="470" spans="1:11" ht="17">
      <c r="A470" s="135"/>
      <c r="B470" s="137" t="s">
        <v>85</v>
      </c>
      <c r="C470" s="76" t="s">
        <v>85</v>
      </c>
      <c r="D470" s="76" t="s">
        <v>85</v>
      </c>
      <c r="E470" s="76" t="s">
        <v>85</v>
      </c>
      <c r="F470" s="73" t="s">
        <v>85</v>
      </c>
      <c r="G470" s="76" t="s">
        <v>85</v>
      </c>
      <c r="H470" s="76" t="s">
        <v>85</v>
      </c>
      <c r="I470" s="76" t="s">
        <v>85</v>
      </c>
      <c r="J470" s="76" t="s">
        <v>85</v>
      </c>
      <c r="K470" s="138" t="s">
        <v>85</v>
      </c>
    </row>
    <row r="471" spans="1:11" ht="17">
      <c r="A471" s="135"/>
      <c r="B471" s="137" t="s">
        <v>85</v>
      </c>
      <c r="C471" s="76" t="s">
        <v>85</v>
      </c>
      <c r="D471" s="76" t="s">
        <v>85</v>
      </c>
      <c r="E471" s="76" t="s">
        <v>85</v>
      </c>
      <c r="F471" s="73" t="s">
        <v>85</v>
      </c>
      <c r="G471" s="76" t="s">
        <v>85</v>
      </c>
      <c r="H471" s="76" t="s">
        <v>85</v>
      </c>
      <c r="I471" s="76" t="s">
        <v>85</v>
      </c>
      <c r="J471" s="76" t="s">
        <v>85</v>
      </c>
      <c r="K471" s="138" t="s">
        <v>85</v>
      </c>
    </row>
    <row r="472" spans="1:11" ht="17">
      <c r="A472" s="135"/>
      <c r="B472" s="137" t="s">
        <v>85</v>
      </c>
      <c r="C472" s="76" t="s">
        <v>85</v>
      </c>
      <c r="D472" s="76" t="s">
        <v>85</v>
      </c>
      <c r="E472" s="76" t="s">
        <v>85</v>
      </c>
      <c r="F472" s="73" t="s">
        <v>85</v>
      </c>
      <c r="G472" s="76" t="s">
        <v>85</v>
      </c>
      <c r="H472" s="76" t="s">
        <v>85</v>
      </c>
      <c r="I472" s="76" t="s">
        <v>85</v>
      </c>
      <c r="J472" s="76" t="s">
        <v>85</v>
      </c>
      <c r="K472" s="138" t="s">
        <v>85</v>
      </c>
    </row>
    <row r="473" spans="1:11" ht="17">
      <c r="A473" s="135"/>
      <c r="B473" s="137" t="s">
        <v>85</v>
      </c>
      <c r="C473" s="76" t="s">
        <v>85</v>
      </c>
      <c r="D473" s="76" t="s">
        <v>85</v>
      </c>
      <c r="E473" s="76" t="s">
        <v>85</v>
      </c>
      <c r="F473" s="73" t="s">
        <v>85</v>
      </c>
      <c r="G473" s="76" t="s">
        <v>85</v>
      </c>
      <c r="H473" s="76" t="s">
        <v>85</v>
      </c>
      <c r="I473" s="76" t="s">
        <v>85</v>
      </c>
      <c r="J473" s="76" t="s">
        <v>85</v>
      </c>
      <c r="K473" s="138" t="s">
        <v>85</v>
      </c>
    </row>
    <row r="474" spans="1:11" ht="17">
      <c r="A474" s="135"/>
      <c r="B474" s="137" t="s">
        <v>85</v>
      </c>
      <c r="C474" s="76" t="s">
        <v>85</v>
      </c>
      <c r="D474" s="76" t="s">
        <v>85</v>
      </c>
      <c r="E474" s="76" t="s">
        <v>85</v>
      </c>
      <c r="F474" s="73" t="s">
        <v>85</v>
      </c>
      <c r="G474" s="76" t="s">
        <v>85</v>
      </c>
      <c r="H474" s="76" t="s">
        <v>85</v>
      </c>
      <c r="I474" s="76" t="s">
        <v>85</v>
      </c>
      <c r="J474" s="76" t="s">
        <v>85</v>
      </c>
      <c r="K474" s="138" t="s">
        <v>85</v>
      </c>
    </row>
    <row r="475" spans="1:11" ht="17">
      <c r="A475" s="135"/>
      <c r="B475" s="137" t="s">
        <v>85</v>
      </c>
      <c r="C475" s="76" t="s">
        <v>85</v>
      </c>
      <c r="D475" s="76" t="s">
        <v>85</v>
      </c>
      <c r="E475" s="76" t="s">
        <v>85</v>
      </c>
      <c r="F475" s="73" t="s">
        <v>85</v>
      </c>
      <c r="G475" s="76" t="s">
        <v>85</v>
      </c>
      <c r="H475" s="76" t="s">
        <v>85</v>
      </c>
      <c r="I475" s="76" t="s">
        <v>85</v>
      </c>
      <c r="J475" s="76" t="s">
        <v>85</v>
      </c>
      <c r="K475" s="138" t="s">
        <v>85</v>
      </c>
    </row>
    <row r="476" spans="1:11" ht="17">
      <c r="A476" s="135"/>
      <c r="B476" s="137" t="s">
        <v>85</v>
      </c>
      <c r="C476" s="76" t="s">
        <v>85</v>
      </c>
      <c r="D476" s="76" t="s">
        <v>85</v>
      </c>
      <c r="E476" s="76" t="s">
        <v>85</v>
      </c>
      <c r="F476" s="73" t="s">
        <v>85</v>
      </c>
      <c r="G476" s="76" t="s">
        <v>85</v>
      </c>
      <c r="H476" s="76" t="s">
        <v>85</v>
      </c>
      <c r="I476" s="76" t="s">
        <v>85</v>
      </c>
      <c r="J476" s="76" t="s">
        <v>85</v>
      </c>
      <c r="K476" s="138" t="s">
        <v>85</v>
      </c>
    </row>
    <row r="477" spans="1:11" ht="17">
      <c r="A477" s="135"/>
      <c r="B477" s="137" t="s">
        <v>85</v>
      </c>
      <c r="C477" s="76" t="s">
        <v>85</v>
      </c>
      <c r="D477" s="76" t="s">
        <v>85</v>
      </c>
      <c r="E477" s="76" t="s">
        <v>85</v>
      </c>
      <c r="F477" s="73" t="s">
        <v>85</v>
      </c>
      <c r="G477" s="76" t="s">
        <v>85</v>
      </c>
      <c r="H477" s="76" t="s">
        <v>85</v>
      </c>
      <c r="I477" s="76" t="s">
        <v>85</v>
      </c>
      <c r="J477" s="76" t="s">
        <v>85</v>
      </c>
      <c r="K477" s="138" t="s">
        <v>85</v>
      </c>
    </row>
    <row r="478" spans="1:11" ht="17">
      <c r="A478" s="135"/>
      <c r="B478" s="137" t="s">
        <v>85</v>
      </c>
      <c r="C478" s="76" t="s">
        <v>85</v>
      </c>
      <c r="D478" s="76" t="s">
        <v>85</v>
      </c>
      <c r="E478" s="76" t="s">
        <v>85</v>
      </c>
      <c r="F478" s="73" t="s">
        <v>85</v>
      </c>
      <c r="G478" s="76" t="s">
        <v>85</v>
      </c>
      <c r="H478" s="76" t="s">
        <v>85</v>
      </c>
      <c r="I478" s="76" t="s">
        <v>85</v>
      </c>
      <c r="J478" s="76" t="s">
        <v>85</v>
      </c>
      <c r="K478" s="138" t="s">
        <v>85</v>
      </c>
    </row>
    <row r="479" spans="1:11" ht="17">
      <c r="A479" s="135"/>
      <c r="B479" s="137" t="s">
        <v>85</v>
      </c>
      <c r="C479" s="76" t="s">
        <v>85</v>
      </c>
      <c r="D479" s="76" t="s">
        <v>85</v>
      </c>
      <c r="E479" s="76" t="s">
        <v>85</v>
      </c>
      <c r="F479" s="73" t="s">
        <v>85</v>
      </c>
      <c r="G479" s="76" t="s">
        <v>85</v>
      </c>
      <c r="H479" s="76" t="s">
        <v>85</v>
      </c>
      <c r="I479" s="76" t="s">
        <v>85</v>
      </c>
      <c r="J479" s="76" t="s">
        <v>85</v>
      </c>
      <c r="K479" s="138" t="s">
        <v>85</v>
      </c>
    </row>
    <row r="480" spans="1:11" ht="17">
      <c r="A480" s="135"/>
      <c r="B480" s="137" t="s">
        <v>85</v>
      </c>
      <c r="C480" s="76" t="s">
        <v>85</v>
      </c>
      <c r="D480" s="76" t="s">
        <v>85</v>
      </c>
      <c r="E480" s="76" t="s">
        <v>85</v>
      </c>
      <c r="F480" s="73" t="s">
        <v>85</v>
      </c>
      <c r="G480" s="76" t="s">
        <v>85</v>
      </c>
      <c r="H480" s="76" t="s">
        <v>85</v>
      </c>
      <c r="I480" s="76" t="s">
        <v>85</v>
      </c>
      <c r="J480" s="76" t="s">
        <v>85</v>
      </c>
      <c r="K480" s="138" t="s">
        <v>85</v>
      </c>
    </row>
    <row r="481" spans="1:11" ht="17">
      <c r="A481" s="135"/>
      <c r="B481" s="137" t="s">
        <v>85</v>
      </c>
      <c r="C481" s="76" t="s">
        <v>85</v>
      </c>
      <c r="D481" s="76" t="s">
        <v>85</v>
      </c>
      <c r="E481" s="76" t="s">
        <v>85</v>
      </c>
      <c r="F481" s="73" t="s">
        <v>85</v>
      </c>
      <c r="G481" s="76" t="s">
        <v>85</v>
      </c>
      <c r="H481" s="76" t="s">
        <v>85</v>
      </c>
      <c r="I481" s="76" t="s">
        <v>85</v>
      </c>
      <c r="J481" s="76" t="s">
        <v>85</v>
      </c>
      <c r="K481" s="138" t="s">
        <v>85</v>
      </c>
    </row>
    <row r="482" spans="1:11" ht="17">
      <c r="A482" s="135"/>
      <c r="B482" s="137" t="s">
        <v>85</v>
      </c>
      <c r="C482" s="76" t="s">
        <v>85</v>
      </c>
      <c r="D482" s="76" t="s">
        <v>85</v>
      </c>
      <c r="E482" s="76" t="s">
        <v>85</v>
      </c>
      <c r="F482" s="73" t="s">
        <v>85</v>
      </c>
      <c r="G482" s="76" t="s">
        <v>85</v>
      </c>
      <c r="H482" s="76" t="s">
        <v>85</v>
      </c>
      <c r="I482" s="76" t="s">
        <v>85</v>
      </c>
      <c r="J482" s="76" t="s">
        <v>85</v>
      </c>
      <c r="K482" s="138" t="s">
        <v>85</v>
      </c>
    </row>
    <row r="483" spans="1:11" ht="17">
      <c r="A483" s="135"/>
      <c r="B483" s="137" t="s">
        <v>85</v>
      </c>
      <c r="C483" s="76" t="s">
        <v>85</v>
      </c>
      <c r="D483" s="76" t="s">
        <v>85</v>
      </c>
      <c r="E483" s="76" t="s">
        <v>85</v>
      </c>
      <c r="F483" s="73" t="s">
        <v>85</v>
      </c>
      <c r="G483" s="76" t="s">
        <v>85</v>
      </c>
      <c r="H483" s="76" t="s">
        <v>85</v>
      </c>
      <c r="I483" s="76" t="s">
        <v>85</v>
      </c>
      <c r="J483" s="76" t="s">
        <v>85</v>
      </c>
      <c r="K483" s="138" t="s">
        <v>85</v>
      </c>
    </row>
    <row r="484" spans="1:11" ht="17">
      <c r="A484" s="135"/>
      <c r="B484" s="137" t="s">
        <v>85</v>
      </c>
      <c r="C484" s="76" t="s">
        <v>85</v>
      </c>
      <c r="D484" s="76" t="s">
        <v>85</v>
      </c>
      <c r="E484" s="76" t="s">
        <v>85</v>
      </c>
      <c r="F484" s="73" t="s">
        <v>85</v>
      </c>
      <c r="G484" s="76" t="s">
        <v>85</v>
      </c>
      <c r="H484" s="76" t="s">
        <v>85</v>
      </c>
      <c r="I484" s="76" t="s">
        <v>85</v>
      </c>
      <c r="J484" s="76" t="s">
        <v>85</v>
      </c>
      <c r="K484" s="138" t="s">
        <v>85</v>
      </c>
    </row>
    <row r="485" spans="1:11" ht="17">
      <c r="A485" s="135"/>
      <c r="B485" s="137" t="s">
        <v>85</v>
      </c>
      <c r="C485" s="76" t="s">
        <v>85</v>
      </c>
      <c r="D485" s="76" t="s">
        <v>85</v>
      </c>
      <c r="E485" s="76" t="s">
        <v>85</v>
      </c>
      <c r="F485" s="73" t="s">
        <v>85</v>
      </c>
      <c r="G485" s="76" t="s">
        <v>85</v>
      </c>
      <c r="H485" s="76" t="s">
        <v>85</v>
      </c>
      <c r="I485" s="76" t="s">
        <v>85</v>
      </c>
      <c r="J485" s="76" t="s">
        <v>85</v>
      </c>
      <c r="K485" s="138" t="s">
        <v>85</v>
      </c>
    </row>
    <row r="486" spans="1:11" ht="17">
      <c r="A486" s="135"/>
      <c r="B486" s="137" t="s">
        <v>85</v>
      </c>
      <c r="C486" s="76" t="s">
        <v>85</v>
      </c>
      <c r="D486" s="76" t="s">
        <v>85</v>
      </c>
      <c r="E486" s="76" t="s">
        <v>85</v>
      </c>
      <c r="F486" s="73" t="s">
        <v>85</v>
      </c>
      <c r="G486" s="76" t="s">
        <v>85</v>
      </c>
      <c r="H486" s="76" t="s">
        <v>85</v>
      </c>
      <c r="I486" s="76" t="s">
        <v>85</v>
      </c>
      <c r="J486" s="76" t="s">
        <v>85</v>
      </c>
      <c r="K486" s="138" t="s">
        <v>85</v>
      </c>
    </row>
    <row r="487" spans="1:11" ht="17">
      <c r="A487" s="135"/>
      <c r="B487" s="137" t="s">
        <v>85</v>
      </c>
      <c r="C487" s="76" t="s">
        <v>85</v>
      </c>
      <c r="D487" s="76" t="s">
        <v>85</v>
      </c>
      <c r="E487" s="76" t="s">
        <v>85</v>
      </c>
      <c r="F487" s="73" t="s">
        <v>85</v>
      </c>
      <c r="G487" s="76" t="s">
        <v>85</v>
      </c>
      <c r="H487" s="76" t="s">
        <v>85</v>
      </c>
      <c r="I487" s="76" t="s">
        <v>85</v>
      </c>
      <c r="J487" s="76" t="s">
        <v>85</v>
      </c>
      <c r="K487" s="138" t="s">
        <v>85</v>
      </c>
    </row>
    <row r="488" spans="1:11" ht="17">
      <c r="A488" s="135"/>
      <c r="B488" s="137" t="s">
        <v>85</v>
      </c>
      <c r="C488" s="76" t="s">
        <v>85</v>
      </c>
      <c r="D488" s="76" t="s">
        <v>85</v>
      </c>
      <c r="E488" s="76" t="s">
        <v>85</v>
      </c>
      <c r="F488" s="73" t="s">
        <v>85</v>
      </c>
      <c r="G488" s="76" t="s">
        <v>85</v>
      </c>
      <c r="H488" s="76" t="s">
        <v>85</v>
      </c>
      <c r="I488" s="76" t="s">
        <v>85</v>
      </c>
      <c r="J488" s="76" t="s">
        <v>85</v>
      </c>
      <c r="K488" s="138" t="s">
        <v>85</v>
      </c>
    </row>
    <row r="489" spans="1:11" ht="17">
      <c r="A489" s="135"/>
      <c r="B489" s="137" t="s">
        <v>85</v>
      </c>
      <c r="C489" s="76" t="s">
        <v>85</v>
      </c>
      <c r="D489" s="76" t="s">
        <v>85</v>
      </c>
      <c r="E489" s="76" t="s">
        <v>85</v>
      </c>
      <c r="F489" s="73" t="s">
        <v>85</v>
      </c>
      <c r="G489" s="76" t="s">
        <v>85</v>
      </c>
      <c r="H489" s="76" t="s">
        <v>85</v>
      </c>
      <c r="I489" s="76" t="s">
        <v>85</v>
      </c>
      <c r="J489" s="76" t="s">
        <v>85</v>
      </c>
      <c r="K489" s="138" t="s">
        <v>85</v>
      </c>
    </row>
    <row r="490" spans="1:11" ht="17">
      <c r="A490" s="135"/>
      <c r="B490" s="137" t="s">
        <v>85</v>
      </c>
      <c r="C490" s="76" t="s">
        <v>85</v>
      </c>
      <c r="D490" s="76" t="s">
        <v>85</v>
      </c>
      <c r="E490" s="76" t="s">
        <v>85</v>
      </c>
      <c r="F490" s="73" t="s">
        <v>85</v>
      </c>
      <c r="G490" s="76" t="s">
        <v>85</v>
      </c>
      <c r="H490" s="76" t="s">
        <v>85</v>
      </c>
      <c r="I490" s="76" t="s">
        <v>85</v>
      </c>
      <c r="J490" s="76" t="s">
        <v>85</v>
      </c>
      <c r="K490" s="138" t="s">
        <v>85</v>
      </c>
    </row>
    <row r="491" spans="1:11" ht="17">
      <c r="A491" s="135"/>
      <c r="B491" s="137" t="s">
        <v>85</v>
      </c>
      <c r="C491" s="76" t="s">
        <v>85</v>
      </c>
      <c r="D491" s="76" t="s">
        <v>85</v>
      </c>
      <c r="E491" s="76" t="s">
        <v>85</v>
      </c>
      <c r="F491" s="73" t="s">
        <v>85</v>
      </c>
      <c r="G491" s="76" t="s">
        <v>85</v>
      </c>
      <c r="H491" s="76" t="s">
        <v>85</v>
      </c>
      <c r="I491" s="76" t="s">
        <v>85</v>
      </c>
      <c r="J491" s="76" t="s">
        <v>85</v>
      </c>
      <c r="K491" s="138" t="s">
        <v>85</v>
      </c>
    </row>
    <row r="492" spans="1:11" ht="17">
      <c r="A492" s="135"/>
      <c r="B492" s="137" t="s">
        <v>85</v>
      </c>
      <c r="C492" s="76" t="s">
        <v>85</v>
      </c>
      <c r="D492" s="76" t="s">
        <v>85</v>
      </c>
      <c r="E492" s="76" t="s">
        <v>85</v>
      </c>
      <c r="F492" s="73" t="s">
        <v>85</v>
      </c>
      <c r="G492" s="76" t="s">
        <v>85</v>
      </c>
      <c r="H492" s="76" t="s">
        <v>85</v>
      </c>
      <c r="I492" s="76" t="s">
        <v>85</v>
      </c>
      <c r="J492" s="76" t="s">
        <v>85</v>
      </c>
      <c r="K492" s="138" t="s">
        <v>85</v>
      </c>
    </row>
    <row r="493" spans="1:11" ht="17">
      <c r="A493" s="135"/>
      <c r="B493" s="137" t="s">
        <v>85</v>
      </c>
      <c r="C493" s="76" t="s">
        <v>85</v>
      </c>
      <c r="D493" s="76" t="s">
        <v>85</v>
      </c>
      <c r="E493" s="76" t="s">
        <v>85</v>
      </c>
      <c r="F493" s="73" t="s">
        <v>85</v>
      </c>
      <c r="G493" s="76" t="s">
        <v>85</v>
      </c>
      <c r="H493" s="76" t="s">
        <v>85</v>
      </c>
      <c r="I493" s="76" t="s">
        <v>85</v>
      </c>
      <c r="J493" s="76" t="s">
        <v>85</v>
      </c>
      <c r="K493" s="138" t="s">
        <v>85</v>
      </c>
    </row>
    <row r="494" spans="1:11" ht="17">
      <c r="A494" s="135"/>
      <c r="B494" s="137" t="s">
        <v>85</v>
      </c>
      <c r="C494" s="76" t="s">
        <v>85</v>
      </c>
      <c r="D494" s="76" t="s">
        <v>85</v>
      </c>
      <c r="E494" s="76" t="s">
        <v>85</v>
      </c>
      <c r="F494" s="73" t="s">
        <v>85</v>
      </c>
      <c r="G494" s="76" t="s">
        <v>85</v>
      </c>
      <c r="H494" s="76" t="s">
        <v>85</v>
      </c>
      <c r="I494" s="76" t="s">
        <v>85</v>
      </c>
      <c r="J494" s="76" t="s">
        <v>85</v>
      </c>
      <c r="K494" s="138" t="s">
        <v>85</v>
      </c>
    </row>
    <row r="495" spans="1:11" ht="17">
      <c r="A495" s="135"/>
      <c r="B495" s="137" t="s">
        <v>85</v>
      </c>
      <c r="C495" s="76" t="s">
        <v>85</v>
      </c>
      <c r="D495" s="76" t="s">
        <v>85</v>
      </c>
      <c r="E495" s="76" t="s">
        <v>85</v>
      </c>
      <c r="F495" s="73" t="s">
        <v>85</v>
      </c>
      <c r="G495" s="76" t="s">
        <v>85</v>
      </c>
      <c r="H495" s="76" t="s">
        <v>85</v>
      </c>
      <c r="I495" s="76" t="s">
        <v>85</v>
      </c>
      <c r="J495" s="76" t="s">
        <v>85</v>
      </c>
      <c r="K495" s="138" t="s">
        <v>85</v>
      </c>
    </row>
    <row r="496" spans="1:11" ht="17">
      <c r="A496" s="135"/>
      <c r="B496" s="137" t="s">
        <v>85</v>
      </c>
      <c r="C496" s="76" t="s">
        <v>85</v>
      </c>
      <c r="D496" s="76" t="s">
        <v>85</v>
      </c>
      <c r="E496" s="76" t="s">
        <v>85</v>
      </c>
      <c r="F496" s="73" t="s">
        <v>85</v>
      </c>
      <c r="G496" s="76" t="s">
        <v>85</v>
      </c>
      <c r="H496" s="76" t="s">
        <v>85</v>
      </c>
      <c r="I496" s="76" t="s">
        <v>85</v>
      </c>
      <c r="J496" s="76" t="s">
        <v>85</v>
      </c>
      <c r="K496" s="138" t="s">
        <v>85</v>
      </c>
    </row>
    <row r="497" spans="1:11" ht="17">
      <c r="A497" s="135"/>
      <c r="B497" s="137" t="s">
        <v>85</v>
      </c>
      <c r="C497" s="76" t="s">
        <v>85</v>
      </c>
      <c r="D497" s="76" t="s">
        <v>85</v>
      </c>
      <c r="E497" s="76" t="s">
        <v>85</v>
      </c>
      <c r="F497" s="73" t="s">
        <v>85</v>
      </c>
      <c r="G497" s="76" t="s">
        <v>85</v>
      </c>
      <c r="H497" s="76" t="s">
        <v>85</v>
      </c>
      <c r="I497" s="76" t="s">
        <v>85</v>
      </c>
      <c r="J497" s="76" t="s">
        <v>85</v>
      </c>
      <c r="K497" s="138" t="s">
        <v>85</v>
      </c>
    </row>
    <row r="498" spans="1:11" ht="17">
      <c r="A498" s="135"/>
      <c r="B498" s="137" t="s">
        <v>85</v>
      </c>
      <c r="C498" s="76" t="s">
        <v>85</v>
      </c>
      <c r="D498" s="76" t="s">
        <v>85</v>
      </c>
      <c r="E498" s="76" t="s">
        <v>85</v>
      </c>
      <c r="F498" s="73" t="s">
        <v>85</v>
      </c>
      <c r="G498" s="76" t="s">
        <v>85</v>
      </c>
      <c r="H498" s="76" t="s">
        <v>85</v>
      </c>
      <c r="I498" s="76" t="s">
        <v>85</v>
      </c>
      <c r="J498" s="76" t="s">
        <v>85</v>
      </c>
      <c r="K498" s="138" t="s">
        <v>85</v>
      </c>
    </row>
    <row r="499" spans="1:11" ht="17">
      <c r="A499" s="135"/>
      <c r="B499" s="137" t="s">
        <v>85</v>
      </c>
      <c r="C499" s="76" t="s">
        <v>85</v>
      </c>
      <c r="D499" s="76" t="s">
        <v>85</v>
      </c>
      <c r="E499" s="76" t="s">
        <v>85</v>
      </c>
      <c r="F499" s="73" t="s">
        <v>85</v>
      </c>
      <c r="G499" s="76" t="s">
        <v>85</v>
      </c>
      <c r="H499" s="76" t="s">
        <v>85</v>
      </c>
      <c r="I499" s="76" t="s">
        <v>85</v>
      </c>
      <c r="J499" s="76" t="s">
        <v>85</v>
      </c>
      <c r="K499" s="138" t="s">
        <v>85</v>
      </c>
    </row>
    <row r="500" spans="1:11" ht="17">
      <c r="A500" s="135"/>
      <c r="B500" s="137" t="s">
        <v>85</v>
      </c>
      <c r="C500" s="76" t="s">
        <v>85</v>
      </c>
      <c r="D500" s="76" t="s">
        <v>85</v>
      </c>
      <c r="E500" s="76" t="s">
        <v>85</v>
      </c>
      <c r="F500" s="73" t="s">
        <v>85</v>
      </c>
      <c r="G500" s="76" t="s">
        <v>85</v>
      </c>
      <c r="H500" s="76" t="s">
        <v>85</v>
      </c>
      <c r="I500" s="76" t="s">
        <v>85</v>
      </c>
      <c r="J500" s="76" t="s">
        <v>85</v>
      </c>
      <c r="K500" s="138" t="s">
        <v>85</v>
      </c>
    </row>
    <row r="501" spans="1:11" ht="17">
      <c r="A501" s="135"/>
      <c r="B501" s="137" t="s">
        <v>85</v>
      </c>
      <c r="C501" s="76" t="s">
        <v>85</v>
      </c>
      <c r="D501" s="76" t="s">
        <v>85</v>
      </c>
      <c r="E501" s="76" t="s">
        <v>85</v>
      </c>
      <c r="F501" s="73" t="s">
        <v>85</v>
      </c>
      <c r="G501" s="76" t="s">
        <v>85</v>
      </c>
      <c r="H501" s="76" t="s">
        <v>85</v>
      </c>
      <c r="I501" s="76" t="s">
        <v>85</v>
      </c>
      <c r="J501" s="76" t="s">
        <v>85</v>
      </c>
      <c r="K501" s="138" t="s">
        <v>85</v>
      </c>
    </row>
    <row r="502" spans="1:11" ht="17">
      <c r="A502" s="135"/>
      <c r="B502" s="137" t="s">
        <v>85</v>
      </c>
      <c r="C502" s="76" t="s">
        <v>85</v>
      </c>
      <c r="D502" s="76" t="s">
        <v>85</v>
      </c>
      <c r="E502" s="76" t="s">
        <v>85</v>
      </c>
      <c r="F502" s="73" t="s">
        <v>85</v>
      </c>
      <c r="G502" s="76" t="s">
        <v>85</v>
      </c>
      <c r="H502" s="76" t="s">
        <v>85</v>
      </c>
      <c r="I502" s="76" t="s">
        <v>85</v>
      </c>
      <c r="J502" s="76" t="s">
        <v>85</v>
      </c>
      <c r="K502" s="138" t="s">
        <v>85</v>
      </c>
    </row>
    <row r="503" spans="1:11" ht="17">
      <c r="A503" s="135"/>
      <c r="B503" s="137" t="s">
        <v>85</v>
      </c>
      <c r="C503" s="76" t="s">
        <v>85</v>
      </c>
      <c r="D503" s="76" t="s">
        <v>85</v>
      </c>
      <c r="E503" s="76" t="s">
        <v>85</v>
      </c>
      <c r="F503" s="73" t="s">
        <v>85</v>
      </c>
      <c r="G503" s="76" t="s">
        <v>85</v>
      </c>
      <c r="H503" s="76" t="s">
        <v>85</v>
      </c>
      <c r="I503" s="76" t="s">
        <v>85</v>
      </c>
      <c r="J503" s="76" t="s">
        <v>85</v>
      </c>
      <c r="K503" s="138" t="s">
        <v>85</v>
      </c>
    </row>
    <row r="504" spans="1:11" ht="17">
      <c r="A504" s="135"/>
      <c r="B504" s="137" t="s">
        <v>85</v>
      </c>
      <c r="C504" s="76" t="s">
        <v>85</v>
      </c>
      <c r="D504" s="76" t="s">
        <v>85</v>
      </c>
      <c r="E504" s="76" t="s">
        <v>85</v>
      </c>
      <c r="F504" s="73" t="s">
        <v>85</v>
      </c>
      <c r="G504" s="76" t="s">
        <v>85</v>
      </c>
      <c r="H504" s="76" t="s">
        <v>85</v>
      </c>
      <c r="I504" s="76" t="s">
        <v>85</v>
      </c>
      <c r="J504" s="76" t="s">
        <v>85</v>
      </c>
      <c r="K504" s="138" t="s">
        <v>85</v>
      </c>
    </row>
    <row r="505" spans="1:11" ht="17">
      <c r="A505" s="135"/>
      <c r="B505" s="137" t="s">
        <v>85</v>
      </c>
      <c r="C505" s="76" t="s">
        <v>85</v>
      </c>
      <c r="D505" s="76" t="s">
        <v>85</v>
      </c>
      <c r="E505" s="76" t="s">
        <v>85</v>
      </c>
      <c r="F505" s="73" t="s">
        <v>85</v>
      </c>
      <c r="G505" s="76" t="s">
        <v>85</v>
      </c>
      <c r="H505" s="76" t="s">
        <v>85</v>
      </c>
      <c r="I505" s="76" t="s">
        <v>85</v>
      </c>
      <c r="J505" s="76" t="s">
        <v>85</v>
      </c>
      <c r="K505" s="138" t="s">
        <v>85</v>
      </c>
    </row>
    <row r="506" spans="1:11" ht="17">
      <c r="A506" s="135"/>
      <c r="B506" s="137" t="s">
        <v>85</v>
      </c>
      <c r="C506" s="76" t="s">
        <v>85</v>
      </c>
      <c r="D506" s="76" t="s">
        <v>85</v>
      </c>
      <c r="E506" s="76" t="s">
        <v>85</v>
      </c>
      <c r="F506" s="73" t="s">
        <v>85</v>
      </c>
      <c r="G506" s="76" t="s">
        <v>85</v>
      </c>
      <c r="H506" s="76" t="s">
        <v>85</v>
      </c>
      <c r="I506" s="76" t="s">
        <v>85</v>
      </c>
      <c r="J506" s="76" t="s">
        <v>85</v>
      </c>
      <c r="K506" s="138" t="s">
        <v>85</v>
      </c>
    </row>
    <row r="507" spans="1:11" ht="17">
      <c r="A507" s="135"/>
      <c r="B507" s="137" t="s">
        <v>85</v>
      </c>
      <c r="C507" s="76" t="s">
        <v>85</v>
      </c>
      <c r="D507" s="76" t="s">
        <v>85</v>
      </c>
      <c r="E507" s="76" t="s">
        <v>85</v>
      </c>
      <c r="F507" s="73" t="s">
        <v>85</v>
      </c>
      <c r="G507" s="76" t="s">
        <v>85</v>
      </c>
      <c r="H507" s="76" t="s">
        <v>85</v>
      </c>
      <c r="I507" s="76" t="s">
        <v>85</v>
      </c>
      <c r="J507" s="76" t="s">
        <v>85</v>
      </c>
      <c r="K507" s="138" t="s">
        <v>85</v>
      </c>
    </row>
    <row r="508" spans="1:11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  <c r="K508" s="127"/>
    </row>
    <row r="509" spans="1:11">
      <c r="B509" s="77"/>
      <c r="C509" s="75"/>
      <c r="D509" s="75"/>
      <c r="E509" s="75"/>
      <c r="F509" s="75"/>
      <c r="G509" s="75"/>
      <c r="H509" s="75"/>
      <c r="I509" s="75"/>
      <c r="J509" s="75"/>
      <c r="K509" s="75"/>
    </row>
  </sheetData>
  <autoFilter ref="B7:J607"/>
  <mergeCells count="2">
    <mergeCell ref="B4:J4"/>
    <mergeCell ref="B5:J5"/>
  </mergeCells>
  <conditionalFormatting sqref="A8:J507">
    <cfRule type="cellIs" dxfId="57" priority="6" stopIfTrue="1" operator="notEqual">
      <formula>""</formula>
    </cfRule>
  </conditionalFormatting>
  <conditionalFormatting sqref="B8:B507">
    <cfRule type="duplicateValues" dxfId="56" priority="5"/>
  </conditionalFormatting>
  <conditionalFormatting sqref="B7:B507">
    <cfRule type="cellIs" dxfId="55" priority="4" operator="equal">
      <formula>""</formula>
    </cfRule>
  </conditionalFormatting>
  <conditionalFormatting sqref="K8">
    <cfRule type="cellIs" dxfId="54" priority="3" stopIfTrue="1" operator="notEqual">
      <formula>""</formula>
    </cfRule>
  </conditionalFormatting>
  <conditionalFormatting sqref="K8">
    <cfRule type="duplicateValues" dxfId="53" priority="2"/>
  </conditionalFormatting>
  <conditionalFormatting sqref="K8">
    <cfRule type="cellIs" dxfId="52" priority="1" operator="equal">
      <formula>""</formula>
    </cfRule>
  </conditionalFormatting>
  <dataValidations count="1">
    <dataValidation type="list" allowBlank="1" showInputMessage="1" showErrorMessage="1" sqref="E2">
      <formula1>"Marathon,Semi Marathon,5 KMS"</formula1>
    </dataValidation>
  </dataValidations>
  <printOptions horizontalCentered="1"/>
  <pageMargins left="0.59055118110236227" right="0.59055118110236227" top="0.59055118110236227" bottom="0.59055118110236227" header="0.31496062992125984" footer="0.31496062992125984"/>
  <pageSetup paperSize="9" scale="38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 enableFormatConditionsCalculation="0"/>
  <dimension ref="A2:P71"/>
  <sheetViews>
    <sheetView showGridLines="0" topLeftCell="A22" zoomScale="112" zoomScaleNormal="112" zoomScalePageLayoutView="112" workbookViewId="0">
      <selection activeCell="E2" sqref="E2"/>
    </sheetView>
  </sheetViews>
  <sheetFormatPr baseColWidth="10" defaultRowHeight="16.5" customHeight="1" x14ac:dyDescent="0"/>
  <cols>
    <col min="1" max="1" width="11.5" style="140" customWidth="1"/>
    <col min="2" max="2" width="11.5" style="10" customWidth="1"/>
    <col min="3" max="3" width="9.6640625" style="10" customWidth="1"/>
    <col min="4" max="4" width="20.6640625" style="10" customWidth="1"/>
    <col min="5" max="5" width="10.83203125" style="10"/>
    <col min="6" max="6" width="10.33203125" style="10" customWidth="1"/>
    <col min="7" max="8" width="10.83203125" style="41"/>
    <col min="9" max="9" width="10.83203125" style="10"/>
    <col min="10" max="10" width="6" style="10" customWidth="1"/>
    <col min="11" max="13" width="10.83203125" style="74"/>
    <col min="14" max="16" width="10.83203125" style="4"/>
    <col min="17" max="16384" width="10.83203125" style="74"/>
  </cols>
  <sheetData>
    <row r="2" spans="1:16" ht="16.5" customHeight="1">
      <c r="A2" s="139"/>
      <c r="B2" s="79"/>
      <c r="C2" s="79"/>
      <c r="D2" s="87" t="s">
        <v>11</v>
      </c>
      <c r="E2" s="146"/>
      <c r="F2" s="79"/>
      <c r="G2" s="79"/>
      <c r="H2" s="196"/>
    </row>
    <row r="3" spans="1:16" ht="16.5" customHeight="1" thickBot="1"/>
    <row r="4" spans="1:16" ht="32.25" customHeight="1" thickBot="1">
      <c r="B4" s="200" t="s">
        <v>1128</v>
      </c>
      <c r="C4" s="201"/>
      <c r="D4" s="201"/>
      <c r="E4" s="201"/>
      <c r="F4" s="201"/>
      <c r="G4" s="201"/>
      <c r="H4" s="201"/>
      <c r="I4" s="201"/>
      <c r="J4" s="202"/>
    </row>
    <row r="5" spans="1:16" ht="16.5" customHeight="1">
      <c r="C5" s="28"/>
      <c r="D5" s="28"/>
      <c r="E5" s="28"/>
      <c r="G5" s="30"/>
      <c r="H5" s="30"/>
    </row>
    <row r="6" spans="1:16" ht="16.5" customHeight="1" thickBot="1">
      <c r="A6" s="141"/>
      <c r="B6" s="147" t="s">
        <v>11</v>
      </c>
      <c r="C6" s="81"/>
      <c r="D6" s="81" t="s">
        <v>86</v>
      </c>
      <c r="E6" s="81"/>
      <c r="F6" s="81"/>
      <c r="G6" s="97"/>
      <c r="H6" s="97"/>
      <c r="J6" s="101" t="s">
        <v>67</v>
      </c>
      <c r="L6" s="183"/>
    </row>
    <row r="7" spans="1:16" ht="16.5" customHeight="1" thickBot="1">
      <c r="A7" s="142"/>
      <c r="B7" s="148" t="s">
        <v>8</v>
      </c>
      <c r="C7" s="197" t="s">
        <v>4</v>
      </c>
      <c r="D7" s="88" t="s">
        <v>5</v>
      </c>
      <c r="E7" s="88" t="s">
        <v>14</v>
      </c>
      <c r="F7" s="197" t="s">
        <v>0</v>
      </c>
      <c r="G7" s="85" t="s">
        <v>13</v>
      </c>
      <c r="H7" s="85" t="s">
        <v>75</v>
      </c>
      <c r="I7" s="85" t="s">
        <v>12</v>
      </c>
      <c r="J7" s="86" t="s">
        <v>2</v>
      </c>
    </row>
    <row r="8" spans="1:16" ht="16.5" customHeight="1">
      <c r="A8" s="155"/>
      <c r="B8" s="149">
        <v>1</v>
      </c>
      <c r="C8" s="123">
        <v>1</v>
      </c>
      <c r="D8" s="115" t="s">
        <v>533</v>
      </c>
      <c r="E8" s="115" t="s">
        <v>859</v>
      </c>
      <c r="F8" s="128">
        <v>0.10141203703703704</v>
      </c>
      <c r="G8" s="118" t="s">
        <v>100</v>
      </c>
      <c r="H8" s="118" t="s">
        <v>95</v>
      </c>
      <c r="I8" s="115" t="s">
        <v>11</v>
      </c>
      <c r="J8" s="111" t="s">
        <v>34</v>
      </c>
      <c r="L8" s="183"/>
    </row>
    <row r="9" spans="1:16" ht="16.5" customHeight="1">
      <c r="A9" s="155" t="s">
        <v>85</v>
      </c>
      <c r="B9" s="150">
        <v>2</v>
      </c>
      <c r="C9" s="116">
        <v>126</v>
      </c>
      <c r="D9" s="120" t="s">
        <v>896</v>
      </c>
      <c r="E9" s="120" t="s">
        <v>897</v>
      </c>
      <c r="F9" s="129">
        <v>0.10668981481481482</v>
      </c>
      <c r="G9" s="114" t="s">
        <v>898</v>
      </c>
      <c r="H9" s="114" t="s">
        <v>704</v>
      </c>
      <c r="I9" s="120" t="s">
        <v>11</v>
      </c>
      <c r="J9" s="119" t="s">
        <v>34</v>
      </c>
      <c r="L9" s="183"/>
    </row>
    <row r="10" spans="1:16" ht="16.5" customHeight="1" thickBot="1">
      <c r="A10" s="155" t="s">
        <v>85</v>
      </c>
      <c r="B10" s="151">
        <v>3</v>
      </c>
      <c r="C10" s="121">
        <v>48</v>
      </c>
      <c r="D10" s="122" t="s">
        <v>336</v>
      </c>
      <c r="E10" s="122" t="s">
        <v>261</v>
      </c>
      <c r="F10" s="130">
        <v>0.12341435185185186</v>
      </c>
      <c r="G10" s="112" t="s">
        <v>84</v>
      </c>
      <c r="H10" s="112" t="s">
        <v>95</v>
      </c>
      <c r="I10" s="122" t="s">
        <v>11</v>
      </c>
      <c r="J10" s="113" t="s">
        <v>35</v>
      </c>
      <c r="L10" s="183"/>
    </row>
    <row r="11" spans="1:16" ht="16.5" customHeight="1">
      <c r="A11" s="156"/>
      <c r="B11" s="152"/>
      <c r="C11" s="30"/>
      <c r="D11" s="30"/>
      <c r="E11" s="30"/>
      <c r="F11" s="131"/>
      <c r="G11" s="30"/>
      <c r="H11" s="30"/>
      <c r="L11" s="183"/>
    </row>
    <row r="12" spans="1:16" ht="16.5" customHeight="1" thickBot="1">
      <c r="A12" s="157"/>
      <c r="B12" s="153" t="s">
        <v>11</v>
      </c>
      <c r="C12" s="11" t="s">
        <v>34</v>
      </c>
      <c r="D12" s="11" t="s">
        <v>28</v>
      </c>
      <c r="E12" s="11"/>
      <c r="F12" s="131"/>
      <c r="G12" s="98"/>
      <c r="H12" s="97"/>
      <c r="J12" s="10">
        <v>1</v>
      </c>
      <c r="L12" s="183"/>
      <c r="O12" s="187"/>
      <c r="P12" s="187"/>
    </row>
    <row r="13" spans="1:16" ht="16.5" customHeight="1" thickBot="1">
      <c r="A13" s="158"/>
      <c r="B13" s="148" t="s">
        <v>8</v>
      </c>
      <c r="C13" s="197" t="s">
        <v>4</v>
      </c>
      <c r="D13" s="88" t="s">
        <v>5</v>
      </c>
      <c r="E13" s="88" t="s">
        <v>14</v>
      </c>
      <c r="F13" s="132" t="s">
        <v>0</v>
      </c>
      <c r="G13" s="85" t="s">
        <v>13</v>
      </c>
      <c r="H13" s="85" t="s">
        <v>75</v>
      </c>
      <c r="I13" s="85" t="s">
        <v>12</v>
      </c>
      <c r="J13" s="86" t="s">
        <v>2</v>
      </c>
      <c r="L13" s="7"/>
      <c r="N13" s="184"/>
      <c r="O13" s="184"/>
      <c r="P13" s="184"/>
    </row>
    <row r="14" spans="1:16" ht="16.5" customHeight="1">
      <c r="A14" s="155"/>
      <c r="B14" s="149">
        <v>1</v>
      </c>
      <c r="C14" s="116">
        <v>1</v>
      </c>
      <c r="D14" s="82" t="s">
        <v>533</v>
      </c>
      <c r="E14" s="82" t="s">
        <v>859</v>
      </c>
      <c r="F14" s="133">
        <v>0.10141203703703704</v>
      </c>
      <c r="G14" s="83" t="s">
        <v>100</v>
      </c>
      <c r="H14" s="83" t="s">
        <v>95</v>
      </c>
      <c r="I14" s="82" t="s">
        <v>11</v>
      </c>
      <c r="J14" s="80" t="s">
        <v>34</v>
      </c>
      <c r="L14" s="183"/>
      <c r="N14" s="186"/>
      <c r="O14" s="185"/>
      <c r="P14" s="185"/>
    </row>
    <row r="15" spans="1:16" ht="16.5" customHeight="1">
      <c r="A15" s="155" t="s">
        <v>85</v>
      </c>
      <c r="B15" s="150">
        <v>2</v>
      </c>
      <c r="C15" s="89">
        <v>126</v>
      </c>
      <c r="D15" s="120" t="s">
        <v>896</v>
      </c>
      <c r="E15" s="120" t="s">
        <v>897</v>
      </c>
      <c r="F15" s="129">
        <v>0.10668981481481482</v>
      </c>
      <c r="G15" s="114" t="s">
        <v>898</v>
      </c>
      <c r="H15" s="114" t="s">
        <v>704</v>
      </c>
      <c r="I15" s="120" t="s">
        <v>11</v>
      </c>
      <c r="J15" s="119" t="s">
        <v>34</v>
      </c>
      <c r="L15" s="183"/>
      <c r="N15" s="186"/>
      <c r="O15" s="185"/>
      <c r="P15" s="185"/>
    </row>
    <row r="16" spans="1:16" ht="16.5" customHeight="1" thickBot="1">
      <c r="A16" s="155" t="s">
        <v>85</v>
      </c>
      <c r="B16" s="151">
        <v>3</v>
      </c>
      <c r="C16" s="91">
        <v>52</v>
      </c>
      <c r="D16" s="122" t="s">
        <v>339</v>
      </c>
      <c r="E16" s="122" t="s">
        <v>150</v>
      </c>
      <c r="F16" s="130">
        <v>0.1279976851851852</v>
      </c>
      <c r="G16" s="112" t="s">
        <v>115</v>
      </c>
      <c r="H16" s="112" t="s">
        <v>95</v>
      </c>
      <c r="I16" s="122" t="s">
        <v>11</v>
      </c>
      <c r="J16" s="113" t="s">
        <v>34</v>
      </c>
      <c r="L16" s="183"/>
      <c r="N16" s="186"/>
      <c r="O16" s="185"/>
      <c r="P16" s="185"/>
    </row>
    <row r="17" spans="1:12" ht="16.5" customHeight="1">
      <c r="A17" s="156"/>
      <c r="B17" s="152"/>
      <c r="C17" s="30"/>
      <c r="D17" s="30"/>
      <c r="E17" s="30"/>
      <c r="F17" s="131"/>
      <c r="G17" s="30"/>
      <c r="H17" s="30"/>
      <c r="I17" s="10" t="s">
        <v>85</v>
      </c>
      <c r="J17" s="10" t="s">
        <v>85</v>
      </c>
      <c r="L17" s="183"/>
    </row>
    <row r="18" spans="1:12" ht="16.5" customHeight="1" thickBot="1">
      <c r="A18" s="157"/>
      <c r="B18" s="153" t="s">
        <v>11</v>
      </c>
      <c r="C18" s="11" t="s">
        <v>34</v>
      </c>
      <c r="D18" s="11" t="s">
        <v>30</v>
      </c>
      <c r="E18" s="11"/>
      <c r="F18" s="131"/>
      <c r="G18" s="98"/>
      <c r="H18" s="97"/>
      <c r="J18" s="10">
        <v>2</v>
      </c>
      <c r="L18" s="183"/>
    </row>
    <row r="19" spans="1:12" ht="16.5" customHeight="1" thickBot="1">
      <c r="A19" s="158"/>
      <c r="B19" s="148" t="s">
        <v>8</v>
      </c>
      <c r="C19" s="197" t="s">
        <v>4</v>
      </c>
      <c r="D19" s="88" t="s">
        <v>5</v>
      </c>
      <c r="E19" s="88" t="s">
        <v>14</v>
      </c>
      <c r="F19" s="132" t="s">
        <v>0</v>
      </c>
      <c r="G19" s="85" t="s">
        <v>13</v>
      </c>
      <c r="H19" s="85" t="s">
        <v>75</v>
      </c>
      <c r="I19" s="85" t="s">
        <v>12</v>
      </c>
      <c r="J19" s="86" t="s">
        <v>2</v>
      </c>
      <c r="L19" s="183"/>
    </row>
    <row r="20" spans="1:12" ht="16.5" customHeight="1">
      <c r="A20" s="155"/>
      <c r="B20" s="149">
        <v>1</v>
      </c>
      <c r="C20" s="116">
        <v>2</v>
      </c>
      <c r="D20" s="82" t="s">
        <v>431</v>
      </c>
      <c r="E20" s="82" t="s">
        <v>192</v>
      </c>
      <c r="F20" s="133">
        <v>0.12385416666666667</v>
      </c>
      <c r="G20" s="83" t="s">
        <v>100</v>
      </c>
      <c r="H20" s="83" t="s">
        <v>95</v>
      </c>
      <c r="I20" s="82" t="s">
        <v>11</v>
      </c>
      <c r="J20" s="80" t="s">
        <v>34</v>
      </c>
      <c r="L20" s="183"/>
    </row>
    <row r="21" spans="1:12" ht="16.5" customHeight="1">
      <c r="A21" s="155" t="s">
        <v>85</v>
      </c>
      <c r="B21" s="150">
        <v>2</v>
      </c>
      <c r="C21" s="89">
        <v>87</v>
      </c>
      <c r="D21" s="120" t="s">
        <v>487</v>
      </c>
      <c r="E21" s="120" t="s">
        <v>488</v>
      </c>
      <c r="F21" s="129">
        <v>0.13162037037037036</v>
      </c>
      <c r="G21" s="114" t="s">
        <v>115</v>
      </c>
      <c r="H21" s="114" t="s">
        <v>95</v>
      </c>
      <c r="I21" s="120" t="s">
        <v>11</v>
      </c>
      <c r="J21" s="119" t="s">
        <v>34</v>
      </c>
      <c r="L21" s="183"/>
    </row>
    <row r="22" spans="1:12" ht="16.5" customHeight="1" thickBot="1">
      <c r="A22" s="155" t="s">
        <v>85</v>
      </c>
      <c r="B22" s="151">
        <v>3</v>
      </c>
      <c r="C22" s="91">
        <v>101</v>
      </c>
      <c r="D22" s="122" t="s">
        <v>893</v>
      </c>
      <c r="E22" s="122" t="s">
        <v>894</v>
      </c>
      <c r="F22" s="130">
        <v>0.13356481481481483</v>
      </c>
      <c r="G22" s="112" t="s">
        <v>895</v>
      </c>
      <c r="H22" s="112" t="s">
        <v>704</v>
      </c>
      <c r="I22" s="122" t="s">
        <v>11</v>
      </c>
      <c r="J22" s="113" t="s">
        <v>34</v>
      </c>
      <c r="L22" s="183"/>
    </row>
    <row r="23" spans="1:12" ht="16.5" customHeight="1">
      <c r="A23" s="156"/>
      <c r="B23" s="152"/>
      <c r="C23" s="30"/>
      <c r="D23" s="30"/>
      <c r="E23" s="30"/>
      <c r="F23" s="131"/>
      <c r="G23" s="30"/>
      <c r="H23" s="30"/>
      <c r="I23" s="10" t="s">
        <v>85</v>
      </c>
      <c r="J23" s="10" t="s">
        <v>85</v>
      </c>
      <c r="L23" s="183"/>
    </row>
    <row r="24" spans="1:12" ht="16.5" customHeight="1" thickBot="1">
      <c r="A24" s="157"/>
      <c r="B24" s="153" t="s">
        <v>11</v>
      </c>
      <c r="C24" s="11" t="s">
        <v>35</v>
      </c>
      <c r="D24" s="11" t="s">
        <v>28</v>
      </c>
      <c r="E24" s="11"/>
      <c r="F24" s="131"/>
      <c r="G24" s="98"/>
      <c r="H24" s="97"/>
      <c r="J24" s="10">
        <v>3</v>
      </c>
      <c r="L24" s="183"/>
    </row>
    <row r="25" spans="1:12" ht="16.5" customHeight="1" thickBot="1">
      <c r="A25" s="158"/>
      <c r="B25" s="148" t="s">
        <v>8</v>
      </c>
      <c r="C25" s="197" t="s">
        <v>4</v>
      </c>
      <c r="D25" s="88" t="s">
        <v>5</v>
      </c>
      <c r="E25" s="88" t="s">
        <v>14</v>
      </c>
      <c r="F25" s="132" t="s">
        <v>0</v>
      </c>
      <c r="G25" s="85" t="s">
        <v>13</v>
      </c>
      <c r="H25" s="85" t="s">
        <v>75</v>
      </c>
      <c r="I25" s="85" t="s">
        <v>12</v>
      </c>
      <c r="J25" s="86" t="s">
        <v>2</v>
      </c>
      <c r="L25" s="183"/>
    </row>
    <row r="26" spans="1:12" ht="16.5" customHeight="1">
      <c r="A26" s="155"/>
      <c r="B26" s="149">
        <v>1</v>
      </c>
      <c r="C26" s="116">
        <v>48</v>
      </c>
      <c r="D26" s="82" t="s">
        <v>336</v>
      </c>
      <c r="E26" s="82" t="s">
        <v>261</v>
      </c>
      <c r="F26" s="133">
        <v>0.10870370370370371</v>
      </c>
      <c r="G26" s="83" t="s">
        <v>84</v>
      </c>
      <c r="H26" s="83" t="s">
        <v>95</v>
      </c>
      <c r="I26" s="82" t="s">
        <v>11</v>
      </c>
      <c r="J26" s="80" t="s">
        <v>35</v>
      </c>
      <c r="L26" s="183"/>
    </row>
    <row r="27" spans="1:12" ht="16.5" customHeight="1">
      <c r="A27" s="155" t="s">
        <v>85</v>
      </c>
      <c r="B27" s="150">
        <v>2</v>
      </c>
      <c r="C27" s="89">
        <v>56</v>
      </c>
      <c r="D27" s="120" t="s">
        <v>448</v>
      </c>
      <c r="E27" s="120" t="s">
        <v>202</v>
      </c>
      <c r="F27" s="129">
        <v>0.12547453703703704</v>
      </c>
      <c r="G27" s="114" t="s">
        <v>79</v>
      </c>
      <c r="H27" s="114" t="s">
        <v>95</v>
      </c>
      <c r="I27" s="120" t="s">
        <v>11</v>
      </c>
      <c r="J27" s="119" t="s">
        <v>35</v>
      </c>
      <c r="L27" s="183"/>
    </row>
    <row r="28" spans="1:12" ht="16.5" customHeight="1" thickBot="1">
      <c r="A28" s="155" t="s">
        <v>85</v>
      </c>
      <c r="B28" s="151">
        <v>3</v>
      </c>
      <c r="C28" s="91">
        <v>85</v>
      </c>
      <c r="D28" s="122" t="s">
        <v>484</v>
      </c>
      <c r="E28" s="122" t="s">
        <v>168</v>
      </c>
      <c r="F28" s="130">
        <v>0.12636574074074072</v>
      </c>
      <c r="G28" s="112" t="s">
        <v>100</v>
      </c>
      <c r="H28" s="112" t="s">
        <v>95</v>
      </c>
      <c r="I28" s="122" t="s">
        <v>11</v>
      </c>
      <c r="J28" s="113" t="s">
        <v>35</v>
      </c>
      <c r="L28" s="183"/>
    </row>
    <row r="29" spans="1:12" ht="16.5" customHeight="1">
      <c r="A29" s="156"/>
      <c r="B29" s="152"/>
      <c r="C29" s="30"/>
      <c r="D29" s="30"/>
      <c r="E29" s="30"/>
      <c r="F29" s="131"/>
      <c r="G29" s="30"/>
      <c r="H29" s="30"/>
      <c r="I29" s="10" t="s">
        <v>85</v>
      </c>
      <c r="J29" s="10" t="s">
        <v>85</v>
      </c>
      <c r="L29" s="183"/>
    </row>
    <row r="30" spans="1:12" ht="16.5" customHeight="1" thickBot="1">
      <c r="A30" s="157"/>
      <c r="B30" s="153" t="s">
        <v>11</v>
      </c>
      <c r="C30" s="11" t="s">
        <v>35</v>
      </c>
      <c r="D30" s="11" t="s">
        <v>30</v>
      </c>
      <c r="E30" s="11"/>
      <c r="F30" s="131"/>
      <c r="G30" s="98"/>
      <c r="H30" s="97"/>
      <c r="J30" s="10">
        <v>4</v>
      </c>
      <c r="L30" s="183"/>
    </row>
    <row r="31" spans="1:12" ht="16.5" customHeight="1" thickBot="1">
      <c r="A31" s="158"/>
      <c r="B31" s="148" t="s">
        <v>8</v>
      </c>
      <c r="C31" s="197" t="s">
        <v>4</v>
      </c>
      <c r="D31" s="88" t="s">
        <v>5</v>
      </c>
      <c r="E31" s="88" t="s">
        <v>14</v>
      </c>
      <c r="F31" s="132" t="s">
        <v>0</v>
      </c>
      <c r="G31" s="85" t="s">
        <v>13</v>
      </c>
      <c r="H31" s="85" t="s">
        <v>75</v>
      </c>
      <c r="I31" s="85" t="s">
        <v>12</v>
      </c>
      <c r="J31" s="86" t="s">
        <v>2</v>
      </c>
      <c r="L31" s="183"/>
    </row>
    <row r="32" spans="1:12" ht="16.5" customHeight="1">
      <c r="A32" s="155"/>
      <c r="B32" s="149">
        <v>1</v>
      </c>
      <c r="C32" s="116">
        <v>75</v>
      </c>
      <c r="D32" s="82" t="s">
        <v>475</v>
      </c>
      <c r="E32" s="82" t="s">
        <v>476</v>
      </c>
      <c r="F32" s="133">
        <v>0.13989583333333333</v>
      </c>
      <c r="G32" s="83" t="s">
        <v>115</v>
      </c>
      <c r="H32" s="83" t="s">
        <v>95</v>
      </c>
      <c r="I32" s="82" t="s">
        <v>11</v>
      </c>
      <c r="J32" s="80" t="s">
        <v>35</v>
      </c>
      <c r="L32" s="183"/>
    </row>
    <row r="33" spans="1:12" ht="16.5" customHeight="1">
      <c r="A33" s="155" t="s">
        <v>85</v>
      </c>
      <c r="B33" s="150">
        <v>2</v>
      </c>
      <c r="C33" s="89">
        <v>104</v>
      </c>
      <c r="D33" s="120" t="s">
        <v>346</v>
      </c>
      <c r="E33" s="120" t="s">
        <v>347</v>
      </c>
      <c r="F33" s="129">
        <v>0.1696412037037037</v>
      </c>
      <c r="G33" s="114" t="s">
        <v>82</v>
      </c>
      <c r="H33" s="114" t="s">
        <v>155</v>
      </c>
      <c r="I33" s="120" t="s">
        <v>11</v>
      </c>
      <c r="J33" s="119" t="s">
        <v>35</v>
      </c>
      <c r="L33" s="183"/>
    </row>
    <row r="34" spans="1:12" ht="16.5" customHeight="1" thickBot="1">
      <c r="A34" s="155" t="s">
        <v>85</v>
      </c>
      <c r="B34" s="151">
        <v>3</v>
      </c>
      <c r="C34" s="91">
        <v>24</v>
      </c>
      <c r="D34" s="122" t="s">
        <v>130</v>
      </c>
      <c r="E34" s="122" t="s">
        <v>131</v>
      </c>
      <c r="F34" s="130">
        <v>0.19795138888888889</v>
      </c>
      <c r="G34" s="112" t="s">
        <v>115</v>
      </c>
      <c r="H34" s="112" t="s">
        <v>95</v>
      </c>
      <c r="I34" s="122" t="s">
        <v>11</v>
      </c>
      <c r="J34" s="113" t="s">
        <v>35</v>
      </c>
      <c r="L34" s="183"/>
    </row>
    <row r="35" spans="1:12" ht="16.5" customHeight="1">
      <c r="A35" s="156"/>
      <c r="B35" s="152"/>
      <c r="C35" s="30"/>
      <c r="D35" s="30"/>
      <c r="E35" s="30"/>
      <c r="F35" s="131"/>
      <c r="G35" s="30"/>
      <c r="H35" s="30"/>
      <c r="I35" s="10" t="s">
        <v>85</v>
      </c>
      <c r="J35" s="10" t="s">
        <v>85</v>
      </c>
      <c r="L35" s="183"/>
    </row>
    <row r="36" spans="1:12" ht="16.5" customHeight="1" thickBot="1">
      <c r="A36" s="157"/>
      <c r="B36" s="153" t="s">
        <v>11</v>
      </c>
      <c r="C36" s="11" t="s">
        <v>36</v>
      </c>
      <c r="D36" s="11" t="s">
        <v>28</v>
      </c>
      <c r="E36" s="11"/>
      <c r="F36" s="131"/>
      <c r="G36" s="98"/>
      <c r="H36" s="97"/>
      <c r="J36" s="10">
        <v>5</v>
      </c>
      <c r="L36" s="183"/>
    </row>
    <row r="37" spans="1:12" ht="16.5" customHeight="1" thickBot="1">
      <c r="A37" s="158"/>
      <c r="B37" s="148" t="s">
        <v>8</v>
      </c>
      <c r="C37" s="197" t="s">
        <v>4</v>
      </c>
      <c r="D37" s="88" t="s">
        <v>5</v>
      </c>
      <c r="E37" s="88" t="s">
        <v>14</v>
      </c>
      <c r="F37" s="132" t="s">
        <v>0</v>
      </c>
      <c r="G37" s="85" t="s">
        <v>13</v>
      </c>
      <c r="H37" s="85" t="s">
        <v>75</v>
      </c>
      <c r="I37" s="85" t="s">
        <v>12</v>
      </c>
      <c r="J37" s="86" t="s">
        <v>2</v>
      </c>
      <c r="L37" s="183"/>
    </row>
    <row r="38" spans="1:12" ht="16.5" customHeight="1">
      <c r="A38" s="155"/>
      <c r="B38" s="149">
        <v>1</v>
      </c>
      <c r="C38" s="116">
        <v>97</v>
      </c>
      <c r="D38" s="82" t="s">
        <v>727</v>
      </c>
      <c r="E38" s="82" t="s">
        <v>728</v>
      </c>
      <c r="F38" s="133">
        <v>0.12614583333333332</v>
      </c>
      <c r="G38" s="83" t="s">
        <v>82</v>
      </c>
      <c r="H38" s="83" t="s">
        <v>704</v>
      </c>
      <c r="I38" s="82" t="s">
        <v>11</v>
      </c>
      <c r="J38" s="80" t="s">
        <v>36</v>
      </c>
      <c r="L38" s="183"/>
    </row>
    <row r="39" spans="1:12" ht="16.5" customHeight="1">
      <c r="A39" s="155" t="s">
        <v>85</v>
      </c>
      <c r="B39" s="150">
        <v>2</v>
      </c>
      <c r="C39" s="89">
        <v>103</v>
      </c>
      <c r="D39" s="120" t="s">
        <v>156</v>
      </c>
      <c r="E39" s="120" t="s">
        <v>157</v>
      </c>
      <c r="F39" s="129">
        <v>0.13258101851851853</v>
      </c>
      <c r="G39" s="114" t="s">
        <v>81</v>
      </c>
      <c r="H39" s="114" t="s">
        <v>155</v>
      </c>
      <c r="I39" s="120" t="s">
        <v>11</v>
      </c>
      <c r="J39" s="119" t="s">
        <v>36</v>
      </c>
      <c r="L39" s="183"/>
    </row>
    <row r="40" spans="1:12" ht="16.5" customHeight="1" thickBot="1">
      <c r="A40" s="155" t="s">
        <v>85</v>
      </c>
      <c r="B40" s="151">
        <v>3</v>
      </c>
      <c r="C40" s="91">
        <v>117</v>
      </c>
      <c r="D40" s="122" t="s">
        <v>732</v>
      </c>
      <c r="E40" s="122" t="s">
        <v>218</v>
      </c>
      <c r="F40" s="130">
        <v>0.17003472222222224</v>
      </c>
      <c r="G40" s="112" t="s">
        <v>82</v>
      </c>
      <c r="H40" s="112" t="s">
        <v>850</v>
      </c>
      <c r="I40" s="122" t="s">
        <v>11</v>
      </c>
      <c r="J40" s="113" t="s">
        <v>36</v>
      </c>
      <c r="L40" s="183"/>
    </row>
    <row r="41" spans="1:12" ht="16.5" customHeight="1">
      <c r="A41" s="156"/>
      <c r="B41" s="152"/>
      <c r="C41" s="30"/>
      <c r="D41" s="30"/>
      <c r="E41" s="30"/>
      <c r="F41" s="131"/>
      <c r="G41" s="30"/>
      <c r="H41" s="30"/>
      <c r="I41" s="10" t="s">
        <v>85</v>
      </c>
      <c r="J41" s="10" t="s">
        <v>85</v>
      </c>
      <c r="L41" s="183"/>
    </row>
    <row r="42" spans="1:12" ht="16.5" customHeight="1" thickBot="1">
      <c r="A42" s="157"/>
      <c r="B42" s="153" t="s">
        <v>11</v>
      </c>
      <c r="C42" s="11" t="s">
        <v>36</v>
      </c>
      <c r="D42" s="11" t="s">
        <v>30</v>
      </c>
      <c r="E42" s="11"/>
      <c r="F42" s="131"/>
      <c r="G42" s="98"/>
      <c r="H42" s="97"/>
      <c r="J42" s="10">
        <v>6</v>
      </c>
      <c r="L42" s="183"/>
    </row>
    <row r="43" spans="1:12" ht="16.5" customHeight="1" thickBot="1">
      <c r="A43" s="158"/>
      <c r="B43" s="148" t="s">
        <v>8</v>
      </c>
      <c r="C43" s="197" t="s">
        <v>4</v>
      </c>
      <c r="D43" s="88" t="s">
        <v>5</v>
      </c>
      <c r="E43" s="88" t="s">
        <v>14</v>
      </c>
      <c r="F43" s="132" t="s">
        <v>0</v>
      </c>
      <c r="G43" s="85" t="s">
        <v>13</v>
      </c>
      <c r="H43" s="85" t="s">
        <v>75</v>
      </c>
      <c r="I43" s="85" t="s">
        <v>12</v>
      </c>
      <c r="J43" s="86" t="s">
        <v>2</v>
      </c>
      <c r="L43" s="183"/>
    </row>
    <row r="44" spans="1:12" ht="16.5" customHeight="1">
      <c r="A44" s="155"/>
      <c r="B44" s="149">
        <v>1</v>
      </c>
      <c r="C44" s="116">
        <v>139</v>
      </c>
      <c r="D44" s="82" t="s">
        <v>410</v>
      </c>
      <c r="E44" s="82" t="s">
        <v>785</v>
      </c>
      <c r="F44" s="133">
        <v>0.18186342592592594</v>
      </c>
      <c r="G44" s="83" t="s">
        <v>115</v>
      </c>
      <c r="H44" s="83" t="s">
        <v>95</v>
      </c>
      <c r="I44" s="82" t="s">
        <v>11</v>
      </c>
      <c r="J44" s="80" t="s">
        <v>36</v>
      </c>
      <c r="L44" s="183"/>
    </row>
    <row r="45" spans="1:12" ht="16.5" customHeight="1">
      <c r="A45" s="155" t="s">
        <v>85</v>
      </c>
      <c r="B45" s="150" t="s">
        <v>85</v>
      </c>
      <c r="C45" s="89" t="s">
        <v>85</v>
      </c>
      <c r="D45" s="120" t="s">
        <v>85</v>
      </c>
      <c r="E45" s="120" t="s">
        <v>85</v>
      </c>
      <c r="F45" s="129" t="s">
        <v>85</v>
      </c>
      <c r="G45" s="114" t="s">
        <v>85</v>
      </c>
      <c r="H45" s="114" t="s">
        <v>85</v>
      </c>
      <c r="I45" s="120" t="s">
        <v>85</v>
      </c>
      <c r="J45" s="119" t="s">
        <v>85</v>
      </c>
      <c r="L45" s="183"/>
    </row>
    <row r="46" spans="1:12" ht="16.5" customHeight="1" thickBot="1">
      <c r="A46" s="155" t="s">
        <v>85</v>
      </c>
      <c r="B46" s="151" t="s">
        <v>85</v>
      </c>
      <c r="C46" s="91" t="s">
        <v>85</v>
      </c>
      <c r="D46" s="122" t="s">
        <v>85</v>
      </c>
      <c r="E46" s="122" t="s">
        <v>85</v>
      </c>
      <c r="F46" s="130" t="s">
        <v>85</v>
      </c>
      <c r="G46" s="112" t="s">
        <v>85</v>
      </c>
      <c r="H46" s="112" t="s">
        <v>85</v>
      </c>
      <c r="I46" s="122" t="s">
        <v>85</v>
      </c>
      <c r="J46" s="113" t="s">
        <v>85</v>
      </c>
      <c r="L46" s="183"/>
    </row>
    <row r="47" spans="1:12" ht="16.5" customHeight="1">
      <c r="A47" s="156"/>
      <c r="B47" s="152"/>
      <c r="C47" s="30"/>
      <c r="D47" s="30"/>
      <c r="E47" s="30"/>
      <c r="F47" s="131"/>
      <c r="G47" s="30"/>
      <c r="H47" s="30"/>
      <c r="I47" s="10" t="s">
        <v>85</v>
      </c>
      <c r="J47" s="10" t="s">
        <v>85</v>
      </c>
      <c r="L47" s="183"/>
    </row>
    <row r="48" spans="1:12" ht="16.5" customHeight="1" thickBot="1">
      <c r="A48" s="157"/>
      <c r="B48" s="153" t="s">
        <v>11</v>
      </c>
      <c r="C48" s="11" t="s">
        <v>29</v>
      </c>
      <c r="D48" s="11" t="s">
        <v>28</v>
      </c>
      <c r="E48" s="11"/>
      <c r="F48" s="131"/>
      <c r="G48" s="98"/>
      <c r="H48" s="97"/>
      <c r="J48" s="10">
        <v>7</v>
      </c>
      <c r="L48" s="183"/>
    </row>
    <row r="49" spans="1:12" ht="16.5" customHeight="1" thickBot="1">
      <c r="A49" s="158"/>
      <c r="B49" s="148" t="s">
        <v>8</v>
      </c>
      <c r="C49" s="197" t="s">
        <v>4</v>
      </c>
      <c r="D49" s="88" t="s">
        <v>5</v>
      </c>
      <c r="E49" s="88" t="s">
        <v>14</v>
      </c>
      <c r="F49" s="132" t="s">
        <v>0</v>
      </c>
      <c r="G49" s="85" t="s">
        <v>13</v>
      </c>
      <c r="H49" s="85" t="s">
        <v>75</v>
      </c>
      <c r="I49" s="85" t="s">
        <v>12</v>
      </c>
      <c r="J49" s="86" t="s">
        <v>2</v>
      </c>
      <c r="L49" s="183"/>
    </row>
    <row r="50" spans="1:12" ht="16.5" customHeight="1">
      <c r="A50" s="155"/>
      <c r="B50" s="149">
        <v>1</v>
      </c>
      <c r="C50" s="116">
        <v>5</v>
      </c>
      <c r="D50" s="82" t="s">
        <v>92</v>
      </c>
      <c r="E50" s="82" t="s">
        <v>93</v>
      </c>
      <c r="F50" s="133">
        <v>0.11431712962962963</v>
      </c>
      <c r="G50" s="83" t="s">
        <v>94</v>
      </c>
      <c r="H50" s="83" t="s">
        <v>95</v>
      </c>
      <c r="I50" s="82" t="s">
        <v>11</v>
      </c>
      <c r="J50" s="80" t="s">
        <v>33</v>
      </c>
      <c r="L50" s="183"/>
    </row>
    <row r="51" spans="1:12" ht="16.5" customHeight="1">
      <c r="A51" s="155" t="s">
        <v>85</v>
      </c>
      <c r="B51" s="150">
        <v>2</v>
      </c>
      <c r="C51" s="89">
        <v>55</v>
      </c>
      <c r="D51" s="120" t="s">
        <v>548</v>
      </c>
      <c r="E51" s="120" t="s">
        <v>657</v>
      </c>
      <c r="F51" s="129">
        <v>0.11650462962962964</v>
      </c>
      <c r="G51" s="114" t="s">
        <v>80</v>
      </c>
      <c r="H51" s="114" t="s">
        <v>95</v>
      </c>
      <c r="I51" s="120" t="s">
        <v>11</v>
      </c>
      <c r="J51" s="119" t="s">
        <v>33</v>
      </c>
      <c r="L51" s="183"/>
    </row>
    <row r="52" spans="1:12" ht="16.5" customHeight="1" thickBot="1">
      <c r="A52" s="155" t="s">
        <v>85</v>
      </c>
      <c r="B52" s="151">
        <v>3</v>
      </c>
      <c r="C52" s="91">
        <v>54</v>
      </c>
      <c r="D52" s="122" t="s">
        <v>342</v>
      </c>
      <c r="E52" s="122" t="s">
        <v>343</v>
      </c>
      <c r="F52" s="130">
        <v>0.12341435185185186</v>
      </c>
      <c r="G52" s="112" t="s">
        <v>115</v>
      </c>
      <c r="H52" s="112" t="s">
        <v>95</v>
      </c>
      <c r="I52" s="122" t="s">
        <v>11</v>
      </c>
      <c r="J52" s="113" t="s">
        <v>33</v>
      </c>
      <c r="L52" s="183"/>
    </row>
    <row r="53" spans="1:12" ht="16.5" customHeight="1">
      <c r="A53" s="156"/>
      <c r="B53" s="152"/>
      <c r="C53" s="30"/>
      <c r="D53" s="30"/>
      <c r="E53" s="30"/>
      <c r="F53" s="131"/>
      <c r="G53" s="30"/>
      <c r="H53" s="30"/>
      <c r="I53" s="10" t="s">
        <v>85</v>
      </c>
      <c r="J53" s="10" t="s">
        <v>85</v>
      </c>
      <c r="L53" s="183"/>
    </row>
    <row r="54" spans="1:12" ht="16.5" customHeight="1" thickBot="1">
      <c r="A54" s="157"/>
      <c r="B54" s="153" t="s">
        <v>11</v>
      </c>
      <c r="C54" s="11" t="s">
        <v>29</v>
      </c>
      <c r="D54" s="11" t="s">
        <v>30</v>
      </c>
      <c r="E54" s="11"/>
      <c r="F54" s="131"/>
      <c r="G54" s="98"/>
      <c r="H54" s="97"/>
      <c r="J54" s="10">
        <v>8</v>
      </c>
      <c r="L54" s="183"/>
    </row>
    <row r="55" spans="1:12" ht="16.5" customHeight="1" thickBot="1">
      <c r="A55" s="158"/>
      <c r="B55" s="148" t="s">
        <v>8</v>
      </c>
      <c r="C55" s="197" t="s">
        <v>4</v>
      </c>
      <c r="D55" s="88" t="s">
        <v>5</v>
      </c>
      <c r="E55" s="88" t="s">
        <v>14</v>
      </c>
      <c r="F55" s="132" t="s">
        <v>0</v>
      </c>
      <c r="G55" s="85" t="s">
        <v>13</v>
      </c>
      <c r="H55" s="85" t="s">
        <v>75</v>
      </c>
      <c r="I55" s="85" t="s">
        <v>12</v>
      </c>
      <c r="J55" s="86" t="s">
        <v>2</v>
      </c>
      <c r="L55" s="183"/>
    </row>
    <row r="56" spans="1:12" ht="16.5" customHeight="1">
      <c r="A56" s="155"/>
      <c r="B56" s="149">
        <v>1</v>
      </c>
      <c r="C56" s="116">
        <v>9</v>
      </c>
      <c r="D56" s="82" t="s">
        <v>101</v>
      </c>
      <c r="E56" s="82" t="s">
        <v>102</v>
      </c>
      <c r="F56" s="133">
        <v>0.13760416666666667</v>
      </c>
      <c r="G56" s="83" t="s">
        <v>103</v>
      </c>
      <c r="H56" s="83" t="s">
        <v>95</v>
      </c>
      <c r="I56" s="82" t="s">
        <v>11</v>
      </c>
      <c r="J56" s="80" t="s">
        <v>33</v>
      </c>
      <c r="L56" s="183"/>
    </row>
    <row r="57" spans="1:12" ht="16.5" customHeight="1">
      <c r="A57" s="155" t="s">
        <v>85</v>
      </c>
      <c r="B57" s="150">
        <v>2</v>
      </c>
      <c r="C57" s="89">
        <v>23</v>
      </c>
      <c r="D57" s="120" t="s">
        <v>128</v>
      </c>
      <c r="E57" s="120" t="s">
        <v>129</v>
      </c>
      <c r="F57" s="129">
        <v>0.15248842592592593</v>
      </c>
      <c r="G57" s="114" t="s">
        <v>94</v>
      </c>
      <c r="H57" s="114" t="s">
        <v>95</v>
      </c>
      <c r="I57" s="120" t="s">
        <v>11</v>
      </c>
      <c r="J57" s="119" t="s">
        <v>33</v>
      </c>
      <c r="L57" s="183"/>
    </row>
    <row r="58" spans="1:12" ht="16.5" customHeight="1" thickBot="1">
      <c r="A58" s="155" t="s">
        <v>85</v>
      </c>
      <c r="B58" s="151">
        <v>3</v>
      </c>
      <c r="C58" s="91">
        <v>37</v>
      </c>
      <c r="D58" s="122" t="s">
        <v>327</v>
      </c>
      <c r="E58" s="122" t="s">
        <v>328</v>
      </c>
      <c r="F58" s="130">
        <v>0.1615625</v>
      </c>
      <c r="G58" s="112" t="s">
        <v>329</v>
      </c>
      <c r="H58" s="112" t="s">
        <v>95</v>
      </c>
      <c r="I58" s="122" t="s">
        <v>11</v>
      </c>
      <c r="J58" s="113" t="s">
        <v>33</v>
      </c>
      <c r="L58" s="183"/>
    </row>
    <row r="59" spans="1:12" ht="16.5" customHeight="1">
      <c r="A59" s="144"/>
      <c r="C59" s="30"/>
      <c r="D59" s="30"/>
      <c r="E59" s="30"/>
      <c r="G59" s="30"/>
      <c r="H59" s="30"/>
    </row>
    <row r="60" spans="1:12" ht="16.5" hidden="1" customHeight="1" thickBot="1">
      <c r="A60" s="145"/>
      <c r="B60" s="11" t="s">
        <v>85</v>
      </c>
      <c r="C60" s="11" t="s">
        <v>55</v>
      </c>
      <c r="D60" s="11"/>
      <c r="E60" s="11"/>
      <c r="F60" s="11" t="s">
        <v>28</v>
      </c>
      <c r="G60" s="98">
        <v>9</v>
      </c>
      <c r="H60" s="97"/>
    </row>
    <row r="61" spans="1:12" ht="16.5" hidden="1" customHeight="1" thickBot="1">
      <c r="A61" s="145"/>
      <c r="B61" s="15" t="s">
        <v>8</v>
      </c>
      <c r="C61" s="93" t="s">
        <v>4</v>
      </c>
      <c r="D61" s="94" t="s">
        <v>5</v>
      </c>
      <c r="E61" s="95" t="s">
        <v>14</v>
      </c>
      <c r="F61" s="93" t="s">
        <v>0</v>
      </c>
      <c r="G61" s="29" t="s">
        <v>13</v>
      </c>
      <c r="H61" s="99"/>
    </row>
    <row r="62" spans="1:12" ht="16.5" hidden="1" customHeight="1">
      <c r="A62" s="144"/>
      <c r="B62" s="12">
        <v>1</v>
      </c>
      <c r="C62" s="123" t="s">
        <v>85</v>
      </c>
      <c r="D62" s="115" t="s">
        <v>85</v>
      </c>
      <c r="E62" s="115" t="s">
        <v>85</v>
      </c>
      <c r="F62" s="96">
        <v>2.3148148148148146E-4</v>
      </c>
      <c r="G62" s="111" t="s">
        <v>85</v>
      </c>
      <c r="H62" s="100"/>
    </row>
    <row r="63" spans="1:12" ht="16.5" hidden="1" customHeight="1">
      <c r="A63" s="144"/>
      <c r="B63" s="13">
        <v>2</v>
      </c>
      <c r="C63" s="89" t="s">
        <v>85</v>
      </c>
      <c r="D63" s="120" t="s">
        <v>85</v>
      </c>
      <c r="E63" s="120" t="s">
        <v>85</v>
      </c>
      <c r="F63" s="90">
        <v>2.3500795717592592E-4</v>
      </c>
      <c r="G63" s="119" t="s">
        <v>85</v>
      </c>
      <c r="H63" s="100"/>
    </row>
    <row r="64" spans="1:12" ht="16.5" hidden="1" customHeight="1" thickBot="1">
      <c r="A64" s="144"/>
      <c r="B64" s="14">
        <v>3</v>
      </c>
      <c r="C64" s="91" t="s">
        <v>85</v>
      </c>
      <c r="D64" s="122" t="s">
        <v>85</v>
      </c>
      <c r="E64" s="122" t="s">
        <v>85</v>
      </c>
      <c r="F64" s="92">
        <v>2.4093062789351852E-4</v>
      </c>
      <c r="G64" s="113" t="s">
        <v>85</v>
      </c>
      <c r="H64" s="100"/>
    </row>
    <row r="65" spans="1:8" ht="16.5" hidden="1" customHeight="1">
      <c r="A65" s="144"/>
      <c r="C65" s="30"/>
      <c r="D65" s="30"/>
      <c r="E65" s="30"/>
      <c r="G65" s="30"/>
      <c r="H65" s="30"/>
    </row>
    <row r="66" spans="1:8" ht="16.5" hidden="1" customHeight="1" thickBot="1">
      <c r="A66" s="145"/>
      <c r="B66" s="11" t="s">
        <v>85</v>
      </c>
      <c r="C66" s="11" t="s">
        <v>55</v>
      </c>
      <c r="D66" s="11"/>
      <c r="E66" s="11"/>
      <c r="F66" s="11" t="s">
        <v>30</v>
      </c>
      <c r="G66" s="98">
        <v>10</v>
      </c>
      <c r="H66" s="97"/>
    </row>
    <row r="67" spans="1:8" ht="16.5" hidden="1" customHeight="1" thickBot="1">
      <c r="A67" s="145"/>
      <c r="B67" s="15" t="s">
        <v>8</v>
      </c>
      <c r="C67" s="93" t="s">
        <v>4</v>
      </c>
      <c r="D67" s="94" t="s">
        <v>5</v>
      </c>
      <c r="E67" s="95" t="s">
        <v>14</v>
      </c>
      <c r="F67" s="93" t="s">
        <v>0</v>
      </c>
      <c r="G67" s="29" t="s">
        <v>13</v>
      </c>
      <c r="H67" s="99"/>
    </row>
    <row r="68" spans="1:8" ht="16.5" hidden="1" customHeight="1">
      <c r="A68" s="144"/>
      <c r="B68" s="12">
        <v>1</v>
      </c>
      <c r="C68" s="123" t="s">
        <v>85</v>
      </c>
      <c r="D68" s="115" t="s">
        <v>85</v>
      </c>
      <c r="E68" s="115" t="s">
        <v>85</v>
      </c>
      <c r="F68" s="96">
        <v>2.2890444155092594E-4</v>
      </c>
      <c r="G68" s="111" t="s">
        <v>85</v>
      </c>
      <c r="H68" s="100"/>
    </row>
    <row r="69" spans="1:8" ht="16.5" hidden="1" customHeight="1">
      <c r="A69" s="144"/>
      <c r="B69" s="13">
        <v>2</v>
      </c>
      <c r="C69" s="89" t="s">
        <v>85</v>
      </c>
      <c r="D69" s="120" t="s">
        <v>85</v>
      </c>
      <c r="E69" s="120" t="s">
        <v>85</v>
      </c>
      <c r="F69" s="90">
        <v>2.3500795717592592E-4</v>
      </c>
      <c r="G69" s="119" t="s">
        <v>85</v>
      </c>
      <c r="H69" s="100"/>
    </row>
    <row r="70" spans="1:8" ht="16.5" hidden="1" customHeight="1" thickBot="1">
      <c r="A70" s="144"/>
      <c r="B70" s="14">
        <v>3</v>
      </c>
      <c r="C70" s="91" t="s">
        <v>85</v>
      </c>
      <c r="D70" s="122" t="s">
        <v>85</v>
      </c>
      <c r="E70" s="122" t="s">
        <v>85</v>
      </c>
      <c r="F70" s="92">
        <v>2.4093062789351852E-4</v>
      </c>
      <c r="G70" s="113" t="s">
        <v>85</v>
      </c>
      <c r="H70" s="100"/>
    </row>
    <row r="71" spans="1:8" ht="16.5" hidden="1" customHeight="1"/>
  </sheetData>
  <customSheetViews>
    <customSheetView guid="{01716ADA-0B00-4598-9B9A-D3C9796F563C}" scale="112" showGridLines="0" hiddenRows="1" hiddenColumns="1" topLeftCell="E1">
      <selection activeCell="N14" sqref="N14"/>
      <pageSetup paperSize="9" scale="82" orientation="portrait" verticalDpi="0"/>
    </customSheetView>
    <customSheetView guid="{A985DF7E-D626-42A9-8506-86ACE90FB19A}" scale="112" showGridLines="0" hiddenRows="1" hiddenColumns="1" topLeftCell="E13">
      <selection activeCell="P12" sqref="P12"/>
      <pageSetup paperSize="9" scale="82" orientation="portrait" verticalDpi="0"/>
    </customSheetView>
    <customSheetView guid="{61619FD1-E026-4462-A789-EF7923C43FF1}" scale="112" showPageBreaks="1" showGridLines="0" printArea="1" hiddenRows="1" hiddenColumns="1" topLeftCell="C1">
      <selection activeCell="F2" sqref="F2"/>
      <pageSetup paperSize="9" scale="82" orientation="portrait" verticalDpi="0"/>
    </customSheetView>
  </customSheetViews>
  <mergeCells count="1">
    <mergeCell ref="B4:J4"/>
  </mergeCells>
  <conditionalFormatting sqref="C14:C16">
    <cfRule type="duplicateValues" dxfId="51" priority="35" stopIfTrue="1"/>
  </conditionalFormatting>
  <conditionalFormatting sqref="C20:C22">
    <cfRule type="duplicateValues" dxfId="50" priority="34" stopIfTrue="1"/>
  </conditionalFormatting>
  <conditionalFormatting sqref="C26:C28">
    <cfRule type="duplicateValues" dxfId="49" priority="33" stopIfTrue="1"/>
  </conditionalFormatting>
  <conditionalFormatting sqref="C32:C34">
    <cfRule type="duplicateValues" dxfId="48" priority="32" stopIfTrue="1"/>
  </conditionalFormatting>
  <conditionalFormatting sqref="C38:C40">
    <cfRule type="duplicateValues" dxfId="47" priority="31" stopIfTrue="1"/>
  </conditionalFormatting>
  <conditionalFormatting sqref="C44:C46">
    <cfRule type="duplicateValues" dxfId="46" priority="30" stopIfTrue="1"/>
  </conditionalFormatting>
  <conditionalFormatting sqref="C50:C52">
    <cfRule type="duplicateValues" dxfId="45" priority="29" stopIfTrue="1"/>
  </conditionalFormatting>
  <conditionalFormatting sqref="C56:C58">
    <cfRule type="duplicateValues" dxfId="44" priority="28" stopIfTrue="1"/>
  </conditionalFormatting>
  <conditionalFormatting sqref="C62:C64">
    <cfRule type="duplicateValues" dxfId="43" priority="27" stopIfTrue="1"/>
  </conditionalFormatting>
  <conditionalFormatting sqref="C68:C70">
    <cfRule type="duplicateValues" dxfId="42" priority="26" stopIfTrue="1"/>
  </conditionalFormatting>
  <conditionalFormatting sqref="C8:C10">
    <cfRule type="duplicateValues" dxfId="41" priority="11" stopIfTrue="1"/>
  </conditionalFormatting>
  <dataValidations count="1">
    <dataValidation type="list" allowBlank="1" showInputMessage="1" showErrorMessage="1" sqref="D2">
      <formula1>"Marathon,Semi Marathon"</formula1>
    </dataValidation>
  </dataValidations>
  <pageMargins left="0.7" right="0.7" top="0.75" bottom="0.75" header="0.3" footer="0.3"/>
  <pageSetup paperSize="9" scale="82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71"/>
  <sheetViews>
    <sheetView showGridLines="0" zoomScale="112" zoomScaleNormal="112" zoomScalePageLayoutView="112" workbookViewId="0">
      <selection activeCell="B1" sqref="A1:B1048576"/>
    </sheetView>
  </sheetViews>
  <sheetFormatPr baseColWidth="10" defaultRowHeight="16.5" customHeight="1" x14ac:dyDescent="0"/>
  <cols>
    <col min="1" max="1" width="11.5" style="140" customWidth="1"/>
    <col min="2" max="2" width="11.5" style="10" customWidth="1"/>
    <col min="3" max="3" width="9.6640625" style="10" customWidth="1"/>
    <col min="4" max="4" width="20.6640625" style="10" customWidth="1"/>
    <col min="5" max="5" width="10.83203125" style="10"/>
    <col min="6" max="6" width="10.33203125" style="10" customWidth="1"/>
    <col min="7" max="8" width="10.83203125" style="41"/>
    <col min="9" max="9" width="10.83203125" style="10"/>
    <col min="10" max="10" width="6" style="10" customWidth="1"/>
    <col min="11" max="13" width="10.83203125" style="74"/>
    <col min="14" max="16" width="10.83203125" style="4"/>
    <col min="17" max="16384" width="10.83203125" style="74"/>
  </cols>
  <sheetData>
    <row r="2" spans="1:16" ht="16.5" customHeight="1">
      <c r="A2" s="139"/>
      <c r="B2" s="79"/>
      <c r="C2" s="79"/>
      <c r="D2" s="87" t="s">
        <v>9</v>
      </c>
      <c r="E2" s="203" t="s">
        <v>74</v>
      </c>
      <c r="F2" s="204"/>
      <c r="G2" s="204"/>
      <c r="H2" s="196"/>
    </row>
    <row r="3" spans="1:16" ht="16.5" customHeight="1" thickBot="1"/>
    <row r="4" spans="1:16" ht="32.25" customHeight="1" thickBot="1">
      <c r="B4" s="200" t="s">
        <v>1129</v>
      </c>
      <c r="C4" s="201"/>
      <c r="D4" s="201"/>
      <c r="E4" s="201"/>
      <c r="F4" s="201"/>
      <c r="G4" s="201"/>
      <c r="H4" s="201"/>
      <c r="I4" s="201"/>
      <c r="J4" s="202"/>
    </row>
    <row r="5" spans="1:16" ht="16.5" customHeight="1">
      <c r="C5" s="28"/>
      <c r="D5" s="28"/>
      <c r="E5" s="28"/>
      <c r="G5" s="30"/>
      <c r="H5" s="30"/>
    </row>
    <row r="6" spans="1:16" ht="16.5" customHeight="1" thickBot="1">
      <c r="A6" s="141"/>
      <c r="B6" s="147" t="s">
        <v>9</v>
      </c>
      <c r="C6" s="81"/>
      <c r="D6" s="81" t="s">
        <v>86</v>
      </c>
      <c r="E6" s="81"/>
      <c r="F6" s="81"/>
      <c r="G6" s="97"/>
      <c r="H6" s="97"/>
      <c r="J6" s="101" t="s">
        <v>67</v>
      </c>
      <c r="L6" s="183"/>
    </row>
    <row r="7" spans="1:16" ht="16.5" customHeight="1" thickBot="1">
      <c r="A7" s="142"/>
      <c r="B7" s="148" t="s">
        <v>8</v>
      </c>
      <c r="C7" s="197" t="s">
        <v>4</v>
      </c>
      <c r="D7" s="88" t="s">
        <v>5</v>
      </c>
      <c r="E7" s="88" t="s">
        <v>14</v>
      </c>
      <c r="F7" s="197" t="s">
        <v>0</v>
      </c>
      <c r="G7" s="85" t="s">
        <v>13</v>
      </c>
      <c r="H7" s="85" t="s">
        <v>75</v>
      </c>
      <c r="I7" s="85" t="s">
        <v>12</v>
      </c>
      <c r="J7" s="86" t="s">
        <v>2</v>
      </c>
    </row>
    <row r="8" spans="1:16" ht="16.5" customHeight="1">
      <c r="A8" s="155"/>
      <c r="B8" s="149">
        <v>1</v>
      </c>
      <c r="C8" s="123">
        <v>322</v>
      </c>
      <c r="D8" s="115" t="s">
        <v>412</v>
      </c>
      <c r="E8" s="115" t="s">
        <v>413</v>
      </c>
      <c r="F8" s="128">
        <v>5.334490740740741E-2</v>
      </c>
      <c r="G8" s="118" t="s">
        <v>364</v>
      </c>
      <c r="H8" s="118" t="s">
        <v>95</v>
      </c>
      <c r="I8" s="115" t="s">
        <v>9</v>
      </c>
      <c r="J8" s="111" t="s">
        <v>33</v>
      </c>
      <c r="L8" s="183"/>
    </row>
    <row r="9" spans="1:16" ht="16.5" customHeight="1">
      <c r="A9" s="155" t="s">
        <v>85</v>
      </c>
      <c r="B9" s="150">
        <v>2</v>
      </c>
      <c r="C9" s="116">
        <v>331</v>
      </c>
      <c r="D9" s="120" t="s">
        <v>552</v>
      </c>
      <c r="E9" s="120" t="s">
        <v>182</v>
      </c>
      <c r="F9" s="129">
        <v>5.4467592592592595E-2</v>
      </c>
      <c r="G9" s="114" t="s">
        <v>553</v>
      </c>
      <c r="H9" s="114" t="s">
        <v>95</v>
      </c>
      <c r="I9" s="120" t="s">
        <v>9</v>
      </c>
      <c r="J9" s="119" t="s">
        <v>33</v>
      </c>
      <c r="L9" s="183"/>
    </row>
    <row r="10" spans="1:16" ht="16.5" customHeight="1" thickBot="1">
      <c r="A10" s="155" t="s">
        <v>85</v>
      </c>
      <c r="B10" s="151">
        <v>3</v>
      </c>
      <c r="C10" s="121">
        <v>261</v>
      </c>
      <c r="D10" s="122" t="s">
        <v>253</v>
      </c>
      <c r="E10" s="122" t="s">
        <v>122</v>
      </c>
      <c r="F10" s="130">
        <v>5.5405092592592589E-2</v>
      </c>
      <c r="G10" s="112" t="s">
        <v>254</v>
      </c>
      <c r="H10" s="112" t="s">
        <v>95</v>
      </c>
      <c r="I10" s="122" t="s">
        <v>9</v>
      </c>
      <c r="J10" s="113" t="s">
        <v>33</v>
      </c>
      <c r="L10" s="183"/>
    </row>
    <row r="11" spans="1:16" ht="16.5" customHeight="1">
      <c r="A11" s="156"/>
      <c r="B11" s="152"/>
      <c r="C11" s="30"/>
      <c r="D11" s="30"/>
      <c r="E11" s="30"/>
      <c r="F11" s="131"/>
      <c r="G11" s="30"/>
      <c r="H11" s="30"/>
      <c r="L11" s="183"/>
    </row>
    <row r="12" spans="1:16" ht="16.5" customHeight="1" thickBot="1">
      <c r="A12" s="157"/>
      <c r="B12" s="153" t="s">
        <v>9</v>
      </c>
      <c r="C12" s="11" t="s">
        <v>34</v>
      </c>
      <c r="D12" s="11" t="s">
        <v>28</v>
      </c>
      <c r="E12" s="11"/>
      <c r="F12" s="131"/>
      <c r="G12" s="98"/>
      <c r="H12" s="97"/>
      <c r="J12" s="10">
        <v>1</v>
      </c>
      <c r="L12" s="183"/>
      <c r="O12" s="187"/>
      <c r="P12" s="187"/>
    </row>
    <row r="13" spans="1:16" ht="16.5" customHeight="1" thickBot="1">
      <c r="A13" s="158"/>
      <c r="B13" s="148" t="s">
        <v>8</v>
      </c>
      <c r="C13" s="197" t="s">
        <v>4</v>
      </c>
      <c r="D13" s="88" t="s">
        <v>5</v>
      </c>
      <c r="E13" s="88" t="s">
        <v>14</v>
      </c>
      <c r="F13" s="132" t="s">
        <v>0</v>
      </c>
      <c r="G13" s="85" t="s">
        <v>13</v>
      </c>
      <c r="H13" s="85" t="s">
        <v>75</v>
      </c>
      <c r="I13" s="85" t="s">
        <v>12</v>
      </c>
      <c r="J13" s="86" t="s">
        <v>2</v>
      </c>
      <c r="L13" s="7"/>
      <c r="N13" s="184"/>
      <c r="O13" s="184"/>
      <c r="P13" s="184"/>
    </row>
    <row r="14" spans="1:16" ht="16.5" customHeight="1">
      <c r="A14" s="155"/>
      <c r="B14" s="149">
        <v>1</v>
      </c>
      <c r="C14" s="116">
        <v>434</v>
      </c>
      <c r="D14" s="82" t="s">
        <v>797</v>
      </c>
      <c r="E14" s="82" t="s">
        <v>247</v>
      </c>
      <c r="F14" s="133">
        <v>5.7187500000000002E-2</v>
      </c>
      <c r="G14" s="83" t="s">
        <v>82</v>
      </c>
      <c r="H14" s="83" t="s">
        <v>95</v>
      </c>
      <c r="I14" s="82" t="s">
        <v>9</v>
      </c>
      <c r="J14" s="80" t="s">
        <v>34</v>
      </c>
      <c r="L14" s="183"/>
      <c r="N14" s="186"/>
      <c r="O14" s="185"/>
      <c r="P14" s="185"/>
    </row>
    <row r="15" spans="1:16" ht="16.5" customHeight="1">
      <c r="A15" s="155" t="s">
        <v>85</v>
      </c>
      <c r="B15" s="150">
        <v>2</v>
      </c>
      <c r="C15" s="89">
        <v>361</v>
      </c>
      <c r="D15" s="120" t="s">
        <v>294</v>
      </c>
      <c r="E15" s="120" t="s">
        <v>221</v>
      </c>
      <c r="F15" s="129">
        <v>5.7939814814814819E-2</v>
      </c>
      <c r="G15" s="114" t="s">
        <v>82</v>
      </c>
      <c r="H15" s="114" t="s">
        <v>151</v>
      </c>
      <c r="I15" s="120" t="s">
        <v>9</v>
      </c>
      <c r="J15" s="119" t="s">
        <v>34</v>
      </c>
      <c r="L15" s="183"/>
      <c r="N15" s="186"/>
      <c r="O15" s="185"/>
      <c r="P15" s="185"/>
    </row>
    <row r="16" spans="1:16" ht="16.5" customHeight="1" thickBot="1">
      <c r="A16" s="155" t="s">
        <v>85</v>
      </c>
      <c r="B16" s="151">
        <v>3</v>
      </c>
      <c r="C16" s="91">
        <v>398</v>
      </c>
      <c r="D16" s="122" t="s">
        <v>1125</v>
      </c>
      <c r="E16" s="122" t="s">
        <v>1126</v>
      </c>
      <c r="F16" s="130">
        <v>5.9884259259259262E-2</v>
      </c>
      <c r="G16" s="112">
        <v>0</v>
      </c>
      <c r="H16" s="112">
        <v>0</v>
      </c>
      <c r="I16" s="122" t="s">
        <v>9</v>
      </c>
      <c r="J16" s="113" t="s">
        <v>34</v>
      </c>
      <c r="L16" s="183"/>
      <c r="N16" s="186"/>
      <c r="O16" s="185"/>
      <c r="P16" s="185"/>
    </row>
    <row r="17" spans="1:12" ht="16.5" customHeight="1">
      <c r="A17" s="156"/>
      <c r="B17" s="152"/>
      <c r="C17" s="30"/>
      <c r="D17" s="30"/>
      <c r="E17" s="30"/>
      <c r="F17" s="131"/>
      <c r="G17" s="30"/>
      <c r="H17" s="30"/>
      <c r="I17" s="10" t="s">
        <v>85</v>
      </c>
      <c r="J17" s="10" t="s">
        <v>85</v>
      </c>
      <c r="L17" s="183"/>
    </row>
    <row r="18" spans="1:12" ht="16.5" customHeight="1" thickBot="1">
      <c r="A18" s="157"/>
      <c r="B18" s="153" t="s">
        <v>9</v>
      </c>
      <c r="C18" s="11" t="s">
        <v>34</v>
      </c>
      <c r="D18" s="11" t="s">
        <v>30</v>
      </c>
      <c r="E18" s="11"/>
      <c r="F18" s="131"/>
      <c r="G18" s="98"/>
      <c r="H18" s="97"/>
      <c r="J18" s="10">
        <v>2</v>
      </c>
      <c r="L18" s="183"/>
    </row>
    <row r="19" spans="1:12" ht="16.5" customHeight="1" thickBot="1">
      <c r="A19" s="158"/>
      <c r="B19" s="148" t="s">
        <v>8</v>
      </c>
      <c r="C19" s="197" t="s">
        <v>4</v>
      </c>
      <c r="D19" s="88" t="s">
        <v>5</v>
      </c>
      <c r="E19" s="88" t="s">
        <v>14</v>
      </c>
      <c r="F19" s="132" t="s">
        <v>0</v>
      </c>
      <c r="G19" s="85" t="s">
        <v>13</v>
      </c>
      <c r="H19" s="85" t="s">
        <v>75</v>
      </c>
      <c r="I19" s="85" t="s">
        <v>12</v>
      </c>
      <c r="J19" s="86" t="s">
        <v>2</v>
      </c>
      <c r="L19" s="183"/>
    </row>
    <row r="20" spans="1:12" ht="16.5" customHeight="1">
      <c r="A20" s="155"/>
      <c r="B20" s="149">
        <v>1</v>
      </c>
      <c r="C20" s="116">
        <v>232</v>
      </c>
      <c r="D20" s="82" t="s">
        <v>215</v>
      </c>
      <c r="E20" s="82" t="s">
        <v>216</v>
      </c>
      <c r="F20" s="133">
        <v>6.0960648148148153E-2</v>
      </c>
      <c r="G20" s="83" t="s">
        <v>115</v>
      </c>
      <c r="H20" s="83" t="s">
        <v>95</v>
      </c>
      <c r="I20" s="82" t="s">
        <v>9</v>
      </c>
      <c r="J20" s="80" t="s">
        <v>34</v>
      </c>
      <c r="L20" s="183"/>
    </row>
    <row r="21" spans="1:12" ht="16.5" customHeight="1">
      <c r="A21" s="155" t="s">
        <v>85</v>
      </c>
      <c r="B21" s="150">
        <v>2</v>
      </c>
      <c r="C21" s="89">
        <v>352</v>
      </c>
      <c r="D21" s="120" t="s">
        <v>288</v>
      </c>
      <c r="E21" s="120" t="s">
        <v>129</v>
      </c>
      <c r="F21" s="129">
        <v>6.1805555555555558E-2</v>
      </c>
      <c r="G21" s="114" t="s">
        <v>100</v>
      </c>
      <c r="H21" s="114" t="s">
        <v>95</v>
      </c>
      <c r="I21" s="120" t="s">
        <v>9</v>
      </c>
      <c r="J21" s="119" t="s">
        <v>34</v>
      </c>
      <c r="L21" s="183"/>
    </row>
    <row r="22" spans="1:12" ht="16.5" customHeight="1" thickBot="1">
      <c r="A22" s="155" t="s">
        <v>85</v>
      </c>
      <c r="B22" s="151">
        <v>3</v>
      </c>
      <c r="C22" s="91">
        <v>381</v>
      </c>
      <c r="D22" s="122" t="s">
        <v>620</v>
      </c>
      <c r="E22" s="122" t="s">
        <v>228</v>
      </c>
      <c r="F22" s="130">
        <v>6.8321759259259249E-2</v>
      </c>
      <c r="G22" s="112" t="s">
        <v>254</v>
      </c>
      <c r="H22" s="112" t="s">
        <v>95</v>
      </c>
      <c r="I22" s="122" t="s">
        <v>9</v>
      </c>
      <c r="J22" s="113" t="s">
        <v>34</v>
      </c>
      <c r="L22" s="183"/>
    </row>
    <row r="23" spans="1:12" ht="16.5" customHeight="1">
      <c r="A23" s="156"/>
      <c r="B23" s="152"/>
      <c r="C23" s="30"/>
      <c r="D23" s="30"/>
      <c r="E23" s="30"/>
      <c r="F23" s="131"/>
      <c r="G23" s="30"/>
      <c r="H23" s="30"/>
      <c r="I23" s="10" t="s">
        <v>85</v>
      </c>
      <c r="J23" s="10" t="s">
        <v>85</v>
      </c>
      <c r="L23" s="183"/>
    </row>
    <row r="24" spans="1:12" ht="16.5" customHeight="1" thickBot="1">
      <c r="A24" s="157"/>
      <c r="B24" s="153" t="s">
        <v>9</v>
      </c>
      <c r="C24" s="11" t="s">
        <v>35</v>
      </c>
      <c r="D24" s="11" t="s">
        <v>28</v>
      </c>
      <c r="E24" s="11"/>
      <c r="F24" s="131"/>
      <c r="G24" s="98"/>
      <c r="H24" s="97"/>
      <c r="J24" s="10">
        <v>3</v>
      </c>
      <c r="L24" s="183"/>
    </row>
    <row r="25" spans="1:12" ht="16.5" customHeight="1" thickBot="1">
      <c r="A25" s="158"/>
      <c r="B25" s="148" t="s">
        <v>8</v>
      </c>
      <c r="C25" s="197" t="s">
        <v>4</v>
      </c>
      <c r="D25" s="88" t="s">
        <v>5</v>
      </c>
      <c r="E25" s="88" t="s">
        <v>14</v>
      </c>
      <c r="F25" s="132" t="s">
        <v>0</v>
      </c>
      <c r="G25" s="85" t="s">
        <v>13</v>
      </c>
      <c r="H25" s="85" t="s">
        <v>75</v>
      </c>
      <c r="I25" s="85" t="s">
        <v>12</v>
      </c>
      <c r="J25" s="86" t="s">
        <v>2</v>
      </c>
      <c r="L25" s="183"/>
    </row>
    <row r="26" spans="1:12" ht="16.5" customHeight="1">
      <c r="A26" s="155"/>
      <c r="B26" s="149">
        <v>1</v>
      </c>
      <c r="C26" s="116">
        <v>390</v>
      </c>
      <c r="D26" s="82" t="s">
        <v>1112</v>
      </c>
      <c r="E26" s="82" t="s">
        <v>1111</v>
      </c>
      <c r="F26" s="133">
        <v>6.2245370370370381E-2</v>
      </c>
      <c r="G26" s="83">
        <v>0</v>
      </c>
      <c r="H26" s="83">
        <v>0</v>
      </c>
      <c r="I26" s="82" t="s">
        <v>9</v>
      </c>
      <c r="J26" s="80" t="s">
        <v>35</v>
      </c>
      <c r="L26" s="183"/>
    </row>
    <row r="27" spans="1:12" ht="16.5" customHeight="1">
      <c r="A27" s="155" t="s">
        <v>85</v>
      </c>
      <c r="B27" s="150">
        <v>2</v>
      </c>
      <c r="C27" s="89">
        <v>108</v>
      </c>
      <c r="D27" s="120" t="s">
        <v>1059</v>
      </c>
      <c r="E27" s="120" t="s">
        <v>1060</v>
      </c>
      <c r="F27" s="129">
        <v>6.3819444444444443E-2</v>
      </c>
      <c r="G27" s="114" t="s">
        <v>1061</v>
      </c>
      <c r="H27" s="114" t="s">
        <v>889</v>
      </c>
      <c r="I27" s="120" t="s">
        <v>9</v>
      </c>
      <c r="J27" s="119" t="s">
        <v>35</v>
      </c>
      <c r="L27" s="183"/>
    </row>
    <row r="28" spans="1:12" ht="16.5" customHeight="1" thickBot="1">
      <c r="A28" s="155" t="s">
        <v>85</v>
      </c>
      <c r="B28" s="151">
        <v>3</v>
      </c>
      <c r="C28" s="91">
        <v>375</v>
      </c>
      <c r="D28" s="122" t="s">
        <v>612</v>
      </c>
      <c r="E28" s="122" t="s">
        <v>613</v>
      </c>
      <c r="F28" s="130">
        <v>6.7719907407407423E-2</v>
      </c>
      <c r="G28" s="112" t="s">
        <v>115</v>
      </c>
      <c r="H28" s="112" t="s">
        <v>95</v>
      </c>
      <c r="I28" s="122" t="s">
        <v>9</v>
      </c>
      <c r="J28" s="113" t="s">
        <v>35</v>
      </c>
      <c r="L28" s="183"/>
    </row>
    <row r="29" spans="1:12" ht="16.5" customHeight="1">
      <c r="A29" s="156"/>
      <c r="B29" s="152"/>
      <c r="C29" s="30"/>
      <c r="D29" s="30"/>
      <c r="E29" s="30"/>
      <c r="F29" s="131"/>
      <c r="G29" s="30"/>
      <c r="H29" s="30"/>
      <c r="I29" s="10" t="s">
        <v>85</v>
      </c>
      <c r="J29" s="10" t="s">
        <v>85</v>
      </c>
      <c r="L29" s="183"/>
    </row>
    <row r="30" spans="1:12" ht="16.5" customHeight="1" thickBot="1">
      <c r="A30" s="157"/>
      <c r="B30" s="153" t="s">
        <v>9</v>
      </c>
      <c r="C30" s="11" t="s">
        <v>35</v>
      </c>
      <c r="D30" s="11" t="s">
        <v>30</v>
      </c>
      <c r="E30" s="11"/>
      <c r="F30" s="131"/>
      <c r="G30" s="98"/>
      <c r="H30" s="97"/>
      <c r="J30" s="10">
        <v>4</v>
      </c>
      <c r="L30" s="183"/>
    </row>
    <row r="31" spans="1:12" ht="16.5" customHeight="1" thickBot="1">
      <c r="A31" s="158"/>
      <c r="B31" s="148" t="s">
        <v>8</v>
      </c>
      <c r="C31" s="197" t="s">
        <v>4</v>
      </c>
      <c r="D31" s="88" t="s">
        <v>5</v>
      </c>
      <c r="E31" s="88" t="s">
        <v>14</v>
      </c>
      <c r="F31" s="132" t="s">
        <v>0</v>
      </c>
      <c r="G31" s="85" t="s">
        <v>13</v>
      </c>
      <c r="H31" s="85" t="s">
        <v>75</v>
      </c>
      <c r="I31" s="85" t="s">
        <v>12</v>
      </c>
      <c r="J31" s="86" t="s">
        <v>2</v>
      </c>
      <c r="L31" s="183"/>
    </row>
    <row r="32" spans="1:12" ht="16.5" customHeight="1">
      <c r="A32" s="155"/>
      <c r="B32" s="149">
        <v>1</v>
      </c>
      <c r="C32" s="116">
        <v>374</v>
      </c>
      <c r="D32" s="82" t="s">
        <v>611</v>
      </c>
      <c r="E32" s="82" t="s">
        <v>447</v>
      </c>
      <c r="F32" s="133">
        <v>7.0844907407407412E-2</v>
      </c>
      <c r="G32" s="83" t="s">
        <v>115</v>
      </c>
      <c r="H32" s="83" t="s">
        <v>95</v>
      </c>
      <c r="I32" s="82" t="s">
        <v>9</v>
      </c>
      <c r="J32" s="80" t="s">
        <v>35</v>
      </c>
      <c r="L32" s="183"/>
    </row>
    <row r="33" spans="1:12" ht="16.5" customHeight="1">
      <c r="A33" s="155" t="s">
        <v>85</v>
      </c>
      <c r="B33" s="150">
        <v>2</v>
      </c>
      <c r="C33" s="89">
        <v>418</v>
      </c>
      <c r="D33" s="120" t="s">
        <v>753</v>
      </c>
      <c r="E33" s="120" t="s">
        <v>754</v>
      </c>
      <c r="F33" s="129">
        <v>7.7986111111111117E-2</v>
      </c>
      <c r="G33" s="114" t="s">
        <v>82</v>
      </c>
      <c r="H33" s="114" t="s">
        <v>155</v>
      </c>
      <c r="I33" s="120" t="s">
        <v>9</v>
      </c>
      <c r="J33" s="119" t="s">
        <v>35</v>
      </c>
      <c r="L33" s="183"/>
    </row>
    <row r="34" spans="1:12" ht="16.5" customHeight="1" thickBot="1">
      <c r="A34" s="155" t="s">
        <v>85</v>
      </c>
      <c r="B34" s="151">
        <v>3</v>
      </c>
      <c r="C34" s="91">
        <v>279</v>
      </c>
      <c r="D34" s="122" t="s">
        <v>277</v>
      </c>
      <c r="E34" s="122" t="s">
        <v>278</v>
      </c>
      <c r="F34" s="130">
        <v>8.1388888888888886E-2</v>
      </c>
      <c r="G34" s="112" t="s">
        <v>94</v>
      </c>
      <c r="H34" s="112" t="s">
        <v>95</v>
      </c>
      <c r="I34" s="122" t="s">
        <v>9</v>
      </c>
      <c r="J34" s="113" t="s">
        <v>35</v>
      </c>
      <c r="L34" s="183"/>
    </row>
    <row r="35" spans="1:12" ht="16.5" customHeight="1">
      <c r="A35" s="156"/>
      <c r="B35" s="152"/>
      <c r="C35" s="30"/>
      <c r="D35" s="30"/>
      <c r="E35" s="30"/>
      <c r="F35" s="131"/>
      <c r="G35" s="30"/>
      <c r="H35" s="30"/>
      <c r="I35" s="10" t="s">
        <v>85</v>
      </c>
      <c r="J35" s="10" t="s">
        <v>85</v>
      </c>
      <c r="L35" s="183"/>
    </row>
    <row r="36" spans="1:12" ht="16.5" customHeight="1" thickBot="1">
      <c r="A36" s="157"/>
      <c r="B36" s="153" t="s">
        <v>9</v>
      </c>
      <c r="C36" s="11" t="s">
        <v>36</v>
      </c>
      <c r="D36" s="11" t="s">
        <v>28</v>
      </c>
      <c r="E36" s="11"/>
      <c r="F36" s="131"/>
      <c r="G36" s="98"/>
      <c r="H36" s="97"/>
      <c r="J36" s="10">
        <v>5</v>
      </c>
      <c r="L36" s="183"/>
    </row>
    <row r="37" spans="1:12" ht="16.5" customHeight="1" thickBot="1">
      <c r="A37" s="158"/>
      <c r="B37" s="148" t="s">
        <v>8</v>
      </c>
      <c r="C37" s="197" t="s">
        <v>4</v>
      </c>
      <c r="D37" s="88" t="s">
        <v>5</v>
      </c>
      <c r="E37" s="88" t="s">
        <v>14</v>
      </c>
      <c r="F37" s="132" t="s">
        <v>0</v>
      </c>
      <c r="G37" s="85" t="s">
        <v>13</v>
      </c>
      <c r="H37" s="85" t="s">
        <v>75</v>
      </c>
      <c r="I37" s="85" t="s">
        <v>12</v>
      </c>
      <c r="J37" s="86" t="s">
        <v>2</v>
      </c>
      <c r="L37" s="183"/>
    </row>
    <row r="38" spans="1:12" ht="16.5" customHeight="1">
      <c r="A38" s="155"/>
      <c r="B38" s="149">
        <v>1</v>
      </c>
      <c r="C38" s="116">
        <v>370</v>
      </c>
      <c r="D38" s="82" t="s">
        <v>606</v>
      </c>
      <c r="E38" s="82" t="s">
        <v>585</v>
      </c>
      <c r="F38" s="133">
        <v>6.1111111111111102E-2</v>
      </c>
      <c r="G38" s="83" t="s">
        <v>238</v>
      </c>
      <c r="H38" s="83" t="s">
        <v>95</v>
      </c>
      <c r="I38" s="82" t="s">
        <v>9</v>
      </c>
      <c r="J38" s="80" t="s">
        <v>36</v>
      </c>
      <c r="L38" s="183"/>
    </row>
    <row r="39" spans="1:12" ht="16.5" customHeight="1">
      <c r="A39" s="155" t="s">
        <v>85</v>
      </c>
      <c r="B39" s="150">
        <v>2</v>
      </c>
      <c r="C39" s="89">
        <v>355</v>
      </c>
      <c r="D39" s="120" t="s">
        <v>581</v>
      </c>
      <c r="E39" s="120" t="s">
        <v>583</v>
      </c>
      <c r="F39" s="129">
        <v>7.7685185185185177E-2</v>
      </c>
      <c r="G39" s="114" t="s">
        <v>100</v>
      </c>
      <c r="H39" s="114" t="s">
        <v>95</v>
      </c>
      <c r="I39" s="120" t="s">
        <v>9</v>
      </c>
      <c r="J39" s="119" t="s">
        <v>36</v>
      </c>
      <c r="L39" s="183"/>
    </row>
    <row r="40" spans="1:12" ht="16.5" customHeight="1" thickBot="1">
      <c r="A40" s="155" t="s">
        <v>85</v>
      </c>
      <c r="B40" s="151">
        <v>3</v>
      </c>
      <c r="C40" s="91">
        <v>321</v>
      </c>
      <c r="D40" s="122" t="s">
        <v>410</v>
      </c>
      <c r="E40" s="122" t="s">
        <v>411</v>
      </c>
      <c r="F40" s="130">
        <v>7.8854166666666684E-2</v>
      </c>
      <c r="G40" s="112" t="s">
        <v>115</v>
      </c>
      <c r="H40" s="112" t="s">
        <v>95</v>
      </c>
      <c r="I40" s="122" t="s">
        <v>9</v>
      </c>
      <c r="J40" s="113" t="s">
        <v>36</v>
      </c>
      <c r="L40" s="183"/>
    </row>
    <row r="41" spans="1:12" ht="16.5" customHeight="1">
      <c r="A41" s="156"/>
      <c r="B41" s="152"/>
      <c r="C41" s="30"/>
      <c r="D41" s="30"/>
      <c r="E41" s="30"/>
      <c r="F41" s="131"/>
      <c r="G41" s="30"/>
      <c r="H41" s="30"/>
      <c r="I41" s="10" t="s">
        <v>85</v>
      </c>
      <c r="J41" s="10" t="s">
        <v>85</v>
      </c>
      <c r="L41" s="183"/>
    </row>
    <row r="42" spans="1:12" ht="16.5" customHeight="1" thickBot="1">
      <c r="A42" s="157"/>
      <c r="B42" s="153" t="s">
        <v>9</v>
      </c>
      <c r="C42" s="11" t="s">
        <v>36</v>
      </c>
      <c r="D42" s="11" t="s">
        <v>30</v>
      </c>
      <c r="E42" s="11"/>
      <c r="F42" s="131"/>
      <c r="G42" s="98"/>
      <c r="H42" s="97"/>
      <c r="J42" s="10">
        <v>6</v>
      </c>
      <c r="L42" s="183"/>
    </row>
    <row r="43" spans="1:12" ht="16.5" customHeight="1" thickBot="1">
      <c r="A43" s="158"/>
      <c r="B43" s="148" t="s">
        <v>8</v>
      </c>
      <c r="C43" s="197" t="s">
        <v>4</v>
      </c>
      <c r="D43" s="88" t="s">
        <v>5</v>
      </c>
      <c r="E43" s="88" t="s">
        <v>14</v>
      </c>
      <c r="F43" s="132" t="s">
        <v>0</v>
      </c>
      <c r="G43" s="85" t="s">
        <v>13</v>
      </c>
      <c r="H43" s="85" t="s">
        <v>75</v>
      </c>
      <c r="I43" s="85" t="s">
        <v>12</v>
      </c>
      <c r="J43" s="86" t="s">
        <v>2</v>
      </c>
      <c r="L43" s="183"/>
    </row>
    <row r="44" spans="1:12" ht="16.5" customHeight="1">
      <c r="A44" s="155"/>
      <c r="B44" s="149">
        <v>1</v>
      </c>
      <c r="C44" s="116">
        <v>473</v>
      </c>
      <c r="D44" s="82" t="s">
        <v>678</v>
      </c>
      <c r="E44" s="82" t="s">
        <v>577</v>
      </c>
      <c r="F44" s="133">
        <v>7.1712962962962964E-2</v>
      </c>
      <c r="G44" s="83" t="s">
        <v>115</v>
      </c>
      <c r="H44" s="83" t="s">
        <v>95</v>
      </c>
      <c r="I44" s="82" t="s">
        <v>9</v>
      </c>
      <c r="J44" s="80" t="s">
        <v>36</v>
      </c>
      <c r="L44" s="183"/>
    </row>
    <row r="45" spans="1:12" ht="16.5" customHeight="1">
      <c r="A45" s="155" t="s">
        <v>85</v>
      </c>
      <c r="B45" s="150">
        <v>2</v>
      </c>
      <c r="C45" s="89">
        <v>471</v>
      </c>
      <c r="D45" s="120" t="s">
        <v>676</v>
      </c>
      <c r="E45" s="120" t="s">
        <v>677</v>
      </c>
      <c r="F45" s="129">
        <v>8.3298611111111115E-2</v>
      </c>
      <c r="G45" s="114" t="s">
        <v>115</v>
      </c>
      <c r="H45" s="114" t="s">
        <v>95</v>
      </c>
      <c r="I45" s="120" t="s">
        <v>9</v>
      </c>
      <c r="J45" s="119" t="s">
        <v>36</v>
      </c>
      <c r="L45" s="183"/>
    </row>
    <row r="46" spans="1:12" ht="16.5" customHeight="1" thickBot="1">
      <c r="A46" s="155" t="s">
        <v>85</v>
      </c>
      <c r="B46" s="151">
        <v>3</v>
      </c>
      <c r="C46" s="91">
        <v>298</v>
      </c>
      <c r="D46" s="122" t="s">
        <v>379</v>
      </c>
      <c r="E46" s="122" t="s">
        <v>228</v>
      </c>
      <c r="F46" s="130">
        <v>8.6909722222222222E-2</v>
      </c>
      <c r="G46" s="112" t="s">
        <v>115</v>
      </c>
      <c r="H46" s="112" t="s">
        <v>95</v>
      </c>
      <c r="I46" s="122" t="s">
        <v>9</v>
      </c>
      <c r="J46" s="113" t="s">
        <v>36</v>
      </c>
      <c r="L46" s="183"/>
    </row>
    <row r="47" spans="1:12" ht="16.5" customHeight="1">
      <c r="A47" s="156"/>
      <c r="B47" s="152"/>
      <c r="C47" s="30"/>
      <c r="D47" s="30"/>
      <c r="E47" s="30"/>
      <c r="F47" s="131"/>
      <c r="G47" s="30"/>
      <c r="H47" s="30"/>
      <c r="I47" s="10" t="s">
        <v>85</v>
      </c>
      <c r="J47" s="10" t="s">
        <v>85</v>
      </c>
      <c r="L47" s="183"/>
    </row>
    <row r="48" spans="1:12" ht="16.5" customHeight="1" thickBot="1">
      <c r="A48" s="157"/>
      <c r="B48" s="153" t="s">
        <v>9</v>
      </c>
      <c r="C48" s="11" t="s">
        <v>29</v>
      </c>
      <c r="D48" s="11" t="s">
        <v>28</v>
      </c>
      <c r="E48" s="11"/>
      <c r="F48" s="131"/>
      <c r="G48" s="98"/>
      <c r="H48" s="97"/>
      <c r="J48" s="10">
        <v>7</v>
      </c>
      <c r="L48" s="183"/>
    </row>
    <row r="49" spans="1:12" ht="16.5" customHeight="1" thickBot="1">
      <c r="A49" s="158"/>
      <c r="B49" s="148" t="s">
        <v>8</v>
      </c>
      <c r="C49" s="197" t="s">
        <v>4</v>
      </c>
      <c r="D49" s="88" t="s">
        <v>5</v>
      </c>
      <c r="E49" s="88" t="s">
        <v>14</v>
      </c>
      <c r="F49" s="132" t="s">
        <v>0</v>
      </c>
      <c r="G49" s="85" t="s">
        <v>13</v>
      </c>
      <c r="H49" s="85" t="s">
        <v>75</v>
      </c>
      <c r="I49" s="85" t="s">
        <v>12</v>
      </c>
      <c r="J49" s="86" t="s">
        <v>2</v>
      </c>
      <c r="L49" s="183"/>
    </row>
    <row r="50" spans="1:12" ht="16.5" customHeight="1">
      <c r="A50" s="155"/>
      <c r="B50" s="149">
        <v>1</v>
      </c>
      <c r="C50" s="116">
        <v>322</v>
      </c>
      <c r="D50" s="82" t="s">
        <v>412</v>
      </c>
      <c r="E50" s="82" t="s">
        <v>413</v>
      </c>
      <c r="F50" s="133">
        <v>5.334490740740741E-2</v>
      </c>
      <c r="G50" s="83" t="s">
        <v>364</v>
      </c>
      <c r="H50" s="83" t="s">
        <v>95</v>
      </c>
      <c r="I50" s="82" t="s">
        <v>9</v>
      </c>
      <c r="J50" s="80" t="s">
        <v>33</v>
      </c>
      <c r="L50" s="183"/>
    </row>
    <row r="51" spans="1:12" ht="16.5" customHeight="1">
      <c r="A51" s="155" t="s">
        <v>85</v>
      </c>
      <c r="B51" s="150">
        <v>2</v>
      </c>
      <c r="C51" s="89">
        <v>331</v>
      </c>
      <c r="D51" s="120" t="s">
        <v>552</v>
      </c>
      <c r="E51" s="120" t="s">
        <v>182</v>
      </c>
      <c r="F51" s="129">
        <v>5.4467592592592595E-2</v>
      </c>
      <c r="G51" s="114" t="s">
        <v>553</v>
      </c>
      <c r="H51" s="114" t="s">
        <v>95</v>
      </c>
      <c r="I51" s="120" t="s">
        <v>9</v>
      </c>
      <c r="J51" s="119" t="s">
        <v>33</v>
      </c>
      <c r="L51" s="183"/>
    </row>
    <row r="52" spans="1:12" ht="16.5" customHeight="1" thickBot="1">
      <c r="A52" s="155" t="s">
        <v>85</v>
      </c>
      <c r="B52" s="151">
        <v>3</v>
      </c>
      <c r="C52" s="91">
        <v>261</v>
      </c>
      <c r="D52" s="122" t="s">
        <v>253</v>
      </c>
      <c r="E52" s="122" t="s">
        <v>122</v>
      </c>
      <c r="F52" s="130">
        <v>5.5405092592592589E-2</v>
      </c>
      <c r="G52" s="112" t="s">
        <v>254</v>
      </c>
      <c r="H52" s="112" t="s">
        <v>95</v>
      </c>
      <c r="I52" s="122" t="s">
        <v>9</v>
      </c>
      <c r="J52" s="113" t="s">
        <v>33</v>
      </c>
      <c r="L52" s="183"/>
    </row>
    <row r="53" spans="1:12" ht="16.5" customHeight="1">
      <c r="A53" s="156"/>
      <c r="B53" s="152"/>
      <c r="C53" s="30"/>
      <c r="D53" s="30"/>
      <c r="E53" s="30"/>
      <c r="F53" s="131"/>
      <c r="G53" s="30"/>
      <c r="H53" s="30"/>
      <c r="I53" s="10" t="s">
        <v>85</v>
      </c>
      <c r="J53" s="10" t="s">
        <v>85</v>
      </c>
      <c r="L53" s="183"/>
    </row>
    <row r="54" spans="1:12" ht="16.5" customHeight="1" thickBot="1">
      <c r="A54" s="157"/>
      <c r="B54" s="153" t="s">
        <v>9</v>
      </c>
      <c r="C54" s="11" t="s">
        <v>29</v>
      </c>
      <c r="D54" s="11" t="s">
        <v>30</v>
      </c>
      <c r="E54" s="11"/>
      <c r="F54" s="131"/>
      <c r="G54" s="98"/>
      <c r="H54" s="97"/>
      <c r="J54" s="10">
        <v>8</v>
      </c>
      <c r="L54" s="183"/>
    </row>
    <row r="55" spans="1:12" ht="16.5" customHeight="1" thickBot="1">
      <c r="A55" s="158"/>
      <c r="B55" s="148" t="s">
        <v>8</v>
      </c>
      <c r="C55" s="197" t="s">
        <v>4</v>
      </c>
      <c r="D55" s="88" t="s">
        <v>5</v>
      </c>
      <c r="E55" s="88" t="s">
        <v>14</v>
      </c>
      <c r="F55" s="132" t="s">
        <v>0</v>
      </c>
      <c r="G55" s="85" t="s">
        <v>13</v>
      </c>
      <c r="H55" s="85" t="s">
        <v>75</v>
      </c>
      <c r="I55" s="85" t="s">
        <v>12</v>
      </c>
      <c r="J55" s="86" t="s">
        <v>2</v>
      </c>
      <c r="L55" s="183"/>
    </row>
    <row r="56" spans="1:12" ht="16.5" customHeight="1">
      <c r="A56" s="155"/>
      <c r="B56" s="149">
        <v>1</v>
      </c>
      <c r="C56" s="116">
        <v>532</v>
      </c>
      <c r="D56" s="82" t="s">
        <v>833</v>
      </c>
      <c r="E56" s="82" t="s">
        <v>1096</v>
      </c>
      <c r="F56" s="133">
        <v>6.3946759259259259E-2</v>
      </c>
      <c r="G56" s="83" t="s">
        <v>82</v>
      </c>
      <c r="H56" s="83" t="s">
        <v>155</v>
      </c>
      <c r="I56" s="82" t="s">
        <v>9</v>
      </c>
      <c r="J56" s="80" t="s">
        <v>33</v>
      </c>
      <c r="L56" s="183"/>
    </row>
    <row r="57" spans="1:12" ht="16.5" customHeight="1">
      <c r="A57" s="155" t="s">
        <v>85</v>
      </c>
      <c r="B57" s="150">
        <v>2</v>
      </c>
      <c r="C57" s="89">
        <v>244</v>
      </c>
      <c r="D57" s="120" t="s">
        <v>236</v>
      </c>
      <c r="E57" s="120" t="s">
        <v>237</v>
      </c>
      <c r="F57" s="129">
        <v>6.8831018518518514E-2</v>
      </c>
      <c r="G57" s="114" t="s">
        <v>238</v>
      </c>
      <c r="H57" s="114" t="s">
        <v>95</v>
      </c>
      <c r="I57" s="120" t="s">
        <v>9</v>
      </c>
      <c r="J57" s="119" t="s">
        <v>33</v>
      </c>
      <c r="L57" s="183"/>
    </row>
    <row r="58" spans="1:12" ht="16.5" customHeight="1" thickBot="1">
      <c r="A58" s="155" t="s">
        <v>85</v>
      </c>
      <c r="B58" s="151">
        <v>3</v>
      </c>
      <c r="C58" s="91">
        <v>467</v>
      </c>
      <c r="D58" s="122" t="s">
        <v>1093</v>
      </c>
      <c r="E58" s="122" t="s">
        <v>1094</v>
      </c>
      <c r="F58" s="130">
        <v>7.1967592592592597E-2</v>
      </c>
      <c r="G58" s="112" t="s">
        <v>82</v>
      </c>
      <c r="H58" s="112" t="s">
        <v>95</v>
      </c>
      <c r="I58" s="122" t="s">
        <v>9</v>
      </c>
      <c r="J58" s="113" t="s">
        <v>33</v>
      </c>
      <c r="L58" s="183"/>
    </row>
    <row r="59" spans="1:12" ht="16.5" customHeight="1">
      <c r="A59" s="144"/>
      <c r="C59" s="30"/>
      <c r="D59" s="30"/>
      <c r="E59" s="30"/>
      <c r="G59" s="30"/>
      <c r="H59" s="30"/>
    </row>
    <row r="60" spans="1:12" ht="16.5" hidden="1" customHeight="1" thickBot="1">
      <c r="A60" s="145"/>
      <c r="B60" s="11" t="s">
        <v>85</v>
      </c>
      <c r="C60" s="11" t="s">
        <v>55</v>
      </c>
      <c r="D60" s="11"/>
      <c r="E60" s="11"/>
      <c r="F60" s="11" t="s">
        <v>28</v>
      </c>
      <c r="G60" s="98">
        <v>9</v>
      </c>
      <c r="H60" s="97"/>
    </row>
    <row r="61" spans="1:12" ht="16.5" hidden="1" customHeight="1" thickBot="1">
      <c r="A61" s="145"/>
      <c r="B61" s="15" t="s">
        <v>8</v>
      </c>
      <c r="C61" s="93" t="s">
        <v>4</v>
      </c>
      <c r="D61" s="94" t="s">
        <v>5</v>
      </c>
      <c r="E61" s="95" t="s">
        <v>14</v>
      </c>
      <c r="F61" s="93" t="s">
        <v>0</v>
      </c>
      <c r="G61" s="29" t="s">
        <v>13</v>
      </c>
      <c r="H61" s="99"/>
    </row>
    <row r="62" spans="1:12" ht="16.5" hidden="1" customHeight="1">
      <c r="A62" s="144"/>
      <c r="B62" s="12">
        <v>1</v>
      </c>
      <c r="C62" s="123" t="s">
        <v>85</v>
      </c>
      <c r="D62" s="115" t="s">
        <v>85</v>
      </c>
      <c r="E62" s="115" t="s">
        <v>85</v>
      </c>
      <c r="F62" s="96">
        <v>2.3148148148148146E-4</v>
      </c>
      <c r="G62" s="111" t="s">
        <v>85</v>
      </c>
      <c r="H62" s="100"/>
    </row>
    <row r="63" spans="1:12" ht="16.5" hidden="1" customHeight="1">
      <c r="A63" s="144"/>
      <c r="B63" s="13">
        <v>2</v>
      </c>
      <c r="C63" s="89" t="s">
        <v>85</v>
      </c>
      <c r="D63" s="120" t="s">
        <v>85</v>
      </c>
      <c r="E63" s="120" t="s">
        <v>85</v>
      </c>
      <c r="F63" s="90">
        <v>2.3500795717592592E-4</v>
      </c>
      <c r="G63" s="119" t="s">
        <v>85</v>
      </c>
      <c r="H63" s="100"/>
    </row>
    <row r="64" spans="1:12" ht="16.5" hidden="1" customHeight="1" thickBot="1">
      <c r="A64" s="144"/>
      <c r="B64" s="14">
        <v>3</v>
      </c>
      <c r="C64" s="91" t="s">
        <v>85</v>
      </c>
      <c r="D64" s="122" t="s">
        <v>85</v>
      </c>
      <c r="E64" s="122" t="s">
        <v>85</v>
      </c>
      <c r="F64" s="92">
        <v>2.4093062789351852E-4</v>
      </c>
      <c r="G64" s="113" t="s">
        <v>85</v>
      </c>
      <c r="H64" s="100"/>
    </row>
    <row r="65" spans="1:8" ht="16.5" hidden="1" customHeight="1">
      <c r="A65" s="144"/>
      <c r="C65" s="30"/>
      <c r="D65" s="30"/>
      <c r="E65" s="30"/>
      <c r="G65" s="30"/>
      <c r="H65" s="30"/>
    </row>
    <row r="66" spans="1:8" ht="16.5" hidden="1" customHeight="1" thickBot="1">
      <c r="A66" s="145"/>
      <c r="B66" s="11" t="s">
        <v>85</v>
      </c>
      <c r="C66" s="11" t="s">
        <v>55</v>
      </c>
      <c r="D66" s="11"/>
      <c r="E66" s="11"/>
      <c r="F66" s="11" t="s">
        <v>30</v>
      </c>
      <c r="G66" s="98">
        <v>10</v>
      </c>
      <c r="H66" s="97"/>
    </row>
    <row r="67" spans="1:8" ht="16.5" hidden="1" customHeight="1" thickBot="1">
      <c r="A67" s="145"/>
      <c r="B67" s="15" t="s">
        <v>8</v>
      </c>
      <c r="C67" s="93" t="s">
        <v>4</v>
      </c>
      <c r="D67" s="94" t="s">
        <v>5</v>
      </c>
      <c r="E67" s="95" t="s">
        <v>14</v>
      </c>
      <c r="F67" s="93" t="s">
        <v>0</v>
      </c>
      <c r="G67" s="29" t="s">
        <v>13</v>
      </c>
      <c r="H67" s="99"/>
    </row>
    <row r="68" spans="1:8" ht="16.5" hidden="1" customHeight="1">
      <c r="A68" s="144"/>
      <c r="B68" s="12">
        <v>1</v>
      </c>
      <c r="C68" s="123" t="s">
        <v>85</v>
      </c>
      <c r="D68" s="115" t="s">
        <v>85</v>
      </c>
      <c r="E68" s="115" t="s">
        <v>85</v>
      </c>
      <c r="F68" s="96">
        <v>2.2890444155092594E-4</v>
      </c>
      <c r="G68" s="111" t="s">
        <v>85</v>
      </c>
      <c r="H68" s="100"/>
    </row>
    <row r="69" spans="1:8" ht="16.5" hidden="1" customHeight="1">
      <c r="A69" s="144"/>
      <c r="B69" s="13">
        <v>2</v>
      </c>
      <c r="C69" s="89" t="s">
        <v>85</v>
      </c>
      <c r="D69" s="120" t="s">
        <v>85</v>
      </c>
      <c r="E69" s="120" t="s">
        <v>85</v>
      </c>
      <c r="F69" s="90">
        <v>2.3500795717592592E-4</v>
      </c>
      <c r="G69" s="119" t="s">
        <v>85</v>
      </c>
      <c r="H69" s="100"/>
    </row>
    <row r="70" spans="1:8" ht="16.5" hidden="1" customHeight="1" thickBot="1">
      <c r="A70" s="144"/>
      <c r="B70" s="14">
        <v>3</v>
      </c>
      <c r="C70" s="91" t="s">
        <v>85</v>
      </c>
      <c r="D70" s="122" t="s">
        <v>85</v>
      </c>
      <c r="E70" s="122" t="s">
        <v>85</v>
      </c>
      <c r="F70" s="92">
        <v>2.4093062789351852E-4</v>
      </c>
      <c r="G70" s="113" t="s">
        <v>85</v>
      </c>
      <c r="H70" s="100"/>
    </row>
    <row r="71" spans="1:8" ht="16.5" hidden="1" customHeight="1"/>
  </sheetData>
  <mergeCells count="2">
    <mergeCell ref="E2:G2"/>
    <mergeCell ref="B4:J4"/>
  </mergeCells>
  <conditionalFormatting sqref="C14:C16">
    <cfRule type="duplicateValues" dxfId="40" priority="11" stopIfTrue="1"/>
  </conditionalFormatting>
  <conditionalFormatting sqref="C20:C22">
    <cfRule type="duplicateValues" dxfId="39" priority="10" stopIfTrue="1"/>
  </conditionalFormatting>
  <conditionalFormatting sqref="C26:C28">
    <cfRule type="duplicateValues" dxfId="38" priority="9" stopIfTrue="1"/>
  </conditionalFormatting>
  <conditionalFormatting sqref="C32:C34">
    <cfRule type="duplicateValues" dxfId="37" priority="8" stopIfTrue="1"/>
  </conditionalFormatting>
  <conditionalFormatting sqref="C38:C40">
    <cfRule type="duplicateValues" dxfId="36" priority="7" stopIfTrue="1"/>
  </conditionalFormatting>
  <conditionalFormatting sqref="C44:C46">
    <cfRule type="duplicateValues" dxfId="35" priority="6" stopIfTrue="1"/>
  </conditionalFormatting>
  <conditionalFormatting sqref="C50:C52">
    <cfRule type="duplicateValues" dxfId="34" priority="5" stopIfTrue="1"/>
  </conditionalFormatting>
  <conditionalFormatting sqref="C56:C58">
    <cfRule type="duplicateValues" dxfId="33" priority="4" stopIfTrue="1"/>
  </conditionalFormatting>
  <conditionalFormatting sqref="C62:C64">
    <cfRule type="duplicateValues" dxfId="32" priority="3" stopIfTrue="1"/>
  </conditionalFormatting>
  <conditionalFormatting sqref="C68:C70">
    <cfRule type="duplicateValues" dxfId="31" priority="2" stopIfTrue="1"/>
  </conditionalFormatting>
  <conditionalFormatting sqref="C8:C10">
    <cfRule type="duplicateValues" dxfId="30" priority="1" stopIfTrue="1"/>
  </conditionalFormatting>
  <dataValidations count="1">
    <dataValidation type="list" allowBlank="1" showInputMessage="1" showErrorMessage="1" sqref="D2">
      <formula1>"Marathon,Semi Marathon"</formula1>
    </dataValidation>
  </dataValidations>
  <pageMargins left="0.7" right="0.7" top="0.75" bottom="0.75" header="0.3" footer="0.3"/>
  <pageSetup paperSize="9" scale="82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 enableFormatConditionsCalculation="0"/>
  <dimension ref="A2:WVF77"/>
  <sheetViews>
    <sheetView showGridLines="0" zoomScale="112" zoomScaleNormal="112" zoomScalePageLayoutView="112" workbookViewId="0">
      <selection activeCell="M13" sqref="M13"/>
    </sheetView>
  </sheetViews>
  <sheetFormatPr baseColWidth="10" defaultRowHeight="16.5" customHeight="1" x14ac:dyDescent="0"/>
  <cols>
    <col min="1" max="1" width="6" style="74" customWidth="1"/>
    <col min="2" max="3" width="7.6640625" style="46" customWidth="1"/>
    <col min="4" max="4" width="20.1640625" style="46" customWidth="1"/>
    <col min="5" max="5" width="17" style="46" customWidth="1"/>
    <col min="6" max="6" width="7.83203125" style="102" customWidth="1"/>
    <col min="7" max="7" width="17.33203125" style="46" customWidth="1"/>
    <col min="8" max="8" width="13.33203125" style="10" customWidth="1"/>
    <col min="9" max="10" width="7.5" style="10" customWidth="1"/>
    <col min="243" max="243" width="8.6640625" customWidth="1"/>
    <col min="244" max="244" width="6" customWidth="1"/>
    <col min="245" max="245" width="15.1640625" customWidth="1"/>
    <col min="248" max="248" width="20.6640625" customWidth="1"/>
    <col min="251" max="254" width="11.5" hidden="1" customWidth="1"/>
    <col min="257" max="257" width="13.5" customWidth="1"/>
    <col min="499" max="499" width="8.6640625" customWidth="1"/>
    <col min="500" max="500" width="6" customWidth="1"/>
    <col min="501" max="501" width="15.1640625" customWidth="1"/>
    <col min="504" max="504" width="20.6640625" customWidth="1"/>
    <col min="507" max="510" width="11.5" hidden="1" customWidth="1"/>
    <col min="513" max="513" width="13.5" customWidth="1"/>
    <col min="755" max="755" width="8.6640625" customWidth="1"/>
    <col min="756" max="756" width="6" customWidth="1"/>
    <col min="757" max="757" width="15.1640625" customWidth="1"/>
    <col min="760" max="760" width="20.6640625" customWidth="1"/>
    <col min="763" max="766" width="11.5" hidden="1" customWidth="1"/>
    <col min="769" max="769" width="13.5" customWidth="1"/>
    <col min="1011" max="1011" width="8.6640625" customWidth="1"/>
    <col min="1012" max="1012" width="6" customWidth="1"/>
    <col min="1013" max="1013" width="15.1640625" customWidth="1"/>
    <col min="1016" max="1016" width="20.6640625" customWidth="1"/>
    <col min="1019" max="1022" width="11.5" hidden="1" customWidth="1"/>
    <col min="1025" max="1025" width="13.5" customWidth="1"/>
    <col min="1267" max="1267" width="8.6640625" customWidth="1"/>
    <col min="1268" max="1268" width="6" customWidth="1"/>
    <col min="1269" max="1269" width="15.1640625" customWidth="1"/>
    <col min="1272" max="1272" width="20.6640625" customWidth="1"/>
    <col min="1275" max="1278" width="11.5" hidden="1" customWidth="1"/>
    <col min="1281" max="1281" width="13.5" customWidth="1"/>
    <col min="1523" max="1523" width="8.6640625" customWidth="1"/>
    <col min="1524" max="1524" width="6" customWidth="1"/>
    <col min="1525" max="1525" width="15.1640625" customWidth="1"/>
    <col min="1528" max="1528" width="20.6640625" customWidth="1"/>
    <col min="1531" max="1534" width="11.5" hidden="1" customWidth="1"/>
    <col min="1537" max="1537" width="13.5" customWidth="1"/>
    <col min="1779" max="1779" width="8.6640625" customWidth="1"/>
    <col min="1780" max="1780" width="6" customWidth="1"/>
    <col min="1781" max="1781" width="15.1640625" customWidth="1"/>
    <col min="1784" max="1784" width="20.6640625" customWidth="1"/>
    <col min="1787" max="1790" width="11.5" hidden="1" customWidth="1"/>
    <col min="1793" max="1793" width="13.5" customWidth="1"/>
    <col min="2035" max="2035" width="8.6640625" customWidth="1"/>
    <col min="2036" max="2036" width="6" customWidth="1"/>
    <col min="2037" max="2037" width="15.1640625" customWidth="1"/>
    <col min="2040" max="2040" width="20.6640625" customWidth="1"/>
    <col min="2043" max="2046" width="11.5" hidden="1" customWidth="1"/>
    <col min="2049" max="2049" width="13.5" customWidth="1"/>
    <col min="2291" max="2291" width="8.6640625" customWidth="1"/>
    <col min="2292" max="2292" width="6" customWidth="1"/>
    <col min="2293" max="2293" width="15.1640625" customWidth="1"/>
    <col min="2296" max="2296" width="20.6640625" customWidth="1"/>
    <col min="2299" max="2302" width="11.5" hidden="1" customWidth="1"/>
    <col min="2305" max="2305" width="13.5" customWidth="1"/>
    <col min="2547" max="2547" width="8.6640625" customWidth="1"/>
    <col min="2548" max="2548" width="6" customWidth="1"/>
    <col min="2549" max="2549" width="15.1640625" customWidth="1"/>
    <col min="2552" max="2552" width="20.6640625" customWidth="1"/>
    <col min="2555" max="2558" width="11.5" hidden="1" customWidth="1"/>
    <col min="2561" max="2561" width="13.5" customWidth="1"/>
    <col min="2803" max="2803" width="8.6640625" customWidth="1"/>
    <col min="2804" max="2804" width="6" customWidth="1"/>
    <col min="2805" max="2805" width="15.1640625" customWidth="1"/>
    <col min="2808" max="2808" width="20.6640625" customWidth="1"/>
    <col min="2811" max="2814" width="11.5" hidden="1" customWidth="1"/>
    <col min="2817" max="2817" width="13.5" customWidth="1"/>
    <col min="3059" max="3059" width="8.6640625" customWidth="1"/>
    <col min="3060" max="3060" width="6" customWidth="1"/>
    <col min="3061" max="3061" width="15.1640625" customWidth="1"/>
    <col min="3064" max="3064" width="20.6640625" customWidth="1"/>
    <col min="3067" max="3070" width="11.5" hidden="1" customWidth="1"/>
    <col min="3073" max="3073" width="13.5" customWidth="1"/>
    <col min="3315" max="3315" width="8.6640625" customWidth="1"/>
    <col min="3316" max="3316" width="6" customWidth="1"/>
    <col min="3317" max="3317" width="15.1640625" customWidth="1"/>
    <col min="3320" max="3320" width="20.6640625" customWidth="1"/>
    <col min="3323" max="3326" width="11.5" hidden="1" customWidth="1"/>
    <col min="3329" max="3329" width="13.5" customWidth="1"/>
    <col min="3571" max="3571" width="8.6640625" customWidth="1"/>
    <col min="3572" max="3572" width="6" customWidth="1"/>
    <col min="3573" max="3573" width="15.1640625" customWidth="1"/>
    <col min="3576" max="3576" width="20.6640625" customWidth="1"/>
    <col min="3579" max="3582" width="11.5" hidden="1" customWidth="1"/>
    <col min="3585" max="3585" width="13.5" customWidth="1"/>
    <col min="3827" max="3827" width="8.6640625" customWidth="1"/>
    <col min="3828" max="3828" width="6" customWidth="1"/>
    <col min="3829" max="3829" width="15.1640625" customWidth="1"/>
    <col min="3832" max="3832" width="20.6640625" customWidth="1"/>
    <col min="3835" max="3838" width="11.5" hidden="1" customWidth="1"/>
    <col min="3841" max="3841" width="13.5" customWidth="1"/>
    <col min="4083" max="4083" width="8.6640625" customWidth="1"/>
    <col min="4084" max="4084" width="6" customWidth="1"/>
    <col min="4085" max="4085" width="15.1640625" customWidth="1"/>
    <col min="4088" max="4088" width="20.6640625" customWidth="1"/>
    <col min="4091" max="4094" width="11.5" hidden="1" customWidth="1"/>
    <col min="4097" max="4097" width="13.5" customWidth="1"/>
    <col min="4339" max="4339" width="8.6640625" customWidth="1"/>
    <col min="4340" max="4340" width="6" customWidth="1"/>
    <col min="4341" max="4341" width="15.1640625" customWidth="1"/>
    <col min="4344" max="4344" width="20.6640625" customWidth="1"/>
    <col min="4347" max="4350" width="11.5" hidden="1" customWidth="1"/>
    <col min="4353" max="4353" width="13.5" customWidth="1"/>
    <col min="4595" max="4595" width="8.6640625" customWidth="1"/>
    <col min="4596" max="4596" width="6" customWidth="1"/>
    <col min="4597" max="4597" width="15.1640625" customWidth="1"/>
    <col min="4600" max="4600" width="20.6640625" customWidth="1"/>
    <col min="4603" max="4606" width="11.5" hidden="1" customWidth="1"/>
    <col min="4609" max="4609" width="13.5" customWidth="1"/>
    <col min="4851" max="4851" width="8.6640625" customWidth="1"/>
    <col min="4852" max="4852" width="6" customWidth="1"/>
    <col min="4853" max="4853" width="15.1640625" customWidth="1"/>
    <col min="4856" max="4856" width="20.6640625" customWidth="1"/>
    <col min="4859" max="4862" width="11.5" hidden="1" customWidth="1"/>
    <col min="4865" max="4865" width="13.5" customWidth="1"/>
    <col min="5107" max="5107" width="8.6640625" customWidth="1"/>
    <col min="5108" max="5108" width="6" customWidth="1"/>
    <col min="5109" max="5109" width="15.1640625" customWidth="1"/>
    <col min="5112" max="5112" width="20.6640625" customWidth="1"/>
    <col min="5115" max="5118" width="11.5" hidden="1" customWidth="1"/>
    <col min="5121" max="5121" width="13.5" customWidth="1"/>
    <col min="5363" max="5363" width="8.6640625" customWidth="1"/>
    <col min="5364" max="5364" width="6" customWidth="1"/>
    <col min="5365" max="5365" width="15.1640625" customWidth="1"/>
    <col min="5368" max="5368" width="20.6640625" customWidth="1"/>
    <col min="5371" max="5374" width="11.5" hidden="1" customWidth="1"/>
    <col min="5377" max="5377" width="13.5" customWidth="1"/>
    <col min="5619" max="5619" width="8.6640625" customWidth="1"/>
    <col min="5620" max="5620" width="6" customWidth="1"/>
    <col min="5621" max="5621" width="15.1640625" customWidth="1"/>
    <col min="5624" max="5624" width="20.6640625" customWidth="1"/>
    <col min="5627" max="5630" width="11.5" hidden="1" customWidth="1"/>
    <col min="5633" max="5633" width="13.5" customWidth="1"/>
    <col min="5875" max="5875" width="8.6640625" customWidth="1"/>
    <col min="5876" max="5876" width="6" customWidth="1"/>
    <col min="5877" max="5877" width="15.1640625" customWidth="1"/>
    <col min="5880" max="5880" width="20.6640625" customWidth="1"/>
    <col min="5883" max="5886" width="11.5" hidden="1" customWidth="1"/>
    <col min="5889" max="5889" width="13.5" customWidth="1"/>
    <col min="6131" max="6131" width="8.6640625" customWidth="1"/>
    <col min="6132" max="6132" width="6" customWidth="1"/>
    <col min="6133" max="6133" width="15.1640625" customWidth="1"/>
    <col min="6136" max="6136" width="20.6640625" customWidth="1"/>
    <col min="6139" max="6142" width="11.5" hidden="1" customWidth="1"/>
    <col min="6145" max="6145" width="13.5" customWidth="1"/>
    <col min="6387" max="6387" width="8.6640625" customWidth="1"/>
    <col min="6388" max="6388" width="6" customWidth="1"/>
    <col min="6389" max="6389" width="15.1640625" customWidth="1"/>
    <col min="6392" max="6392" width="20.6640625" customWidth="1"/>
    <col min="6395" max="6398" width="11.5" hidden="1" customWidth="1"/>
    <col min="6401" max="6401" width="13.5" customWidth="1"/>
    <col min="6643" max="6643" width="8.6640625" customWidth="1"/>
    <col min="6644" max="6644" width="6" customWidth="1"/>
    <col min="6645" max="6645" width="15.1640625" customWidth="1"/>
    <col min="6648" max="6648" width="20.6640625" customWidth="1"/>
    <col min="6651" max="6654" width="11.5" hidden="1" customWidth="1"/>
    <col min="6657" max="6657" width="13.5" customWidth="1"/>
    <col min="6899" max="6899" width="8.6640625" customWidth="1"/>
    <col min="6900" max="6900" width="6" customWidth="1"/>
    <col min="6901" max="6901" width="15.1640625" customWidth="1"/>
    <col min="6904" max="6904" width="20.6640625" customWidth="1"/>
    <col min="6907" max="6910" width="11.5" hidden="1" customWidth="1"/>
    <col min="6913" max="6913" width="13.5" customWidth="1"/>
    <col min="7155" max="7155" width="8.6640625" customWidth="1"/>
    <col min="7156" max="7156" width="6" customWidth="1"/>
    <col min="7157" max="7157" width="15.1640625" customWidth="1"/>
    <col min="7160" max="7160" width="20.6640625" customWidth="1"/>
    <col min="7163" max="7166" width="11.5" hidden="1" customWidth="1"/>
    <col min="7169" max="7169" width="13.5" customWidth="1"/>
    <col min="7411" max="7411" width="8.6640625" customWidth="1"/>
    <col min="7412" max="7412" width="6" customWidth="1"/>
    <col min="7413" max="7413" width="15.1640625" customWidth="1"/>
    <col min="7416" max="7416" width="20.6640625" customWidth="1"/>
    <col min="7419" max="7422" width="11.5" hidden="1" customWidth="1"/>
    <col min="7425" max="7425" width="13.5" customWidth="1"/>
    <col min="7667" max="7667" width="8.6640625" customWidth="1"/>
    <col min="7668" max="7668" width="6" customWidth="1"/>
    <col min="7669" max="7669" width="15.1640625" customWidth="1"/>
    <col min="7672" max="7672" width="20.6640625" customWidth="1"/>
    <col min="7675" max="7678" width="11.5" hidden="1" customWidth="1"/>
    <col min="7681" max="7681" width="13.5" customWidth="1"/>
    <col min="7923" max="7923" width="8.6640625" customWidth="1"/>
    <col min="7924" max="7924" width="6" customWidth="1"/>
    <col min="7925" max="7925" width="15.1640625" customWidth="1"/>
    <col min="7928" max="7928" width="20.6640625" customWidth="1"/>
    <col min="7931" max="7934" width="11.5" hidden="1" customWidth="1"/>
    <col min="7937" max="7937" width="13.5" customWidth="1"/>
    <col min="8179" max="8179" width="8.6640625" customWidth="1"/>
    <col min="8180" max="8180" width="6" customWidth="1"/>
    <col min="8181" max="8181" width="15.1640625" customWidth="1"/>
    <col min="8184" max="8184" width="20.6640625" customWidth="1"/>
    <col min="8187" max="8190" width="11.5" hidden="1" customWidth="1"/>
    <col min="8193" max="8193" width="13.5" customWidth="1"/>
    <col min="8435" max="8435" width="8.6640625" customWidth="1"/>
    <col min="8436" max="8436" width="6" customWidth="1"/>
    <col min="8437" max="8437" width="15.1640625" customWidth="1"/>
    <col min="8440" max="8440" width="20.6640625" customWidth="1"/>
    <col min="8443" max="8446" width="11.5" hidden="1" customWidth="1"/>
    <col min="8449" max="8449" width="13.5" customWidth="1"/>
    <col min="8691" max="8691" width="8.6640625" customWidth="1"/>
    <col min="8692" max="8692" width="6" customWidth="1"/>
    <col min="8693" max="8693" width="15.1640625" customWidth="1"/>
    <col min="8696" max="8696" width="20.6640625" customWidth="1"/>
    <col min="8699" max="8702" width="11.5" hidden="1" customWidth="1"/>
    <col min="8705" max="8705" width="13.5" customWidth="1"/>
    <col min="8947" max="8947" width="8.6640625" customWidth="1"/>
    <col min="8948" max="8948" width="6" customWidth="1"/>
    <col min="8949" max="8949" width="15.1640625" customWidth="1"/>
    <col min="8952" max="8952" width="20.6640625" customWidth="1"/>
    <col min="8955" max="8958" width="11.5" hidden="1" customWidth="1"/>
    <col min="8961" max="8961" width="13.5" customWidth="1"/>
    <col min="9203" max="9203" width="8.6640625" customWidth="1"/>
    <col min="9204" max="9204" width="6" customWidth="1"/>
    <col min="9205" max="9205" width="15.1640625" customWidth="1"/>
    <col min="9208" max="9208" width="20.6640625" customWidth="1"/>
    <col min="9211" max="9214" width="11.5" hidden="1" customWidth="1"/>
    <col min="9217" max="9217" width="13.5" customWidth="1"/>
    <col min="9459" max="9459" width="8.6640625" customWidth="1"/>
    <col min="9460" max="9460" width="6" customWidth="1"/>
    <col min="9461" max="9461" width="15.1640625" customWidth="1"/>
    <col min="9464" max="9464" width="20.6640625" customWidth="1"/>
    <col min="9467" max="9470" width="11.5" hidden="1" customWidth="1"/>
    <col min="9473" max="9473" width="13.5" customWidth="1"/>
    <col min="9715" max="9715" width="8.6640625" customWidth="1"/>
    <col min="9716" max="9716" width="6" customWidth="1"/>
    <col min="9717" max="9717" width="15.1640625" customWidth="1"/>
    <col min="9720" max="9720" width="20.6640625" customWidth="1"/>
    <col min="9723" max="9726" width="11.5" hidden="1" customWidth="1"/>
    <col min="9729" max="9729" width="13.5" customWidth="1"/>
    <col min="9971" max="9971" width="8.6640625" customWidth="1"/>
    <col min="9972" max="9972" width="6" customWidth="1"/>
    <col min="9973" max="9973" width="15.1640625" customWidth="1"/>
    <col min="9976" max="9976" width="20.6640625" customWidth="1"/>
    <col min="9979" max="9982" width="11.5" hidden="1" customWidth="1"/>
    <col min="9985" max="9985" width="13.5" customWidth="1"/>
    <col min="10227" max="10227" width="8.6640625" customWidth="1"/>
    <col min="10228" max="10228" width="6" customWidth="1"/>
    <col min="10229" max="10229" width="15.1640625" customWidth="1"/>
    <col min="10232" max="10232" width="20.6640625" customWidth="1"/>
    <col min="10235" max="10238" width="11.5" hidden="1" customWidth="1"/>
    <col min="10241" max="10241" width="13.5" customWidth="1"/>
    <col min="10483" max="10483" width="8.6640625" customWidth="1"/>
    <col min="10484" max="10484" width="6" customWidth="1"/>
    <col min="10485" max="10485" width="15.1640625" customWidth="1"/>
    <col min="10488" max="10488" width="20.6640625" customWidth="1"/>
    <col min="10491" max="10494" width="11.5" hidden="1" customWidth="1"/>
    <col min="10497" max="10497" width="13.5" customWidth="1"/>
    <col min="10739" max="10739" width="8.6640625" customWidth="1"/>
    <col min="10740" max="10740" width="6" customWidth="1"/>
    <col min="10741" max="10741" width="15.1640625" customWidth="1"/>
    <col min="10744" max="10744" width="20.6640625" customWidth="1"/>
    <col min="10747" max="10750" width="11.5" hidden="1" customWidth="1"/>
    <col min="10753" max="10753" width="13.5" customWidth="1"/>
    <col min="10995" max="10995" width="8.6640625" customWidth="1"/>
    <col min="10996" max="10996" width="6" customWidth="1"/>
    <col min="10997" max="10997" width="15.1640625" customWidth="1"/>
    <col min="11000" max="11000" width="20.6640625" customWidth="1"/>
    <col min="11003" max="11006" width="11.5" hidden="1" customWidth="1"/>
    <col min="11009" max="11009" width="13.5" customWidth="1"/>
    <col min="11251" max="11251" width="8.6640625" customWidth="1"/>
    <col min="11252" max="11252" width="6" customWidth="1"/>
    <col min="11253" max="11253" width="15.1640625" customWidth="1"/>
    <col min="11256" max="11256" width="20.6640625" customWidth="1"/>
    <col min="11259" max="11262" width="11.5" hidden="1" customWidth="1"/>
    <col min="11265" max="11265" width="13.5" customWidth="1"/>
    <col min="11507" max="11507" width="8.6640625" customWidth="1"/>
    <col min="11508" max="11508" width="6" customWidth="1"/>
    <col min="11509" max="11509" width="15.1640625" customWidth="1"/>
    <col min="11512" max="11512" width="20.6640625" customWidth="1"/>
    <col min="11515" max="11518" width="11.5" hidden="1" customWidth="1"/>
    <col min="11521" max="11521" width="13.5" customWidth="1"/>
    <col min="11763" max="11763" width="8.6640625" customWidth="1"/>
    <col min="11764" max="11764" width="6" customWidth="1"/>
    <col min="11765" max="11765" width="15.1640625" customWidth="1"/>
    <col min="11768" max="11768" width="20.6640625" customWidth="1"/>
    <col min="11771" max="11774" width="11.5" hidden="1" customWidth="1"/>
    <col min="11777" max="11777" width="13.5" customWidth="1"/>
    <col min="12019" max="12019" width="8.6640625" customWidth="1"/>
    <col min="12020" max="12020" width="6" customWidth="1"/>
    <col min="12021" max="12021" width="15.1640625" customWidth="1"/>
    <col min="12024" max="12024" width="20.6640625" customWidth="1"/>
    <col min="12027" max="12030" width="11.5" hidden="1" customWidth="1"/>
    <col min="12033" max="12033" width="13.5" customWidth="1"/>
    <col min="12275" max="12275" width="8.6640625" customWidth="1"/>
    <col min="12276" max="12276" width="6" customWidth="1"/>
    <col min="12277" max="12277" width="15.1640625" customWidth="1"/>
    <col min="12280" max="12280" width="20.6640625" customWidth="1"/>
    <col min="12283" max="12286" width="11.5" hidden="1" customWidth="1"/>
    <col min="12289" max="12289" width="13.5" customWidth="1"/>
    <col min="12531" max="12531" width="8.6640625" customWidth="1"/>
    <col min="12532" max="12532" width="6" customWidth="1"/>
    <col min="12533" max="12533" width="15.1640625" customWidth="1"/>
    <col min="12536" max="12536" width="20.6640625" customWidth="1"/>
    <col min="12539" max="12542" width="11.5" hidden="1" customWidth="1"/>
    <col min="12545" max="12545" width="13.5" customWidth="1"/>
    <col min="12787" max="12787" width="8.6640625" customWidth="1"/>
    <col min="12788" max="12788" width="6" customWidth="1"/>
    <col min="12789" max="12789" width="15.1640625" customWidth="1"/>
    <col min="12792" max="12792" width="20.6640625" customWidth="1"/>
    <col min="12795" max="12798" width="11.5" hidden="1" customWidth="1"/>
    <col min="12801" max="12801" width="13.5" customWidth="1"/>
    <col min="13043" max="13043" width="8.6640625" customWidth="1"/>
    <col min="13044" max="13044" width="6" customWidth="1"/>
    <col min="13045" max="13045" width="15.1640625" customWidth="1"/>
    <col min="13048" max="13048" width="20.6640625" customWidth="1"/>
    <col min="13051" max="13054" width="11.5" hidden="1" customWidth="1"/>
    <col min="13057" max="13057" width="13.5" customWidth="1"/>
    <col min="13299" max="13299" width="8.6640625" customWidth="1"/>
    <col min="13300" max="13300" width="6" customWidth="1"/>
    <col min="13301" max="13301" width="15.1640625" customWidth="1"/>
    <col min="13304" max="13304" width="20.6640625" customWidth="1"/>
    <col min="13307" max="13310" width="11.5" hidden="1" customWidth="1"/>
    <col min="13313" max="13313" width="13.5" customWidth="1"/>
    <col min="13555" max="13555" width="8.6640625" customWidth="1"/>
    <col min="13556" max="13556" width="6" customWidth="1"/>
    <col min="13557" max="13557" width="15.1640625" customWidth="1"/>
    <col min="13560" max="13560" width="20.6640625" customWidth="1"/>
    <col min="13563" max="13566" width="11.5" hidden="1" customWidth="1"/>
    <col min="13569" max="13569" width="13.5" customWidth="1"/>
    <col min="13811" max="13811" width="8.6640625" customWidth="1"/>
    <col min="13812" max="13812" width="6" customWidth="1"/>
    <col min="13813" max="13813" width="15.1640625" customWidth="1"/>
    <col min="13816" max="13816" width="20.6640625" customWidth="1"/>
    <col min="13819" max="13822" width="11.5" hidden="1" customWidth="1"/>
    <col min="13825" max="13825" width="13.5" customWidth="1"/>
    <col min="14067" max="14067" width="8.6640625" customWidth="1"/>
    <col min="14068" max="14068" width="6" customWidth="1"/>
    <col min="14069" max="14069" width="15.1640625" customWidth="1"/>
    <col min="14072" max="14072" width="20.6640625" customWidth="1"/>
    <col min="14075" max="14078" width="11.5" hidden="1" customWidth="1"/>
    <col min="14081" max="14081" width="13.5" customWidth="1"/>
    <col min="14323" max="14323" width="8.6640625" customWidth="1"/>
    <col min="14324" max="14324" width="6" customWidth="1"/>
    <col min="14325" max="14325" width="15.1640625" customWidth="1"/>
    <col min="14328" max="14328" width="20.6640625" customWidth="1"/>
    <col min="14331" max="14334" width="11.5" hidden="1" customWidth="1"/>
    <col min="14337" max="14337" width="13.5" customWidth="1"/>
    <col min="14579" max="14579" width="8.6640625" customWidth="1"/>
    <col min="14580" max="14580" width="6" customWidth="1"/>
    <col min="14581" max="14581" width="15.1640625" customWidth="1"/>
    <col min="14584" max="14584" width="20.6640625" customWidth="1"/>
    <col min="14587" max="14590" width="11.5" hidden="1" customWidth="1"/>
    <col min="14593" max="14593" width="13.5" customWidth="1"/>
    <col min="14835" max="14835" width="8.6640625" customWidth="1"/>
    <col min="14836" max="14836" width="6" customWidth="1"/>
    <col min="14837" max="14837" width="15.1640625" customWidth="1"/>
    <col min="14840" max="14840" width="20.6640625" customWidth="1"/>
    <col min="14843" max="14846" width="11.5" hidden="1" customWidth="1"/>
    <col min="14849" max="14849" width="13.5" customWidth="1"/>
    <col min="15091" max="15091" width="8.6640625" customWidth="1"/>
    <col min="15092" max="15092" width="6" customWidth="1"/>
    <col min="15093" max="15093" width="15.1640625" customWidth="1"/>
    <col min="15096" max="15096" width="20.6640625" customWidth="1"/>
    <col min="15099" max="15102" width="11.5" hidden="1" customWidth="1"/>
    <col min="15105" max="15105" width="13.5" customWidth="1"/>
    <col min="15347" max="15347" width="8.6640625" customWidth="1"/>
    <col min="15348" max="15348" width="6" customWidth="1"/>
    <col min="15349" max="15349" width="15.1640625" customWidth="1"/>
    <col min="15352" max="15352" width="20.6640625" customWidth="1"/>
    <col min="15355" max="15358" width="11.5" hidden="1" customWidth="1"/>
    <col min="15361" max="15361" width="13.5" customWidth="1"/>
    <col min="15603" max="15603" width="8.6640625" customWidth="1"/>
    <col min="15604" max="15604" width="6" customWidth="1"/>
    <col min="15605" max="15605" width="15.1640625" customWidth="1"/>
    <col min="15608" max="15608" width="20.6640625" customWidth="1"/>
    <col min="15611" max="15614" width="11.5" hidden="1" customWidth="1"/>
    <col min="15617" max="15617" width="13.5" customWidth="1"/>
    <col min="15859" max="15859" width="8.6640625" customWidth="1"/>
    <col min="15860" max="15860" width="6" customWidth="1"/>
    <col min="15861" max="15861" width="15.1640625" customWidth="1"/>
    <col min="15864" max="15864" width="20.6640625" customWidth="1"/>
    <col min="15867" max="15870" width="11.5" hidden="1" customWidth="1"/>
    <col min="15873" max="15873" width="13.5" customWidth="1"/>
    <col min="16115" max="16115" width="8.6640625" customWidth="1"/>
    <col min="16116" max="16116" width="6" customWidth="1"/>
    <col min="16117" max="16117" width="15.1640625" customWidth="1"/>
    <col min="16120" max="16120" width="20.6640625" customWidth="1"/>
    <col min="16123" max="16126" width="11.5" hidden="1" customWidth="1"/>
    <col min="16129" max="16129" width="13.5" customWidth="1"/>
  </cols>
  <sheetData>
    <row r="2" spans="1:13" ht="16.5" customHeight="1">
      <c r="C2" s="69"/>
      <c r="F2" s="69"/>
    </row>
    <row r="3" spans="1:13" ht="16.5" customHeight="1" thickBot="1"/>
    <row r="4" spans="1:13" ht="32.25" customHeight="1" thickBot="1">
      <c r="B4" s="205" t="s">
        <v>1130</v>
      </c>
      <c r="C4" s="206"/>
      <c r="D4" s="206"/>
      <c r="E4" s="206"/>
      <c r="F4" s="206"/>
      <c r="G4" s="206"/>
      <c r="H4" s="206"/>
      <c r="I4" s="206"/>
      <c r="J4" s="110" t="s">
        <v>10</v>
      </c>
    </row>
    <row r="6" spans="1:13" ht="16.5" customHeight="1" thickBot="1">
      <c r="B6" s="103" t="s">
        <v>10</v>
      </c>
      <c r="C6" s="103"/>
      <c r="F6" s="104" t="s">
        <v>28</v>
      </c>
      <c r="G6" s="105" t="s">
        <v>67</v>
      </c>
      <c r="M6" s="74"/>
    </row>
    <row r="7" spans="1:13" ht="16.5" customHeight="1" thickBot="1">
      <c r="B7" s="84" t="s">
        <v>8</v>
      </c>
      <c r="C7" s="161" t="s">
        <v>4</v>
      </c>
      <c r="D7" s="88" t="s">
        <v>5</v>
      </c>
      <c r="E7" s="88" t="s">
        <v>14</v>
      </c>
      <c r="F7" s="161" t="s">
        <v>0</v>
      </c>
      <c r="G7" s="85" t="s">
        <v>13</v>
      </c>
      <c r="H7" s="85" t="s">
        <v>75</v>
      </c>
      <c r="I7" s="85" t="s">
        <v>12</v>
      </c>
      <c r="J7" s="86" t="s">
        <v>2</v>
      </c>
      <c r="M7" s="74"/>
    </row>
    <row r="8" spans="1:13" ht="16.5" customHeight="1">
      <c r="A8" s="143"/>
      <c r="B8" s="106">
        <v>1</v>
      </c>
      <c r="C8" s="123">
        <v>609</v>
      </c>
      <c r="D8" s="159" t="s">
        <v>499</v>
      </c>
      <c r="E8" s="159" t="s">
        <v>500</v>
      </c>
      <c r="F8" s="107">
        <v>1.0868055555555534E-2</v>
      </c>
      <c r="G8" s="159" t="s">
        <v>238</v>
      </c>
      <c r="H8" s="159" t="s">
        <v>95</v>
      </c>
      <c r="I8" s="159" t="s">
        <v>10</v>
      </c>
      <c r="J8" s="160" t="s">
        <v>33</v>
      </c>
      <c r="M8" s="74"/>
    </row>
    <row r="9" spans="1:13" ht="16.5" customHeight="1">
      <c r="A9" s="155" t="s">
        <v>85</v>
      </c>
      <c r="B9" s="162">
        <v>2</v>
      </c>
      <c r="C9" s="116">
        <v>608</v>
      </c>
      <c r="D9" s="163" t="s">
        <v>654</v>
      </c>
      <c r="E9" s="163" t="s">
        <v>655</v>
      </c>
      <c r="F9" s="170">
        <v>1.131944444444441E-2</v>
      </c>
      <c r="G9" s="163" t="s">
        <v>656</v>
      </c>
      <c r="H9" s="163" t="s">
        <v>95</v>
      </c>
      <c r="I9" s="163" t="s">
        <v>10</v>
      </c>
      <c r="J9" s="164" t="s">
        <v>33</v>
      </c>
      <c r="M9" s="74"/>
    </row>
    <row r="10" spans="1:13" ht="16.5" customHeight="1" thickBot="1">
      <c r="A10" s="155" t="s">
        <v>85</v>
      </c>
      <c r="B10" s="165">
        <v>3</v>
      </c>
      <c r="C10" s="121">
        <v>605</v>
      </c>
      <c r="D10" s="167" t="s">
        <v>288</v>
      </c>
      <c r="E10" s="167" t="s">
        <v>310</v>
      </c>
      <c r="F10" s="171">
        <v>1.1631944444444431E-2</v>
      </c>
      <c r="G10" s="167" t="s">
        <v>100</v>
      </c>
      <c r="H10" s="167" t="s">
        <v>95</v>
      </c>
      <c r="I10" s="167" t="s">
        <v>10</v>
      </c>
      <c r="J10" s="169" t="s">
        <v>32</v>
      </c>
      <c r="M10" s="74"/>
    </row>
    <row r="11" spans="1:13" ht="16.5" customHeight="1">
      <c r="A11" s="156"/>
      <c r="M11" s="74"/>
    </row>
    <row r="12" spans="1:13" s="74" customFormat="1" ht="16.5" customHeight="1" thickBot="1">
      <c r="A12" s="157"/>
      <c r="B12" s="103" t="s">
        <v>10</v>
      </c>
      <c r="C12" s="103" t="s">
        <v>28</v>
      </c>
      <c r="D12" s="46"/>
      <c r="E12" s="46"/>
      <c r="F12" s="104"/>
      <c r="G12" s="105"/>
      <c r="H12" s="10"/>
      <c r="I12" s="10"/>
      <c r="J12" s="10"/>
    </row>
    <row r="13" spans="1:13" s="74" customFormat="1" ht="16.5" customHeight="1" thickBot="1">
      <c r="A13" s="158"/>
      <c r="B13" s="84" t="s">
        <v>8</v>
      </c>
      <c r="C13" s="161" t="s">
        <v>4</v>
      </c>
      <c r="D13" s="88" t="s">
        <v>5</v>
      </c>
      <c r="E13" s="88" t="s">
        <v>14</v>
      </c>
      <c r="F13" s="161" t="s">
        <v>0</v>
      </c>
      <c r="G13" s="85" t="s">
        <v>13</v>
      </c>
      <c r="H13" s="85" t="s">
        <v>75</v>
      </c>
      <c r="I13" s="85" t="s">
        <v>12</v>
      </c>
      <c r="J13" s="86" t="s">
        <v>2</v>
      </c>
    </row>
    <row r="14" spans="1:13" s="74" customFormat="1" ht="16.5" customHeight="1">
      <c r="A14" s="155" t="s">
        <v>85</v>
      </c>
      <c r="B14" s="106">
        <v>1</v>
      </c>
      <c r="C14" s="159">
        <v>609</v>
      </c>
      <c r="D14" s="159" t="s">
        <v>499</v>
      </c>
      <c r="E14" s="159" t="s">
        <v>500</v>
      </c>
      <c r="F14" s="107">
        <v>1.0868055555555534E-2</v>
      </c>
      <c r="G14" s="159" t="s">
        <v>238</v>
      </c>
      <c r="H14" s="159" t="s">
        <v>95</v>
      </c>
      <c r="I14" s="159" t="s">
        <v>10</v>
      </c>
      <c r="J14" s="160" t="s">
        <v>33</v>
      </c>
    </row>
    <row r="15" spans="1:13" s="74" customFormat="1" ht="16.5" customHeight="1">
      <c r="A15" s="155" t="s">
        <v>85</v>
      </c>
      <c r="B15" s="162">
        <v>2</v>
      </c>
      <c r="C15" s="159">
        <v>608</v>
      </c>
      <c r="D15" s="163" t="s">
        <v>654</v>
      </c>
      <c r="E15" s="163" t="s">
        <v>655</v>
      </c>
      <c r="F15" s="107">
        <v>1.131944444444441E-2</v>
      </c>
      <c r="G15" s="163" t="s">
        <v>656</v>
      </c>
      <c r="H15" s="163" t="s">
        <v>95</v>
      </c>
      <c r="I15" s="163" t="s">
        <v>10</v>
      </c>
      <c r="J15" s="164" t="s">
        <v>33</v>
      </c>
    </row>
    <row r="16" spans="1:13" s="74" customFormat="1" ht="16.5" customHeight="1" thickBot="1">
      <c r="A16" s="155" t="s">
        <v>85</v>
      </c>
      <c r="B16" s="165">
        <v>3</v>
      </c>
      <c r="C16" s="166">
        <v>738</v>
      </c>
      <c r="D16" s="167" t="s">
        <v>1004</v>
      </c>
      <c r="E16" s="167" t="s">
        <v>1005</v>
      </c>
      <c r="F16" s="168">
        <v>1.1631944444444431E-2</v>
      </c>
      <c r="G16" s="167" t="s">
        <v>238</v>
      </c>
      <c r="H16" s="167" t="s">
        <v>155</v>
      </c>
      <c r="I16" s="167" t="s">
        <v>10</v>
      </c>
      <c r="J16" s="169" t="s">
        <v>33</v>
      </c>
    </row>
    <row r="17" spans="1:10" s="74" customFormat="1" ht="16.5" customHeight="1">
      <c r="A17" s="156"/>
      <c r="B17" s="46"/>
      <c r="C17" s="46"/>
      <c r="D17" s="46"/>
      <c r="E17" s="46"/>
      <c r="F17" s="102"/>
      <c r="G17" s="46"/>
      <c r="H17" s="10"/>
      <c r="I17" s="10"/>
      <c r="J17" s="10"/>
    </row>
    <row r="18" spans="1:10" s="74" customFormat="1" ht="16.5" customHeight="1" thickBot="1">
      <c r="A18" s="157"/>
      <c r="B18" s="103" t="s">
        <v>10</v>
      </c>
      <c r="C18" s="103" t="s">
        <v>30</v>
      </c>
      <c r="D18" s="46"/>
      <c r="E18" s="46"/>
      <c r="F18" s="104"/>
      <c r="G18" s="105"/>
      <c r="H18" s="10"/>
      <c r="I18" s="10"/>
      <c r="J18" s="10"/>
    </row>
    <row r="19" spans="1:10" s="74" customFormat="1" ht="16.5" customHeight="1" thickBot="1">
      <c r="A19" s="158"/>
      <c r="B19" s="84" t="s">
        <v>8</v>
      </c>
      <c r="C19" s="161" t="s">
        <v>4</v>
      </c>
      <c r="D19" s="88" t="s">
        <v>5</v>
      </c>
      <c r="E19" s="88" t="s">
        <v>14</v>
      </c>
      <c r="F19" s="161" t="s">
        <v>0</v>
      </c>
      <c r="G19" s="85" t="s">
        <v>13</v>
      </c>
      <c r="H19" s="85" t="s">
        <v>75</v>
      </c>
      <c r="I19" s="85" t="s">
        <v>12</v>
      </c>
      <c r="J19" s="86" t="s">
        <v>2</v>
      </c>
    </row>
    <row r="20" spans="1:10" s="74" customFormat="1" ht="16.5" customHeight="1">
      <c r="A20" s="155" t="s">
        <v>85</v>
      </c>
      <c r="B20" s="106">
        <v>1</v>
      </c>
      <c r="C20" s="159">
        <v>652</v>
      </c>
      <c r="D20" s="159" t="s">
        <v>484</v>
      </c>
      <c r="E20" s="159" t="s">
        <v>936</v>
      </c>
      <c r="F20" s="107">
        <v>1.3541666666666646E-2</v>
      </c>
      <c r="G20" s="159" t="s">
        <v>100</v>
      </c>
      <c r="H20" s="159" t="s">
        <v>95</v>
      </c>
      <c r="I20" s="159" t="s">
        <v>10</v>
      </c>
      <c r="J20" s="160" t="s">
        <v>32</v>
      </c>
    </row>
    <row r="21" spans="1:10" s="74" customFormat="1" ht="16.5" customHeight="1">
      <c r="A21" s="155" t="s">
        <v>85</v>
      </c>
      <c r="B21" s="162">
        <v>2</v>
      </c>
      <c r="C21" s="159">
        <v>651</v>
      </c>
      <c r="D21" s="163" t="s">
        <v>935</v>
      </c>
      <c r="E21" s="163" t="s">
        <v>1116</v>
      </c>
      <c r="F21" s="107">
        <v>1.4629629629629604E-2</v>
      </c>
      <c r="G21" s="163" t="s">
        <v>100</v>
      </c>
      <c r="H21" s="163" t="s">
        <v>95</v>
      </c>
      <c r="I21" s="163" t="s">
        <v>10</v>
      </c>
      <c r="J21" s="164" t="s">
        <v>32</v>
      </c>
    </row>
    <row r="22" spans="1:10" s="74" customFormat="1" ht="16.5" customHeight="1" thickBot="1">
      <c r="A22" s="155" t="s">
        <v>85</v>
      </c>
      <c r="B22" s="165">
        <v>3</v>
      </c>
      <c r="C22" s="166">
        <v>656</v>
      </c>
      <c r="D22" s="167" t="s">
        <v>1024</v>
      </c>
      <c r="E22" s="167" t="s">
        <v>1025</v>
      </c>
      <c r="F22" s="168">
        <v>1.5995370370370326E-2</v>
      </c>
      <c r="G22" s="167" t="s">
        <v>1026</v>
      </c>
      <c r="H22" s="167" t="s">
        <v>155</v>
      </c>
      <c r="I22" s="167" t="s">
        <v>10</v>
      </c>
      <c r="J22" s="169" t="s">
        <v>32</v>
      </c>
    </row>
    <row r="23" spans="1:10" s="74" customFormat="1" ht="16.5" customHeight="1">
      <c r="A23" s="156"/>
      <c r="B23" s="46"/>
      <c r="C23" s="46"/>
      <c r="D23" s="46"/>
      <c r="E23" s="46"/>
      <c r="F23" s="102"/>
      <c r="G23" s="46"/>
      <c r="H23" s="10"/>
      <c r="I23" s="10"/>
      <c r="J23" s="10"/>
    </row>
    <row r="24" spans="1:10" ht="16.5" customHeight="1" thickBot="1">
      <c r="A24" s="157"/>
      <c r="B24" s="103" t="s">
        <v>10</v>
      </c>
      <c r="C24" s="104"/>
    </row>
    <row r="25" spans="1:10" ht="16.5" customHeight="1" thickBot="1">
      <c r="A25" s="158"/>
      <c r="B25" s="84" t="s">
        <v>8</v>
      </c>
      <c r="C25" s="213" t="s">
        <v>6</v>
      </c>
      <c r="D25" s="213"/>
      <c r="E25" s="213" t="s">
        <v>76</v>
      </c>
      <c r="F25" s="214"/>
    </row>
    <row r="26" spans="1:10" ht="16.5" customHeight="1">
      <c r="A26" s="155"/>
      <c r="B26" s="106">
        <v>1</v>
      </c>
      <c r="C26" s="207" t="s">
        <v>1131</v>
      </c>
      <c r="D26" s="207"/>
      <c r="E26" s="207">
        <v>62</v>
      </c>
      <c r="F26" s="208"/>
    </row>
    <row r="27" spans="1:10" ht="16.5" customHeight="1">
      <c r="A27" s="155"/>
      <c r="B27" s="108">
        <v>2</v>
      </c>
      <c r="C27" s="209" t="s">
        <v>1132</v>
      </c>
      <c r="D27" s="209"/>
      <c r="E27" s="209">
        <v>103</v>
      </c>
      <c r="F27" s="210"/>
    </row>
    <row r="28" spans="1:10" ht="16.5" customHeight="1" thickBot="1">
      <c r="A28" s="155"/>
      <c r="B28" s="109">
        <v>3</v>
      </c>
      <c r="C28" s="211" t="s">
        <v>1133</v>
      </c>
      <c r="D28" s="211"/>
      <c r="E28" s="211">
        <v>113</v>
      </c>
      <c r="F28" s="212"/>
    </row>
    <row r="29" spans="1:10" ht="16.5" customHeight="1">
      <c r="A29" s="156"/>
      <c r="C29" s="102"/>
    </row>
    <row r="30" spans="1:10" ht="16.5" customHeight="1">
      <c r="A30" s="157"/>
    </row>
    <row r="31" spans="1:10" ht="16.5" customHeight="1">
      <c r="A31" s="158"/>
    </row>
    <row r="32" spans="1:10" ht="16.5" customHeight="1">
      <c r="A32" s="155"/>
    </row>
    <row r="33" spans="1:1" ht="16.5" customHeight="1">
      <c r="A33" s="155"/>
    </row>
    <row r="34" spans="1:1" ht="16.5" customHeight="1">
      <c r="A34" s="155"/>
    </row>
    <row r="35" spans="1:1" ht="16.5" customHeight="1">
      <c r="A35" s="156"/>
    </row>
    <row r="36" spans="1:1" ht="16.5" customHeight="1">
      <c r="A36" s="157"/>
    </row>
    <row r="66" spans="2:7" ht="16.5" hidden="1" customHeight="1">
      <c r="B66" s="46" t="s">
        <v>10</v>
      </c>
      <c r="C66" s="46" t="s">
        <v>55</v>
      </c>
      <c r="F66" s="102" t="s">
        <v>28</v>
      </c>
      <c r="G66" s="46">
        <v>9</v>
      </c>
    </row>
    <row r="67" spans="2:7" ht="16.5" hidden="1" customHeight="1">
      <c r="B67" s="46" t="s">
        <v>8</v>
      </c>
      <c r="C67" s="46" t="s">
        <v>4</v>
      </c>
      <c r="D67" s="46" t="s">
        <v>5</v>
      </c>
      <c r="E67" s="46" t="s">
        <v>14</v>
      </c>
      <c r="F67" s="102" t="s">
        <v>0</v>
      </c>
      <c r="G67" s="46" t="s">
        <v>13</v>
      </c>
    </row>
    <row r="68" spans="2:7" ht="16.5" hidden="1" customHeight="1">
      <c r="B68" s="46">
        <v>1</v>
      </c>
      <c r="C68" s="46" t="s">
        <v>85</v>
      </c>
      <c r="D68" s="46" t="s">
        <v>85</v>
      </c>
      <c r="E68" s="46" t="s">
        <v>85</v>
      </c>
      <c r="F68" s="102">
        <v>2.3148148148148146E-4</v>
      </c>
      <c r="G68" s="46" t="s">
        <v>85</v>
      </c>
    </row>
    <row r="69" spans="2:7" ht="16.5" hidden="1" customHeight="1">
      <c r="B69" s="46">
        <v>2</v>
      </c>
      <c r="C69" s="46" t="s">
        <v>85</v>
      </c>
      <c r="D69" s="46" t="s">
        <v>85</v>
      </c>
      <c r="E69" s="46" t="s">
        <v>85</v>
      </c>
      <c r="F69" s="102">
        <v>2.3500795717592592E-4</v>
      </c>
      <c r="G69" s="46" t="s">
        <v>85</v>
      </c>
    </row>
    <row r="70" spans="2:7" ht="16.5" hidden="1" customHeight="1">
      <c r="B70" s="46">
        <v>3</v>
      </c>
      <c r="C70" s="46" t="s">
        <v>85</v>
      </c>
      <c r="D70" s="46" t="s">
        <v>85</v>
      </c>
      <c r="E70" s="46" t="s">
        <v>85</v>
      </c>
      <c r="F70" s="102">
        <v>2.4093062789351852E-4</v>
      </c>
      <c r="G70" s="46" t="s">
        <v>85</v>
      </c>
    </row>
    <row r="71" spans="2:7" ht="16.5" hidden="1" customHeight="1"/>
    <row r="72" spans="2:7" ht="16.5" hidden="1" customHeight="1">
      <c r="B72" s="46" t="s">
        <v>10</v>
      </c>
      <c r="C72" s="46" t="s">
        <v>55</v>
      </c>
      <c r="F72" s="102" t="s">
        <v>30</v>
      </c>
      <c r="G72" s="46">
        <v>10</v>
      </c>
    </row>
    <row r="73" spans="2:7" ht="16.5" hidden="1" customHeight="1">
      <c r="B73" s="46" t="s">
        <v>8</v>
      </c>
      <c r="C73" s="46" t="s">
        <v>4</v>
      </c>
      <c r="D73" s="46" t="s">
        <v>5</v>
      </c>
      <c r="E73" s="46" t="s">
        <v>14</v>
      </c>
      <c r="F73" s="102" t="s">
        <v>0</v>
      </c>
      <c r="G73" s="46" t="s">
        <v>13</v>
      </c>
    </row>
    <row r="74" spans="2:7" ht="16.5" hidden="1" customHeight="1">
      <c r="B74" s="46">
        <v>1</v>
      </c>
      <c r="C74" s="46" t="s">
        <v>85</v>
      </c>
      <c r="D74" s="46" t="s">
        <v>85</v>
      </c>
      <c r="E74" s="46" t="s">
        <v>85</v>
      </c>
      <c r="F74" s="102">
        <v>2.2890444155092594E-4</v>
      </c>
      <c r="G74" s="46" t="s">
        <v>85</v>
      </c>
    </row>
    <row r="75" spans="2:7" ht="16.5" hidden="1" customHeight="1">
      <c r="B75" s="46">
        <v>2</v>
      </c>
      <c r="C75" s="46" t="s">
        <v>85</v>
      </c>
      <c r="D75" s="46" t="s">
        <v>85</v>
      </c>
      <c r="E75" s="46" t="s">
        <v>85</v>
      </c>
      <c r="F75" s="102">
        <v>2.3500795717592592E-4</v>
      </c>
      <c r="G75" s="46" t="s">
        <v>85</v>
      </c>
    </row>
    <row r="76" spans="2:7" ht="16.5" hidden="1" customHeight="1">
      <c r="B76" s="46">
        <v>3</v>
      </c>
      <c r="C76" s="46" t="s">
        <v>85</v>
      </c>
      <c r="D76" s="46" t="s">
        <v>85</v>
      </c>
      <c r="E76" s="46" t="s">
        <v>85</v>
      </c>
      <c r="F76" s="102">
        <v>2.4093062789351852E-4</v>
      </c>
      <c r="G76" s="46" t="s">
        <v>85</v>
      </c>
    </row>
    <row r="77" spans="2:7" ht="16.5" hidden="1" customHeight="1"/>
  </sheetData>
  <customSheetViews>
    <customSheetView guid="{01716ADA-0B00-4598-9B9A-D3C9796F563C}" scale="112" showGridLines="0" hiddenRows="1" hiddenColumns="1" topLeftCell="C13">
      <selection activeCell="D21" sqref="D21"/>
      <pageSetup paperSize="9" scale="84" orientation="portrait" verticalDpi="0"/>
    </customSheetView>
    <customSheetView guid="{A985DF7E-D626-42A9-8506-86ACE90FB19A}" scale="112" showGridLines="0" hiddenRows="1" hiddenColumns="1" topLeftCell="C1">
      <selection activeCell="O5" sqref="O5:O11"/>
      <pageSetup paperSize="9" scale="84" orientation="portrait" verticalDpi="0"/>
    </customSheetView>
    <customSheetView guid="{61619FD1-E026-4462-A789-EF7923C43FF1}" scale="112" showPageBreaks="1" showGridLines="0" printArea="1" hiddenRows="1" hiddenColumns="1" topLeftCell="C13">
      <selection activeCell="N17" sqref="N17"/>
      <pageSetup paperSize="9" scale="84" orientation="portrait" verticalDpi="0"/>
    </customSheetView>
  </customSheetViews>
  <mergeCells count="9">
    <mergeCell ref="B4:I4"/>
    <mergeCell ref="E26:F26"/>
    <mergeCell ref="E27:F27"/>
    <mergeCell ref="E28:F28"/>
    <mergeCell ref="C26:D26"/>
    <mergeCell ref="C27:D27"/>
    <mergeCell ref="C28:D28"/>
    <mergeCell ref="C25:D25"/>
    <mergeCell ref="E25:F25"/>
  </mergeCells>
  <conditionalFormatting sqref="C26:C28 E26:E28">
    <cfRule type="duplicateValues" dxfId="29" priority="35" stopIfTrue="1"/>
  </conditionalFormatting>
  <conditionalFormatting sqref="C68:C70">
    <cfRule type="duplicateValues" dxfId="28" priority="27" stopIfTrue="1"/>
  </conditionalFormatting>
  <conditionalFormatting sqref="C74:C76">
    <cfRule type="duplicateValues" dxfId="27" priority="26" stopIfTrue="1"/>
  </conditionalFormatting>
  <conditionalFormatting sqref="F8:F10">
    <cfRule type="duplicateValues" dxfId="26" priority="44" stopIfTrue="1"/>
  </conditionalFormatting>
  <conditionalFormatting sqref="C14:C16 F14:F16">
    <cfRule type="duplicateValues" dxfId="25" priority="4" stopIfTrue="1"/>
  </conditionalFormatting>
  <conditionalFormatting sqref="C20:C22">
    <cfRule type="duplicateValues" dxfId="24" priority="3" stopIfTrue="1"/>
  </conditionalFormatting>
  <conditionalFormatting sqref="C8:C10">
    <cfRule type="duplicateValues" dxfId="23" priority="2" stopIfTrue="1"/>
  </conditionalFormatting>
  <conditionalFormatting sqref="F20:F22">
    <cfRule type="duplicateValues" dxfId="22" priority="1" stopIfTrue="1"/>
  </conditionalFormatting>
  <pageMargins left="0.7" right="0.7" top="0.75" bottom="0.75" header="0.3" footer="0.3"/>
  <pageSetup paperSize="9" scale="84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 enableFormatConditionsCalculation="0">
    <tabColor rgb="FF92D050"/>
  </sheetPr>
  <dimension ref="A1:AU401"/>
  <sheetViews>
    <sheetView showGridLines="0" topLeftCell="B1" zoomScale="85" zoomScaleNormal="85" zoomScalePageLayoutView="85" workbookViewId="0">
      <selection activeCell="Q6" sqref="Q6:U6"/>
    </sheetView>
  </sheetViews>
  <sheetFormatPr baseColWidth="10" defaultRowHeight="12" x14ac:dyDescent="0"/>
  <cols>
    <col min="1" max="1" width="11.5" hidden="1" customWidth="1"/>
    <col min="2" max="2" width="5.33203125" style="74" customWidth="1"/>
    <col min="3" max="3" width="10.33203125" style="33" customWidth="1"/>
    <col min="4" max="4" width="9.5" customWidth="1"/>
    <col min="5" max="5" width="25.1640625" customWidth="1"/>
    <col min="6" max="6" width="17.5" customWidth="1"/>
    <col min="7" max="7" width="11.5" customWidth="1"/>
    <col min="8" max="8" width="15.5" customWidth="1"/>
    <col min="9" max="9" width="9.33203125" customWidth="1"/>
    <col min="10" max="10" width="6.83203125" customWidth="1"/>
    <col min="11" max="11" width="6.5" customWidth="1"/>
    <col min="12" max="12" width="8.1640625" customWidth="1"/>
    <col min="13" max="13" width="11.5" customWidth="1"/>
    <col min="14" max="14" width="13.5" customWidth="1"/>
    <col min="15" max="15" width="7" customWidth="1"/>
    <col min="16" max="16" width="7.83203125" customWidth="1"/>
    <col min="17" max="30" width="3.5" style="10" customWidth="1"/>
    <col min="31" max="31" width="4" style="10" customWidth="1"/>
    <col min="32" max="32" width="2.83203125" style="10" customWidth="1"/>
    <col min="33" max="33" width="3.5" style="10" customWidth="1"/>
    <col min="34" max="34" width="22.1640625" style="10" customWidth="1"/>
    <col min="35" max="37" width="8.83203125" style="41" customWidth="1"/>
    <col min="38" max="38" width="4.5" hidden="1" customWidth="1"/>
    <col min="39" max="39" width="5.5" style="57" hidden="1" customWidth="1"/>
    <col min="40" max="40" width="25.1640625" style="41" hidden="1" customWidth="1"/>
    <col min="41" max="41" width="29.1640625" style="4" hidden="1" customWidth="1"/>
    <col min="42" max="42" width="5.5" style="4" hidden="1" customWidth="1"/>
    <col min="43" max="43" width="7.5" hidden="1" customWidth="1"/>
    <col min="44" max="44" width="8" customWidth="1"/>
    <col min="45" max="45" width="11.5" customWidth="1"/>
    <col min="46" max="46" width="26.33203125" style="41" customWidth="1"/>
    <col min="47" max="47" width="17.6640625" customWidth="1"/>
    <col min="48" max="48" width="11.5" customWidth="1"/>
  </cols>
  <sheetData>
    <row r="1" spans="1:47" ht="33" customHeight="1" thickTop="1" thickBot="1">
      <c r="C1" s="176" t="s">
        <v>65</v>
      </c>
      <c r="L1" s="3" t="s">
        <v>66</v>
      </c>
      <c r="M1" s="216" t="s">
        <v>68</v>
      </c>
      <c r="N1" s="217"/>
      <c r="O1" s="217"/>
      <c r="P1" s="8">
        <v>5</v>
      </c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I1" s="215" t="s">
        <v>64</v>
      </c>
      <c r="AJ1" s="215"/>
      <c r="AK1" s="215"/>
      <c r="AS1" s="37" t="s">
        <v>65</v>
      </c>
    </row>
    <row r="2" spans="1:47" ht="27" thickBot="1">
      <c r="A2" s="7" t="s">
        <v>59</v>
      </c>
      <c r="B2" s="172"/>
      <c r="C2" s="27" t="s">
        <v>16</v>
      </c>
      <c r="D2" s="26" t="s">
        <v>17</v>
      </c>
      <c r="E2" s="25" t="s">
        <v>5</v>
      </c>
      <c r="F2" s="25" t="s">
        <v>14</v>
      </c>
      <c r="G2" s="24" t="s">
        <v>0</v>
      </c>
      <c r="H2" s="26" t="s">
        <v>70</v>
      </c>
      <c r="I2" s="25" t="s">
        <v>12</v>
      </c>
      <c r="J2" s="25" t="s">
        <v>19</v>
      </c>
      <c r="K2" s="25" t="s">
        <v>2</v>
      </c>
      <c r="L2" s="61" t="s">
        <v>2</v>
      </c>
      <c r="M2" s="60" t="s">
        <v>6</v>
      </c>
      <c r="N2" s="6" t="s">
        <v>7</v>
      </c>
      <c r="O2" s="5" t="s">
        <v>63</v>
      </c>
      <c r="P2" s="42" t="s">
        <v>69</v>
      </c>
      <c r="Q2" s="38">
        <v>1</v>
      </c>
      <c r="R2" s="39">
        <v>2</v>
      </c>
      <c r="S2" s="39">
        <v>3</v>
      </c>
      <c r="T2" s="39">
        <v>4</v>
      </c>
      <c r="U2" s="39">
        <v>5</v>
      </c>
      <c r="V2" s="38">
        <v>6</v>
      </c>
      <c r="W2" s="39">
        <v>7</v>
      </c>
      <c r="X2" s="39">
        <v>8</v>
      </c>
      <c r="Y2" s="39">
        <v>9</v>
      </c>
      <c r="Z2" s="39">
        <v>10</v>
      </c>
      <c r="AA2" s="38">
        <v>11</v>
      </c>
      <c r="AB2" s="39">
        <v>12</v>
      </c>
      <c r="AC2" s="39">
        <v>13</v>
      </c>
      <c r="AD2" s="39">
        <v>14</v>
      </c>
      <c r="AE2" s="39">
        <v>15</v>
      </c>
      <c r="AI2" s="54" t="s">
        <v>60</v>
      </c>
      <c r="AJ2" s="55" t="s">
        <v>61</v>
      </c>
      <c r="AK2" s="56" t="s">
        <v>62</v>
      </c>
      <c r="AM2" s="57" t="s">
        <v>72</v>
      </c>
      <c r="AN2" s="126" t="s">
        <v>6</v>
      </c>
      <c r="AO2" s="17" t="s">
        <v>19</v>
      </c>
      <c r="AP2" s="17" t="s">
        <v>73</v>
      </c>
      <c r="AQ2" s="17" t="s">
        <v>71</v>
      </c>
      <c r="AS2" s="68"/>
      <c r="AT2" s="125" t="s">
        <v>6</v>
      </c>
      <c r="AU2" s="67" t="s">
        <v>71</v>
      </c>
    </row>
    <row r="3" spans="1:47" ht="15">
      <c r="A3" s="18">
        <v>3</v>
      </c>
      <c r="B3" s="173"/>
      <c r="C3" s="23">
        <v>1</v>
      </c>
      <c r="D3" s="22" t="str">
        <f t="array" ref="D3">IF(ISERROR(INDEX(DossardsARV,MATCH($A$3&amp;C3,triselcourse&amp;claselcourARV,0))),"-",INDEX(DossardsARV,MATCH($A$3&amp;C3,triselcourse&amp;claselcourARV,0)))</f>
        <v>-</v>
      </c>
      <c r="E3" s="22" t="e">
        <f t="shared" ref="E3:E43" si="0">IF($D3="","",VLOOKUP($D3,base,2,FALSE))</f>
        <v>#REF!</v>
      </c>
      <c r="F3" s="22" t="e">
        <f t="shared" ref="F3:F43" si="1">IF($D3="","",VLOOKUP($D3,base,3,FALSE))</f>
        <v>#REF!</v>
      </c>
      <c r="G3" s="21" t="str">
        <f t="array" ref="G3">IF($D3="","",IF(ISERROR(INDEX(TempsARV,MATCH($A$3&amp;D3,triselcourse&amp;DossardsARV,0))),"-",INDEX(TempsARV,MATCH($A$3&amp;D3,triselcourse&amp;DossardsARV,0))))</f>
        <v>-</v>
      </c>
      <c r="H3" s="117" t="str">
        <f t="shared" ref="H3:H43" si="2">IF($D3="-","",VLOOKUP($D3,base,6,FALSE))</f>
        <v/>
      </c>
      <c r="I3" s="117" t="str">
        <f t="shared" ref="I3:I43" si="3">IF($D3="-","",VLOOKUP($D3,base,9,FALSE))</f>
        <v/>
      </c>
      <c r="J3" s="117" t="str">
        <f t="shared" ref="J3:J43" si="4">IF($D3="-","",VLOOKUP($D3,base,5,FALSE))</f>
        <v/>
      </c>
      <c r="K3" s="117" t="str">
        <f t="shared" ref="K3:K43" si="5">IF($D3="-","",VLOOKUP($D3,base,8,FALSE))</f>
        <v/>
      </c>
      <c r="L3" s="62">
        <f ca="1">IF(ISBLANK($C3),"",IF(OR(COUNTIF(clubARV5,H3)&lt;choixt5,COUNTIF($H$2:H2,H3)),"",SUM(SMALL(IF(clubARV5=H3,$C$3:$C$401),ROW(INDIRECT("1:"&amp;choixt5))))+ROW()/9^9))</f>
        <v>1.0000000077435243</v>
      </c>
      <c r="M3" s="36" t="str">
        <f ca="1">IF(N3="","",ROWS(M3:M$3))</f>
        <v/>
      </c>
      <c r="N3" s="1" t="str">
        <f ca="1">IF(COUNT(POINTS1b5)&lt;ROWS(N3:N$3),"",INDEX(clubARV5,MATCH(P3,POINTS1b5,0)))</f>
        <v/>
      </c>
      <c r="O3" s="1">
        <f ca="1">IF(COUNTIF(clubARV5,N3)=0,"",COUNTIF(clubARV5,N3))</f>
        <v>399</v>
      </c>
      <c r="P3" s="2">
        <f ca="1">IF(COUNT(POINTS1b5)&lt;ROWS(P$3:P3),"",SMALL(POINTS1b5,ROWS(P$3:P3)))</f>
        <v>1.0000000077435243</v>
      </c>
      <c r="Q3" s="40" t="str">
        <f t="array" aca="1" ref="Q3" ca="1">IFERROR(SMALL(IF(($H$3:$H$401=$N3)*($H$3:$H$401&lt;&gt;""),$C$3:$C$401),COLUMNS($Q:Q)),"-")</f>
        <v>-</v>
      </c>
      <c r="R3" s="63" t="str">
        <f t="array" aca="1" ref="R3" ca="1">IFERROR(SMALL(IF(($H$3:$H$401=$N3)*($H$3:$H$401&lt;&gt;""),$C$3:$C$401),COLUMNS($Q:R)),"-")</f>
        <v>-</v>
      </c>
      <c r="S3" s="63" t="str">
        <f t="array" aca="1" ref="S3" ca="1">IFERROR(SMALL(IF(($H$3:$H$401=$N3)*($H$3:$H$401&lt;&gt;""),$C$3:$C$401),COLUMNS($Q:S)),"-")</f>
        <v>-</v>
      </c>
      <c r="T3" s="63" t="str">
        <f t="array" aca="1" ref="T3" ca="1">IFERROR(SMALL(IF(($H$3:$H$401=$N3)*($H$3:$H$401&lt;&gt;""),$C$3:$C$401),COLUMNS($Q:T)),"-")</f>
        <v>-</v>
      </c>
      <c r="U3" s="63" t="str">
        <f t="array" aca="1" ref="U3" ca="1">IFERROR(SMALL(IF(($H$3:$H$401=$N3)*($H$3:$H$401&lt;&gt;""),$C$3:$C$401),COLUMNS($Q:U)),"-")</f>
        <v>-</v>
      </c>
      <c r="V3" s="40" t="str">
        <f t="array" aca="1" ref="V3" ca="1">IFERROR(SMALL(IF(($H$3:$H$401=$N3)*($H$3:$H$401&lt;&gt;""),$C$3:$C$401),COLUMNS($Q:V)),"-")</f>
        <v>-</v>
      </c>
      <c r="W3" s="63" t="str">
        <f t="array" aca="1" ref="W3" ca="1">IFERROR(SMALL(IF(($H$3:$H$401=$N3)*($H$3:$H$401&lt;&gt;""),$C$3:$C$401),COLUMNS($Q:W)),"-")</f>
        <v>-</v>
      </c>
      <c r="X3" s="63" t="str">
        <f t="array" aca="1" ref="X3" ca="1">IFERROR(SMALL(IF(($H$3:$H$401=$N3)*($H$3:$H$401&lt;&gt;""),$C$3:$C$401),COLUMNS($Q:X)),"-")</f>
        <v>-</v>
      </c>
      <c r="Y3" s="63" t="str">
        <f t="array" aca="1" ref="Y3" ca="1">IFERROR(SMALL(IF(($H$3:$H$401=$N3)*($H$3:$H$401&lt;&gt;""),$C$3:$C$401),COLUMNS($Q:Y)),"-")</f>
        <v>-</v>
      </c>
      <c r="Z3" s="63" t="str">
        <f t="array" aca="1" ref="Z3" ca="1">IFERROR(SMALL(IF(($H$3:$H$401=$N3)*($H$3:$H$401&lt;&gt;""),$C$3:$C$401),COLUMNS($Q:Z)),"-")</f>
        <v>-</v>
      </c>
      <c r="AA3" s="40" t="str">
        <f t="array" aca="1" ref="AA3" ca="1">IFERROR(SMALL(IF(($H$3:$H$401=$N3)*($H$3:$H$401&lt;&gt;""),$C$3:$C$401),COLUMNS($Q:AA)),"-")</f>
        <v>-</v>
      </c>
      <c r="AB3" s="63" t="str">
        <f t="array" aca="1" ref="AB3" ca="1">IFERROR(SMALL(IF(($H$3:$H$401=$N3)*($H$3:$H$401&lt;&gt;""),$C$3:$C$401),COLUMNS($Q:AB)),"-")</f>
        <v>-</v>
      </c>
      <c r="AC3" s="63" t="str">
        <f t="array" aca="1" ref="AC3" ca="1">IFERROR(SMALL(IF(($H$3:$H$401=$N3)*($H$3:$H$401&lt;&gt;""),$C$3:$C$401),COLUMNS($Q:AC)),"-")</f>
        <v>-</v>
      </c>
      <c r="AD3" s="63" t="str">
        <f t="array" aca="1" ref="AD3" ca="1">IFERROR(SMALL(IF(($H$3:$H$401=$N3)*($H$3:$H$401&lt;&gt;""),$C$3:$C$401),COLUMNS($Q:AD)),"-")</f>
        <v>-</v>
      </c>
      <c r="AE3" s="63" t="str">
        <f t="array" aca="1" ref="AE3" ca="1">IFERROR(SMALL(IF(($H$3:$H$401=$N3)*($H$3:$H$401&lt;&gt;""),$C$3:$C$401),COLUMNS($Q:AE)),"-")</f>
        <v>-</v>
      </c>
      <c r="AG3" s="59">
        <v>1</v>
      </c>
      <c r="AH3" s="59" t="str">
        <f ca="1">N3</f>
        <v/>
      </c>
      <c r="AI3" s="43" t="str">
        <f ca="1">IF(SUM(Q3:U3)=0,"",IF(COUNTIF(Q3:U3,"-")&lt;1,SUM(Q3:U3)+U3/1000,""))</f>
        <v/>
      </c>
      <c r="AJ3" s="43" t="str">
        <f ca="1">IF(SUM(V3:Z3)=0,"",IF(COUNTIF(V3:Z3,"-")&lt;1,SUM(V3:Z3)+Z3/1000,""))</f>
        <v/>
      </c>
      <c r="AK3" s="43" t="str">
        <f ca="1">IF(SUM(AA3:AE3)=0,"",IF(COUNTIF(AA3:AE3,"-")&lt;1,SUM(AA3:AE3)+AE3/1000,""))</f>
        <v/>
      </c>
      <c r="AM3" s="58">
        <v>1</v>
      </c>
      <c r="AN3" s="43" t="str">
        <f t="array" aca="1" ref="AN3" ca="1">IFERROR(INDEX(ColClubs,MIN(IF(ZonePoints&lt;&gt;"",IF(ZonePoints+(ROW(ZonePoints)+COLUMN(ZonePoints))/9^9=SMALL(IF(ZonePoints&lt;&gt;"",ZonePoints+(ROW(ZonePoints)+COLUMN(ZonePoints))/9^9),ROWS($2:2)),ROW(INDIRECT("1:"&amp;ROWS(ColClubs)))))))&amp;" "&amp;INDEX(LigEquipes,,MIN(IF(ZonePoints&lt;&gt;"",IF(ZonePoints+(ROW(ZonePoints)+COLUMN(ZonePoints))/9^9=SMALL(IF(ZonePoints&lt;&gt;"",ZonePoints+(ROW(ZonePoints)+COLUMN(ZonePoints))/9^9),ROWS($2:2)),COLUMN(ZonePoints)-34)))),"")</f>
        <v xml:space="preserve"> EQ1</v>
      </c>
      <c r="AO3" s="45" t="str">
        <f ca="1">IF(AN3="","",MID(AN3,1,LEN(AN3)-4))</f>
        <v/>
      </c>
      <c r="AP3" s="45" t="str">
        <f ca="1">RIGHT(AN3,3)</f>
        <v>EQ1</v>
      </c>
      <c r="AQ3" s="78" t="str">
        <f t="array" aca="1" ref="AQ3" ca="1">IFERROR(INDEX(ZonePoints,MATCH(AO3,ColClubs,0),MATCH(AP3,LigEquipes,0)),"")</f>
        <v/>
      </c>
      <c r="AS3" s="65">
        <v>1</v>
      </c>
      <c r="AT3" s="124" t="str">
        <f t="shared" ref="AT3:AT34" ca="1" si="6">VLOOKUP(AS3,AM3:AQ119,2,FALSE)</f>
        <v xml:space="preserve"> EQ1</v>
      </c>
      <c r="AU3" s="66" t="str">
        <f t="shared" ref="AU3:AU34" ca="1" si="7">VLOOKUP(AT3,$AN$3:$AQ$83,4,FALSE)</f>
        <v/>
      </c>
    </row>
    <row r="4" spans="1:47" ht="13">
      <c r="B4" s="174"/>
      <c r="C4" s="20">
        <v>2</v>
      </c>
      <c r="D4" s="22" t="str">
        <f t="array" ref="D4">IF(ISERROR(INDEX(DossardsARV,MATCH($A$3&amp;C4,triselcourse&amp;claselcourARV,0))),"-",INDEX(DossardsARV,MATCH($A$3&amp;C4,triselcourse&amp;claselcourARV,0)))</f>
        <v>-</v>
      </c>
      <c r="E4" s="22" t="e">
        <f t="shared" si="0"/>
        <v>#REF!</v>
      </c>
      <c r="F4" s="22" t="e">
        <f t="shared" si="1"/>
        <v>#REF!</v>
      </c>
      <c r="G4" s="21" t="str">
        <f t="array" ref="G4">IF($D4="","",IF(ISERROR(INDEX(TempsARV,MATCH($A$3&amp;D4,triselcourse&amp;DossardsARV,0))),"-",INDEX(TempsARV,MATCH($A$3&amp;D4,triselcourse&amp;DossardsARV,0))))</f>
        <v>-</v>
      </c>
      <c r="H4" s="117" t="str">
        <f t="shared" si="2"/>
        <v/>
      </c>
      <c r="I4" s="117" t="str">
        <f t="shared" si="3"/>
        <v/>
      </c>
      <c r="J4" s="117" t="str">
        <f t="shared" si="4"/>
        <v/>
      </c>
      <c r="K4" s="117" t="str">
        <f t="shared" si="5"/>
        <v/>
      </c>
      <c r="L4" s="62" t="str">
        <f t="array" aca="1" ref="L4" ca="1">IF(ISBLANK($C4),"",IF(OR(COUNTIF(clubARV5,H4)&lt;choixt5,COUNTIF($H$2:H3,H4)),"",SUM(SMALL(IF(clubARV5=H4,$C$3:$C$401),ROW(INDIRECT("1:"&amp;choixt5))))+ROW()/9^9))</f>
        <v/>
      </c>
      <c r="M4" s="36" t="str">
        <f ca="1">IF(N4="","",ROWS(M$3:M4))</f>
        <v/>
      </c>
      <c r="N4" s="1" t="str">
        <f ca="1">IF(COUNT(POINTS1b5)&lt;ROWS(N$3:N4),"",INDEX(clubARV5,MATCH(P4,POINTS1b5,0)))</f>
        <v/>
      </c>
      <c r="O4" s="1">
        <f t="shared" ref="O4:O66" ca="1" si="8">IF(COUNTIF(clubARV5,N4)=0,"",COUNTIF(clubARV5,N4))</f>
        <v>399</v>
      </c>
      <c r="P4" s="2" t="str">
        <f ca="1">IF(COUNT(POINTS1b5)&lt;ROWS(P$3:P4),"",SMALL(POINTS1b5,ROWS(P$3:P4)))</f>
        <v/>
      </c>
      <c r="Q4" s="40" t="str">
        <f t="array" aca="1" ref="Q4" ca="1">IFERROR(SMALL(IF(($H$3:$H$401=$N4)*($H$3:$H$401&lt;&gt;""),$C$3:$C$401),COLUMNS($Q:Q)),"-")</f>
        <v>-</v>
      </c>
      <c r="R4" s="63" t="str">
        <f t="array" aca="1" ref="R4" ca="1">IFERROR(SMALL(IF(($H$3:$H$401=$N4)*($H$3:$H$401&lt;&gt;""),$C$3:$C$401),COLUMNS($Q:R)),"-")</f>
        <v>-</v>
      </c>
      <c r="S4" s="63" t="str">
        <f t="array" aca="1" ref="S4" ca="1">IFERROR(SMALL(IF(($H$3:$H$401=$N4)*($H$3:$H$401&lt;&gt;""),$C$3:$C$401),COLUMNS($Q:S)),"-")</f>
        <v>-</v>
      </c>
      <c r="T4" s="63" t="str">
        <f t="array" aca="1" ref="T4" ca="1">IFERROR(SMALL(IF(($H$3:$H$401=$N4)*($H$3:$H$401&lt;&gt;""),$C$3:$C$401),COLUMNS($Q:T)),"-")</f>
        <v>-</v>
      </c>
      <c r="U4" s="63" t="str">
        <f t="array" aca="1" ref="U4" ca="1">IFERROR(SMALL(IF(($H$3:$H$401=$N4)*($H$3:$H$401&lt;&gt;""),$C$3:$C$401),COLUMNS($Q:U)),"-")</f>
        <v>-</v>
      </c>
      <c r="V4" s="40" t="str">
        <f t="array" aca="1" ref="V4" ca="1">IFERROR(SMALL(IF(($H$3:$H$401=$N4)*($H$3:$H$401&lt;&gt;""),$C$3:$C$401),COLUMNS($Q:V)),"-")</f>
        <v>-</v>
      </c>
      <c r="W4" s="63" t="str">
        <f t="array" aca="1" ref="W4" ca="1">IFERROR(SMALL(IF(($H$3:$H$401=$N4)*($H$3:$H$401&lt;&gt;""),$C$3:$C$401),COLUMNS($Q:W)),"-")</f>
        <v>-</v>
      </c>
      <c r="X4" s="63" t="str">
        <f t="array" aca="1" ref="X4" ca="1">IFERROR(SMALL(IF(($H$3:$H$401=$N4)*($H$3:$H$401&lt;&gt;""),$C$3:$C$401),COLUMNS($Q:X)),"-")</f>
        <v>-</v>
      </c>
      <c r="Y4" s="63" t="str">
        <f t="array" aca="1" ref="Y4" ca="1">IFERROR(SMALL(IF(($H$3:$H$401=$N4)*($H$3:$H$401&lt;&gt;""),$C$3:$C$401),COLUMNS($Q:Y)),"-")</f>
        <v>-</v>
      </c>
      <c r="Z4" s="63" t="str">
        <f t="array" aca="1" ref="Z4" ca="1">IFERROR(SMALL(IF(($H$3:$H$401=$N4)*($H$3:$H$401&lt;&gt;""),$C$3:$C$401),COLUMNS($Q:Z)),"-")</f>
        <v>-</v>
      </c>
      <c r="AA4" s="40" t="str">
        <f t="array" aca="1" ref="AA4" ca="1">IFERROR(SMALL(IF(($H$3:$H$401=$N4)*($H$3:$H$401&lt;&gt;""),$C$3:$C$401),COLUMNS($Q:AA)),"-")</f>
        <v>-</v>
      </c>
      <c r="AB4" s="63" t="str">
        <f t="array" aca="1" ref="AB4" ca="1">IFERROR(SMALL(IF(($H$3:$H$401=$N4)*($H$3:$H$401&lt;&gt;""),$C$3:$C$401),COLUMNS($Q:AB)),"-")</f>
        <v>-</v>
      </c>
      <c r="AC4" s="63" t="str">
        <f t="array" aca="1" ref="AC4" ca="1">IFERROR(SMALL(IF(($H$3:$H$401=$N4)*($H$3:$H$401&lt;&gt;""),$C$3:$C$401),COLUMNS($Q:AC)),"-")</f>
        <v>-</v>
      </c>
      <c r="AD4" s="63" t="str">
        <f t="array" aca="1" ref="AD4" ca="1">IFERROR(SMALL(IF(($H$3:$H$401=$N4)*($H$3:$H$401&lt;&gt;""),$C$3:$C$401),COLUMNS($Q:AD)),"-")</f>
        <v>-</v>
      </c>
      <c r="AE4" s="63" t="str">
        <f t="array" aca="1" ref="AE4" ca="1">IFERROR(SMALL(IF(($H$3:$H$401=$N4)*($H$3:$H$401&lt;&gt;""),$C$3:$C$401),COLUMNS($Q:AE)),"-")</f>
        <v>-</v>
      </c>
      <c r="AG4" s="59">
        <v>2</v>
      </c>
      <c r="AH4" s="59" t="str">
        <f t="shared" ref="AH4:AH41" ca="1" si="9">N4</f>
        <v/>
      </c>
      <c r="AI4" s="43" t="str">
        <f t="shared" ref="AI4:AI41" ca="1" si="10">IF(SUM(Q4:U4)=0,"",IF(COUNTIF(Q4:U4,"-")&lt;1,SUM(Q4:U4)+U4/1000,""))</f>
        <v/>
      </c>
      <c r="AJ4" s="43" t="str">
        <f t="shared" ref="AJ4:AJ41" ca="1" si="11">IF(SUM(V4:Z4)=0,"",IF(COUNTIF(V4:Z4,"-")&lt;1,SUM(V4:Z4)+Z4/1000,""))</f>
        <v/>
      </c>
      <c r="AK4" s="43" t="str">
        <f t="shared" ref="AK4:AK41" ca="1" si="12">IF(SUM(AA4:AE4)=0,"",IF(COUNTIF(AA4:AE4,"-")&lt;1,SUM(AA4:AE4)+AE4/1000,""))</f>
        <v/>
      </c>
      <c r="AM4" s="58">
        <v>2</v>
      </c>
      <c r="AN4" s="43" t="str">
        <f t="array" aca="1" ref="AN4" ca="1">IFERROR(INDEX(ColClubs,MIN(IF(ZonePoints&lt;&gt;"",IF(ZonePoints+(ROW(ZonePoints)+COLUMN(ZonePoints))/9^9=SMALL(IF(ZonePoints&lt;&gt;"",ZonePoints+(ROW(ZonePoints)+COLUMN(ZonePoints))/9^9),ROWS($2:3)),ROW(INDIRECT("1:"&amp;ROWS(ColClubs)))))))&amp;" "&amp;INDEX(LigEquipes,,MIN(IF(ZonePoints&lt;&gt;"",IF(ZonePoints+(ROW(ZonePoints)+COLUMN(ZonePoints))/9^9=SMALL(IF(ZonePoints&lt;&gt;"",ZonePoints+(ROW(ZonePoints)+COLUMN(ZonePoints))/9^9),ROWS($2:3)),COLUMN(ZonePoints)-34)))),"")</f>
        <v xml:space="preserve"> EQ1</v>
      </c>
      <c r="AO4" s="45" t="str">
        <f t="shared" ref="AO4:AO67" ca="1" si="13">IF(AN4="","",MID(AN4,1,LEN(AN4)-4))</f>
        <v/>
      </c>
      <c r="AP4" s="45" t="str">
        <f t="shared" ref="AP4:AP67" ca="1" si="14">RIGHT(AN4,3)</f>
        <v>EQ1</v>
      </c>
      <c r="AQ4" s="78" t="str">
        <f t="array" aca="1" ref="AQ4" ca="1">IFERROR(INDEX(ZonePoints,MATCH(AO4,ColClubs,0),MATCH(AP4,LigEquipes,0)),"")</f>
        <v/>
      </c>
      <c r="AS4" s="50">
        <v>2</v>
      </c>
      <c r="AT4" s="124" t="str">
        <f t="shared" ca="1" si="6"/>
        <v xml:space="preserve"> EQ1</v>
      </c>
      <c r="AU4" s="51" t="str">
        <f t="shared" ca="1" si="7"/>
        <v/>
      </c>
    </row>
    <row r="5" spans="1:47" ht="13">
      <c r="B5" s="174"/>
      <c r="C5" s="20">
        <v>3</v>
      </c>
      <c r="D5" s="22" t="str">
        <f t="array" ref="D5">IF(ISERROR(INDEX(DossardsARV,MATCH($A$3&amp;C5,triselcourse&amp;claselcourARV,0))),"-",INDEX(DossardsARV,MATCH($A$3&amp;C5,triselcourse&amp;claselcourARV,0)))</f>
        <v>-</v>
      </c>
      <c r="E5" s="22" t="e">
        <f t="shared" si="0"/>
        <v>#REF!</v>
      </c>
      <c r="F5" s="22" t="e">
        <f t="shared" si="1"/>
        <v>#REF!</v>
      </c>
      <c r="G5" s="21" t="str">
        <f t="array" ref="G5">IF($D5="","",IF(ISERROR(INDEX(TempsARV,MATCH($A$3&amp;D5,triselcourse&amp;DossardsARV,0))),"-",INDEX(TempsARV,MATCH($A$3&amp;D5,triselcourse&amp;DossardsARV,0))))</f>
        <v>-</v>
      </c>
      <c r="H5" s="117" t="str">
        <f t="shared" si="2"/>
        <v/>
      </c>
      <c r="I5" s="117" t="str">
        <f t="shared" si="3"/>
        <v/>
      </c>
      <c r="J5" s="117" t="str">
        <f t="shared" si="4"/>
        <v/>
      </c>
      <c r="K5" s="117" t="str">
        <f t="shared" si="5"/>
        <v/>
      </c>
      <c r="L5" s="62" t="str">
        <f t="array" aca="1" ref="L5" ca="1">IF(ISBLANK($C5),"",IF(OR(COUNTIF(clubARV5,H5)&lt;choixt5,COUNTIF($H$2:H4,H5)),"",SUM(SMALL(IF(clubARV5=H5,$C$3:$C$401),ROW(INDIRECT("1:"&amp;choixt5))))+ROW()/9^9))</f>
        <v/>
      </c>
      <c r="M5" s="36" t="str">
        <f ca="1">IF(N5="","",ROWS(M$3:M5))</f>
        <v/>
      </c>
      <c r="N5" s="1" t="str">
        <f ca="1">IF(COUNT(POINTS1b5)&lt;ROWS(N$3:N5),"",INDEX(clubARV5,MATCH(P5,POINTS1b5,0)))</f>
        <v/>
      </c>
      <c r="O5" s="1">
        <f t="shared" ca="1" si="8"/>
        <v>399</v>
      </c>
      <c r="P5" s="2" t="str">
        <f ca="1">IF(COUNT(POINTS1b5)&lt;ROWS(P$3:P5),"",SMALL(POINTS1b5,ROWS(P$3:P5)))</f>
        <v/>
      </c>
      <c r="Q5" s="40" t="str">
        <f t="array" aca="1" ref="Q5" ca="1">IFERROR(SMALL(IF(($H$3:$H$401=$N5)*($H$3:$H$401&lt;&gt;""),$C$3:$C$401),COLUMNS($Q:Q)),"-")</f>
        <v>-</v>
      </c>
      <c r="R5" s="63" t="str">
        <f t="array" aca="1" ref="R5" ca="1">IFERROR(SMALL(IF(($H$3:$H$401=$N5)*($H$3:$H$401&lt;&gt;""),$C$3:$C$401),COLUMNS($Q:R)),"-")</f>
        <v>-</v>
      </c>
      <c r="S5" s="63" t="str">
        <f t="array" aca="1" ref="S5" ca="1">IFERROR(SMALL(IF(($H$3:$H$401=$N5)*($H$3:$H$401&lt;&gt;""),$C$3:$C$401),COLUMNS($Q:S)),"-")</f>
        <v>-</v>
      </c>
      <c r="T5" s="63" t="str">
        <f t="array" aca="1" ref="T5" ca="1">IFERROR(SMALL(IF(($H$3:$H$401=$N5)*($H$3:$H$401&lt;&gt;""),$C$3:$C$401),COLUMNS($Q:T)),"-")</f>
        <v>-</v>
      </c>
      <c r="U5" s="63" t="str">
        <f t="array" aca="1" ref="U5" ca="1">IFERROR(SMALL(IF(($H$3:$H$401=$N5)*($H$3:$H$401&lt;&gt;""),$C$3:$C$401),COLUMNS($Q:U)),"-")</f>
        <v>-</v>
      </c>
      <c r="V5" s="40" t="str">
        <f t="array" aca="1" ref="V5" ca="1">IFERROR(SMALL(IF(($H$3:$H$401=$N5)*($H$3:$H$401&lt;&gt;""),$C$3:$C$401),COLUMNS($Q:V)),"-")</f>
        <v>-</v>
      </c>
      <c r="W5" s="63" t="str">
        <f t="array" aca="1" ref="W5" ca="1">IFERROR(SMALL(IF(($H$3:$H$401=$N5)*($H$3:$H$401&lt;&gt;""),$C$3:$C$401),COLUMNS($Q:W)),"-")</f>
        <v>-</v>
      </c>
      <c r="X5" s="63" t="str">
        <f t="array" aca="1" ref="X5" ca="1">IFERROR(SMALL(IF(($H$3:$H$401=$N5)*($H$3:$H$401&lt;&gt;""),$C$3:$C$401),COLUMNS($Q:X)),"-")</f>
        <v>-</v>
      </c>
      <c r="Y5" s="63" t="str">
        <f t="array" aca="1" ref="Y5" ca="1">IFERROR(SMALL(IF(($H$3:$H$401=$N5)*($H$3:$H$401&lt;&gt;""),$C$3:$C$401),COLUMNS($Q:Y)),"-")</f>
        <v>-</v>
      </c>
      <c r="Z5" s="63" t="str">
        <f t="array" aca="1" ref="Z5" ca="1">IFERROR(SMALL(IF(($H$3:$H$401=$N5)*($H$3:$H$401&lt;&gt;""),$C$3:$C$401),COLUMNS($Q:Z)),"-")</f>
        <v>-</v>
      </c>
      <c r="AA5" s="40" t="str">
        <f t="array" aca="1" ref="AA5" ca="1">IFERROR(SMALL(IF(($H$3:$H$401=$N5)*($H$3:$H$401&lt;&gt;""),$C$3:$C$401),COLUMNS($Q:AA)),"-")</f>
        <v>-</v>
      </c>
      <c r="AB5" s="63" t="str">
        <f t="array" aca="1" ref="AB5" ca="1">IFERROR(SMALL(IF(($H$3:$H$401=$N5)*($H$3:$H$401&lt;&gt;""),$C$3:$C$401),COLUMNS($Q:AB)),"-")</f>
        <v>-</v>
      </c>
      <c r="AC5" s="63" t="str">
        <f t="array" aca="1" ref="AC5" ca="1">IFERROR(SMALL(IF(($H$3:$H$401=$N5)*($H$3:$H$401&lt;&gt;""),$C$3:$C$401),COLUMNS($Q:AC)),"-")</f>
        <v>-</v>
      </c>
      <c r="AD5" s="63" t="str">
        <f t="array" aca="1" ref="AD5" ca="1">IFERROR(SMALL(IF(($H$3:$H$401=$N5)*($H$3:$H$401&lt;&gt;""),$C$3:$C$401),COLUMNS($Q:AD)),"-")</f>
        <v>-</v>
      </c>
      <c r="AE5" s="63" t="str">
        <f t="array" aca="1" ref="AE5" ca="1">IFERROR(SMALL(IF(($H$3:$H$401=$N5)*($H$3:$H$401&lt;&gt;""),$C$3:$C$401),COLUMNS($Q:AE)),"-")</f>
        <v>-</v>
      </c>
      <c r="AG5" s="59">
        <v>3</v>
      </c>
      <c r="AH5" s="59" t="str">
        <f t="shared" ca="1" si="9"/>
        <v/>
      </c>
      <c r="AI5" s="43" t="str">
        <f t="shared" ca="1" si="10"/>
        <v/>
      </c>
      <c r="AJ5" s="43" t="str">
        <f t="shared" ca="1" si="11"/>
        <v/>
      </c>
      <c r="AK5" s="43" t="str">
        <f t="shared" ca="1" si="12"/>
        <v/>
      </c>
      <c r="AM5" s="58">
        <v>3</v>
      </c>
      <c r="AN5" s="43" t="str">
        <f t="array" aca="1" ref="AN5" ca="1">IFERROR(INDEX(ColClubs,MIN(IF(ZonePoints&lt;&gt;"",IF(ZonePoints+(ROW(ZonePoints)+COLUMN(ZonePoints))/9^9=SMALL(IF(ZonePoints&lt;&gt;"",ZonePoints+(ROW(ZonePoints)+COLUMN(ZonePoints))/9^9),ROWS($2:4)),ROW(INDIRECT("1:"&amp;ROWS(ColClubs)))))))&amp;" "&amp;INDEX(LigEquipes,,MIN(IF(ZonePoints&lt;&gt;"",IF(ZonePoints+(ROW(ZonePoints)+COLUMN(ZonePoints))/9^9=SMALL(IF(ZonePoints&lt;&gt;"",ZonePoints+(ROW(ZonePoints)+COLUMN(ZonePoints))/9^9),ROWS($2:4)),COLUMN(ZonePoints)-34)))),"")</f>
        <v xml:space="preserve"> EQ1</v>
      </c>
      <c r="AO5" s="45" t="str">
        <f t="shared" ca="1" si="13"/>
        <v/>
      </c>
      <c r="AP5" s="45" t="str">
        <f t="shared" ca="1" si="14"/>
        <v>EQ1</v>
      </c>
      <c r="AQ5" s="78" t="str">
        <f t="array" aca="1" ref="AQ5" ca="1">IFERROR(INDEX(ZonePoints,MATCH(AO5,ColClubs,0),MATCH(AP5,LigEquipes,0)),"")</f>
        <v/>
      </c>
      <c r="AS5" s="50">
        <v>3</v>
      </c>
      <c r="AT5" s="124" t="str">
        <f t="shared" ca="1" si="6"/>
        <v xml:space="preserve"> EQ1</v>
      </c>
      <c r="AU5" s="51" t="str">
        <f t="shared" ca="1" si="7"/>
        <v/>
      </c>
    </row>
    <row r="6" spans="1:47" ht="13">
      <c r="B6" s="174"/>
      <c r="C6" s="20">
        <v>4</v>
      </c>
      <c r="D6" s="22" t="str">
        <f t="array" ref="D6">IF(ISERROR(INDEX(DossardsARV,MATCH($A$3&amp;C6,triselcourse&amp;claselcourARV,0))),"-",INDEX(DossardsARV,MATCH($A$3&amp;C6,triselcourse&amp;claselcourARV,0)))</f>
        <v>-</v>
      </c>
      <c r="E6" s="22" t="e">
        <f t="shared" si="0"/>
        <v>#REF!</v>
      </c>
      <c r="F6" s="22" t="e">
        <f t="shared" si="1"/>
        <v>#REF!</v>
      </c>
      <c r="G6" s="21" t="str">
        <f t="array" ref="G6">IF($D6="","",IF(ISERROR(INDEX(TempsARV,MATCH($A$3&amp;D6,triselcourse&amp;DossardsARV,0))),"-",INDEX(TempsARV,MATCH($A$3&amp;D6,triselcourse&amp;DossardsARV,0))))</f>
        <v>-</v>
      </c>
      <c r="H6" s="117" t="str">
        <f t="shared" si="2"/>
        <v/>
      </c>
      <c r="I6" s="117" t="str">
        <f t="shared" si="3"/>
        <v/>
      </c>
      <c r="J6" s="117" t="str">
        <f t="shared" si="4"/>
        <v/>
      </c>
      <c r="K6" s="117" t="str">
        <f t="shared" si="5"/>
        <v/>
      </c>
      <c r="L6" s="62" t="str">
        <f t="array" aca="1" ref="L6" ca="1">IF(ISBLANK($C6),"",IF(OR(COUNTIF(clubARV5,H6)&lt;choixt5,COUNTIF($H$2:H5,H6)),"",SUM(SMALL(IF(clubARV5=H6,$C$3:$C$401),ROW(INDIRECT("1:"&amp;choixt5))))+ROW()/9^9))</f>
        <v/>
      </c>
      <c r="M6" s="36" t="str">
        <f ca="1">IF(N6="","",ROWS(M$3:M6))</f>
        <v/>
      </c>
      <c r="N6" s="1" t="str">
        <f ca="1">IF(COUNT(POINTS1b5)&lt;ROWS(N$3:N6),"",INDEX(clubARV5,MATCH(P6,POINTS1b5,0)))</f>
        <v/>
      </c>
      <c r="O6" s="1">
        <f t="shared" ca="1" si="8"/>
        <v>399</v>
      </c>
      <c r="P6" s="2" t="str">
        <f ca="1">IF(COUNT(POINTS1b5)&lt;ROWS(P$3:P6),"",SMALL(POINTS1b5,ROWS(P$3:P6)))</f>
        <v/>
      </c>
      <c r="Q6" s="40" t="str">
        <f t="array" aca="1" ref="Q6" ca="1">IFERROR(SMALL(IF(($H$3:$H$401=$N6)*($H$3:$H$401&lt;&gt;""),$C$3:$C$401),COLUMNS($Q:Q)),"-")</f>
        <v>-</v>
      </c>
      <c r="R6" s="63" t="str">
        <f t="array" aca="1" ref="R6" ca="1">IFERROR(SMALL(IF(($H$3:$H$401=$N6)*($H$3:$H$401&lt;&gt;""),$C$3:$C$401),COLUMNS($Q:R)),"-")</f>
        <v>-</v>
      </c>
      <c r="S6" s="63" t="str">
        <f t="array" aca="1" ref="S6" ca="1">IFERROR(SMALL(IF(($H$3:$H$401=$N6)*($H$3:$H$401&lt;&gt;""),$C$3:$C$401),COLUMNS($Q:S)),"-")</f>
        <v>-</v>
      </c>
      <c r="T6" s="63" t="str">
        <f t="array" aca="1" ref="T6" ca="1">IFERROR(SMALL(IF(($H$3:$H$401=$N6)*($H$3:$H$401&lt;&gt;""),$C$3:$C$401),COLUMNS($Q:T)),"-")</f>
        <v>-</v>
      </c>
      <c r="U6" s="63" t="str">
        <f t="array" aca="1" ref="U6" ca="1">IFERROR(SMALL(IF(($H$3:$H$401=$N6)*($H$3:$H$401&lt;&gt;""),$C$3:$C$401),COLUMNS($Q:U)),"-")</f>
        <v>-</v>
      </c>
      <c r="V6" s="40" t="str">
        <f t="array" aca="1" ref="V6" ca="1">IFERROR(SMALL(IF(($H$3:$H$401=$N6)*($H$3:$H$401&lt;&gt;""),$C$3:$C$401),COLUMNS($Q:V)),"-")</f>
        <v>-</v>
      </c>
      <c r="W6" s="63" t="str">
        <f t="array" aca="1" ref="W6" ca="1">IFERROR(SMALL(IF(($H$3:$H$401=$N6)*($H$3:$H$401&lt;&gt;""),$C$3:$C$401),COLUMNS($Q:W)),"-")</f>
        <v>-</v>
      </c>
      <c r="X6" s="63" t="str">
        <f t="array" aca="1" ref="X6" ca="1">IFERROR(SMALL(IF(($H$3:$H$401=$N6)*($H$3:$H$401&lt;&gt;""),$C$3:$C$401),COLUMNS($Q:X)),"-")</f>
        <v>-</v>
      </c>
      <c r="Y6" s="63" t="str">
        <f t="array" aca="1" ref="Y6" ca="1">IFERROR(SMALL(IF(($H$3:$H$401=$N6)*($H$3:$H$401&lt;&gt;""),$C$3:$C$401),COLUMNS($Q:Y)),"-")</f>
        <v>-</v>
      </c>
      <c r="Z6" s="63" t="str">
        <f t="array" aca="1" ref="Z6" ca="1">IFERROR(SMALL(IF(($H$3:$H$401=$N6)*($H$3:$H$401&lt;&gt;""),$C$3:$C$401),COLUMNS($Q:Z)),"-")</f>
        <v>-</v>
      </c>
      <c r="AA6" s="40" t="str">
        <f t="array" aca="1" ref="AA6" ca="1">IFERROR(SMALL(IF(($H$3:$H$401=$N6)*($H$3:$H$401&lt;&gt;""),$C$3:$C$401),COLUMNS($Q:AA)),"-")</f>
        <v>-</v>
      </c>
      <c r="AB6" s="63" t="str">
        <f t="array" aca="1" ref="AB6" ca="1">IFERROR(SMALL(IF(($H$3:$H$401=$N6)*($H$3:$H$401&lt;&gt;""),$C$3:$C$401),COLUMNS($Q:AB)),"-")</f>
        <v>-</v>
      </c>
      <c r="AC6" s="63" t="str">
        <f t="array" aca="1" ref="AC6" ca="1">IFERROR(SMALL(IF(($H$3:$H$401=$N6)*($H$3:$H$401&lt;&gt;""),$C$3:$C$401),COLUMNS($Q:AC)),"-")</f>
        <v>-</v>
      </c>
      <c r="AD6" s="63" t="str">
        <f t="array" aca="1" ref="AD6" ca="1">IFERROR(SMALL(IF(($H$3:$H$401=$N6)*($H$3:$H$401&lt;&gt;""),$C$3:$C$401),COLUMNS($Q:AD)),"-")</f>
        <v>-</v>
      </c>
      <c r="AE6" s="63" t="str">
        <f t="array" aca="1" ref="AE6" ca="1">IFERROR(SMALL(IF(($H$3:$H$401=$N6)*($H$3:$H$401&lt;&gt;""),$C$3:$C$401),COLUMNS($Q:AE)),"-")</f>
        <v>-</v>
      </c>
      <c r="AG6" s="59">
        <v>4</v>
      </c>
      <c r="AH6" s="59" t="str">
        <f t="shared" ca="1" si="9"/>
        <v/>
      </c>
      <c r="AI6" s="43" t="str">
        <f t="shared" ca="1" si="10"/>
        <v/>
      </c>
      <c r="AJ6" s="43" t="str">
        <f t="shared" ca="1" si="11"/>
        <v/>
      </c>
      <c r="AK6" s="43" t="str">
        <f t="shared" ca="1" si="12"/>
        <v/>
      </c>
      <c r="AM6" s="58">
        <v>4</v>
      </c>
      <c r="AN6" s="43" t="str">
        <f t="array" aca="1" ref="AN6" ca="1">IFERROR(INDEX(ColClubs,MIN(IF(ZonePoints&lt;&gt;"",IF(ZonePoints+(ROW(ZonePoints)+COLUMN(ZonePoints))/9^9=SMALL(IF(ZonePoints&lt;&gt;"",ZonePoints+(ROW(ZonePoints)+COLUMN(ZonePoints))/9^9),ROWS($2:5)),ROW(INDIRECT("1:"&amp;ROWS(ColClubs)))))))&amp;" "&amp;INDEX(LigEquipes,,MIN(IF(ZonePoints&lt;&gt;"",IF(ZonePoints+(ROW(ZonePoints)+COLUMN(ZonePoints))/9^9=SMALL(IF(ZonePoints&lt;&gt;"",ZonePoints+(ROW(ZonePoints)+COLUMN(ZonePoints))/9^9),ROWS($2:5)),COLUMN(ZonePoints)-34)))),"")</f>
        <v xml:space="preserve"> EQ1</v>
      </c>
      <c r="AO6" s="45" t="str">
        <f t="shared" ca="1" si="13"/>
        <v/>
      </c>
      <c r="AP6" s="45" t="str">
        <f t="shared" ca="1" si="14"/>
        <v>EQ1</v>
      </c>
      <c r="AQ6" s="78" t="str">
        <f t="array" aca="1" ref="AQ6" ca="1">IFERROR(INDEX(ZonePoints,MATCH(AO6,ColClubs,0),MATCH(AP6,LigEquipes,0)),"")</f>
        <v/>
      </c>
      <c r="AS6" s="50">
        <v>4</v>
      </c>
      <c r="AT6" s="124" t="str">
        <f t="shared" ca="1" si="6"/>
        <v xml:space="preserve"> EQ1</v>
      </c>
      <c r="AU6" s="51" t="str">
        <f t="shared" ca="1" si="7"/>
        <v/>
      </c>
    </row>
    <row r="7" spans="1:47" ht="13">
      <c r="B7" s="174"/>
      <c r="C7" s="20">
        <v>5</v>
      </c>
      <c r="D7" s="22" t="str">
        <f t="array" ref="D7">IF(ISERROR(INDEX(DossardsARV,MATCH($A$3&amp;C7,triselcourse&amp;claselcourARV,0))),"-",INDEX(DossardsARV,MATCH($A$3&amp;C7,triselcourse&amp;claselcourARV,0)))</f>
        <v>-</v>
      </c>
      <c r="E7" s="22" t="e">
        <f t="shared" si="0"/>
        <v>#REF!</v>
      </c>
      <c r="F7" s="22" t="e">
        <f t="shared" si="1"/>
        <v>#REF!</v>
      </c>
      <c r="G7" s="21" t="str">
        <f t="array" ref="G7">IF($D7="","",IF(ISERROR(INDEX(TempsARV,MATCH($A$3&amp;D7,triselcourse&amp;DossardsARV,0))),"-",INDEX(TempsARV,MATCH($A$3&amp;D7,triselcourse&amp;DossardsARV,0))))</f>
        <v>-</v>
      </c>
      <c r="H7" s="117" t="str">
        <f t="shared" si="2"/>
        <v/>
      </c>
      <c r="I7" s="117" t="str">
        <f t="shared" si="3"/>
        <v/>
      </c>
      <c r="J7" s="117" t="str">
        <f t="shared" si="4"/>
        <v/>
      </c>
      <c r="K7" s="117" t="str">
        <f t="shared" si="5"/>
        <v/>
      </c>
      <c r="L7" s="62" t="str">
        <f t="array" aca="1" ref="L7" ca="1">IF(ISBLANK($C7),"",IF(OR(COUNTIF(clubARV5,H7)&lt;choixt5,COUNTIF($H$2:H6,H7)),"",SUM(SMALL(IF(clubARV5=H7,$C$3:$C$401),ROW(INDIRECT("1:"&amp;choixt5))))+ROW()/9^9))</f>
        <v/>
      </c>
      <c r="M7" s="36" t="str">
        <f ca="1">IF(N7="","",ROWS(M$3:M7))</f>
        <v/>
      </c>
      <c r="N7" s="1" t="str">
        <f ca="1">IF(COUNT(POINTS1b5)&lt;ROWS(N$3:N7),"",INDEX(clubARV5,MATCH(P7,POINTS1b5,0)))</f>
        <v/>
      </c>
      <c r="O7" s="1">
        <f t="shared" ca="1" si="8"/>
        <v>399</v>
      </c>
      <c r="P7" s="2" t="str">
        <f ca="1">IF(COUNT(POINTS1b5)&lt;ROWS(P$3:P7),"",SMALL(POINTS1b5,ROWS(P$3:P7)))</f>
        <v/>
      </c>
      <c r="Q7" s="40" t="str">
        <f t="array" aca="1" ref="Q7" ca="1">IFERROR(SMALL(IF(($H$3:$H$401=$N7)*($H$3:$H$401&lt;&gt;""),$C$3:$C$401),COLUMNS($Q:Q)),"-")</f>
        <v>-</v>
      </c>
      <c r="R7" s="63" t="str">
        <f t="array" aca="1" ref="R7" ca="1">IFERROR(SMALL(IF(($H$3:$H$401=$N7)*($H$3:$H$401&lt;&gt;""),$C$3:$C$401),COLUMNS($Q:R)),"-")</f>
        <v>-</v>
      </c>
      <c r="S7" s="63" t="str">
        <f t="array" aca="1" ref="S7" ca="1">IFERROR(SMALL(IF(($H$3:$H$401=$N7)*($H$3:$H$401&lt;&gt;""),$C$3:$C$401),COLUMNS($Q:S)),"-")</f>
        <v>-</v>
      </c>
      <c r="T7" s="63" t="str">
        <f t="array" aca="1" ref="T7" ca="1">IFERROR(SMALL(IF(($H$3:$H$401=$N7)*($H$3:$H$401&lt;&gt;""),$C$3:$C$401),COLUMNS($Q:T)),"-")</f>
        <v>-</v>
      </c>
      <c r="U7" s="63" t="str">
        <f t="array" aca="1" ref="U7" ca="1">IFERROR(SMALL(IF(($H$3:$H$401=$N7)*($H$3:$H$401&lt;&gt;""),$C$3:$C$401),COLUMNS($Q:U)),"-")</f>
        <v>-</v>
      </c>
      <c r="V7" s="40" t="str">
        <f t="array" aca="1" ref="V7" ca="1">IFERROR(SMALL(IF(($H$3:$H$401=$N7)*($H$3:$H$401&lt;&gt;""),$C$3:$C$401),COLUMNS($Q:V)),"-")</f>
        <v>-</v>
      </c>
      <c r="W7" s="63" t="str">
        <f t="array" aca="1" ref="W7" ca="1">IFERROR(SMALL(IF(($H$3:$H$401=$N7)*($H$3:$H$401&lt;&gt;""),$C$3:$C$401),COLUMNS($Q:W)),"-")</f>
        <v>-</v>
      </c>
      <c r="X7" s="63" t="str">
        <f t="array" aca="1" ref="X7" ca="1">IFERROR(SMALL(IF(($H$3:$H$401=$N7)*($H$3:$H$401&lt;&gt;""),$C$3:$C$401),COLUMNS($Q:X)),"-")</f>
        <v>-</v>
      </c>
      <c r="Y7" s="63" t="str">
        <f t="array" aca="1" ref="Y7" ca="1">IFERROR(SMALL(IF(($H$3:$H$401=$N7)*($H$3:$H$401&lt;&gt;""),$C$3:$C$401),COLUMNS($Q:Y)),"-")</f>
        <v>-</v>
      </c>
      <c r="Z7" s="63" t="str">
        <f t="array" aca="1" ref="Z7" ca="1">IFERROR(SMALL(IF(($H$3:$H$401=$N7)*($H$3:$H$401&lt;&gt;""),$C$3:$C$401),COLUMNS($Q:Z)),"-")</f>
        <v>-</v>
      </c>
      <c r="AA7" s="40" t="str">
        <f t="array" aca="1" ref="AA7" ca="1">IFERROR(SMALL(IF(($H$3:$H$401=$N7)*($H$3:$H$401&lt;&gt;""),$C$3:$C$401),COLUMNS($Q:AA)),"-")</f>
        <v>-</v>
      </c>
      <c r="AB7" s="63" t="str">
        <f t="array" aca="1" ref="AB7" ca="1">IFERROR(SMALL(IF(($H$3:$H$401=$N7)*($H$3:$H$401&lt;&gt;""),$C$3:$C$401),COLUMNS($Q:AB)),"-")</f>
        <v>-</v>
      </c>
      <c r="AC7" s="63" t="str">
        <f t="array" aca="1" ref="AC7" ca="1">IFERROR(SMALL(IF(($H$3:$H$401=$N7)*($H$3:$H$401&lt;&gt;""),$C$3:$C$401),COLUMNS($Q:AC)),"-")</f>
        <v>-</v>
      </c>
      <c r="AD7" s="63" t="str">
        <f t="array" aca="1" ref="AD7" ca="1">IFERROR(SMALL(IF(($H$3:$H$401=$N7)*($H$3:$H$401&lt;&gt;""),$C$3:$C$401),COLUMNS($Q:AD)),"-")</f>
        <v>-</v>
      </c>
      <c r="AE7" s="63" t="str">
        <f t="array" aca="1" ref="AE7" ca="1">IFERROR(SMALL(IF(($H$3:$H$401=$N7)*($H$3:$H$401&lt;&gt;""),$C$3:$C$401),COLUMNS($Q:AE)),"-")</f>
        <v>-</v>
      </c>
      <c r="AG7" s="59">
        <v>5</v>
      </c>
      <c r="AH7" s="59" t="str">
        <f t="shared" ca="1" si="9"/>
        <v/>
      </c>
      <c r="AI7" s="43" t="str">
        <f t="shared" ca="1" si="10"/>
        <v/>
      </c>
      <c r="AJ7" s="43" t="str">
        <f t="shared" ca="1" si="11"/>
        <v/>
      </c>
      <c r="AK7" s="43" t="str">
        <f t="shared" ca="1" si="12"/>
        <v/>
      </c>
      <c r="AM7" s="58">
        <v>5</v>
      </c>
      <c r="AN7" s="43" t="str">
        <f t="array" aca="1" ref="AN7" ca="1">IFERROR(INDEX(ColClubs,MIN(IF(ZonePoints&lt;&gt;"",IF(ZonePoints+(ROW(ZonePoints)+COLUMN(ZonePoints))/9^9=SMALL(IF(ZonePoints&lt;&gt;"",ZonePoints+(ROW(ZonePoints)+COLUMN(ZonePoints))/9^9),ROWS($2:6)),ROW(INDIRECT("1:"&amp;ROWS(ColClubs)))))))&amp;" "&amp;INDEX(LigEquipes,,MIN(IF(ZonePoints&lt;&gt;"",IF(ZonePoints+(ROW(ZonePoints)+COLUMN(ZonePoints))/9^9=SMALL(IF(ZonePoints&lt;&gt;"",ZonePoints+(ROW(ZonePoints)+COLUMN(ZonePoints))/9^9),ROWS($2:6)),COLUMN(ZonePoints)-34)))),"")</f>
        <v xml:space="preserve"> EQ1</v>
      </c>
      <c r="AO7" s="45" t="str">
        <f t="shared" ca="1" si="13"/>
        <v/>
      </c>
      <c r="AP7" s="45" t="str">
        <f t="shared" ca="1" si="14"/>
        <v>EQ1</v>
      </c>
      <c r="AQ7" s="78" t="str">
        <f t="array" aca="1" ref="AQ7" ca="1">IFERROR(INDEX(ZonePoints,MATCH(AO7,ColClubs,0),MATCH(AP7,LigEquipes,0)),"")</f>
        <v/>
      </c>
      <c r="AS7" s="50">
        <v>5</v>
      </c>
      <c r="AT7" s="124" t="str">
        <f t="shared" ca="1" si="6"/>
        <v xml:space="preserve"> EQ1</v>
      </c>
      <c r="AU7" s="51" t="str">
        <f t="shared" ca="1" si="7"/>
        <v/>
      </c>
    </row>
    <row r="8" spans="1:47" ht="13">
      <c r="B8" s="174"/>
      <c r="C8" s="20">
        <v>6</v>
      </c>
      <c r="D8" s="22" t="str">
        <f t="array" ref="D8">IF(ISERROR(INDEX(DossardsARV,MATCH($A$3&amp;C8,triselcourse&amp;claselcourARV,0))),"-",INDEX(DossardsARV,MATCH($A$3&amp;C8,triselcourse&amp;claselcourARV,0)))</f>
        <v>-</v>
      </c>
      <c r="E8" s="22" t="e">
        <f t="shared" si="0"/>
        <v>#REF!</v>
      </c>
      <c r="F8" s="22" t="e">
        <f t="shared" si="1"/>
        <v>#REF!</v>
      </c>
      <c r="G8" s="21" t="str">
        <f t="array" ref="G8">IF($D8="","",IF(ISERROR(INDEX(TempsARV,MATCH($A$3&amp;D8,triselcourse&amp;DossardsARV,0))),"-",INDEX(TempsARV,MATCH($A$3&amp;D8,triselcourse&amp;DossardsARV,0))))</f>
        <v>-</v>
      </c>
      <c r="H8" s="117" t="str">
        <f t="shared" si="2"/>
        <v/>
      </c>
      <c r="I8" s="117" t="str">
        <f t="shared" si="3"/>
        <v/>
      </c>
      <c r="J8" s="117" t="str">
        <f t="shared" si="4"/>
        <v/>
      </c>
      <c r="K8" s="117" t="str">
        <f t="shared" si="5"/>
        <v/>
      </c>
      <c r="L8" s="62" t="str">
        <f t="array" aca="1" ref="L8" ca="1">IF(ISBLANK($C8),"",IF(OR(COUNTIF(clubARV5,H8)&lt;choixt5,COUNTIF($H$2:H7,H8)),"",SUM(SMALL(IF(clubARV5=H8,$C$3:$C$401),ROW(INDIRECT("1:"&amp;choixt5))))+ROW()/9^9))</f>
        <v/>
      </c>
      <c r="M8" s="36" t="str">
        <f ca="1">IF(N8="","",ROWS(M$3:M8))</f>
        <v/>
      </c>
      <c r="N8" s="1" t="str">
        <f ca="1">IF(COUNT(POINTS1b5)&lt;ROWS(N$3:N8),"",INDEX(clubARV5,MATCH(P8,POINTS1b5,0)))</f>
        <v/>
      </c>
      <c r="O8" s="1">
        <f t="shared" ca="1" si="8"/>
        <v>399</v>
      </c>
      <c r="P8" s="2" t="str">
        <f ca="1">IF(COUNT(POINTS1b5)&lt;ROWS(P$3:P8),"",SMALL(POINTS1b5,ROWS(P$3:P8)))</f>
        <v/>
      </c>
      <c r="Q8" s="40" t="str">
        <f t="array" aca="1" ref="Q8" ca="1">IFERROR(SMALL(IF(($H$3:$H$401=$N8)*($H$3:$H$401&lt;&gt;""),$C$3:$C$401),COLUMNS($Q:Q)),"-")</f>
        <v>-</v>
      </c>
      <c r="R8" s="63" t="str">
        <f t="array" aca="1" ref="R8" ca="1">IFERROR(SMALL(IF(($H$3:$H$401=$N8)*($H$3:$H$401&lt;&gt;""),$C$3:$C$401),COLUMNS($Q:R)),"-")</f>
        <v>-</v>
      </c>
      <c r="S8" s="63" t="str">
        <f t="array" aca="1" ref="S8" ca="1">IFERROR(SMALL(IF(($H$3:$H$401=$N8)*($H$3:$H$401&lt;&gt;""),$C$3:$C$401),COLUMNS($Q:S)),"-")</f>
        <v>-</v>
      </c>
      <c r="T8" s="63" t="str">
        <f t="array" aca="1" ref="T8" ca="1">IFERROR(SMALL(IF(($H$3:$H$401=$N8)*($H$3:$H$401&lt;&gt;""),$C$3:$C$401),COLUMNS($Q:T)),"-")</f>
        <v>-</v>
      </c>
      <c r="U8" s="63" t="str">
        <f t="array" aca="1" ref="U8" ca="1">IFERROR(SMALL(IF(($H$3:$H$401=$N8)*($H$3:$H$401&lt;&gt;""),$C$3:$C$401),COLUMNS($Q:U)),"-")</f>
        <v>-</v>
      </c>
      <c r="V8" s="40" t="str">
        <f t="array" aca="1" ref="V8" ca="1">IFERROR(SMALL(IF(($H$3:$H$401=$N8)*($H$3:$H$401&lt;&gt;""),$C$3:$C$401),COLUMNS($Q:V)),"-")</f>
        <v>-</v>
      </c>
      <c r="W8" s="63" t="str">
        <f t="array" aca="1" ref="W8" ca="1">IFERROR(SMALL(IF(($H$3:$H$401=$N8)*($H$3:$H$401&lt;&gt;""),$C$3:$C$401),COLUMNS($Q:W)),"-")</f>
        <v>-</v>
      </c>
      <c r="X8" s="63" t="str">
        <f t="array" aca="1" ref="X8" ca="1">IFERROR(SMALL(IF(($H$3:$H$401=$N8)*($H$3:$H$401&lt;&gt;""),$C$3:$C$401),COLUMNS($Q:X)),"-")</f>
        <v>-</v>
      </c>
      <c r="Y8" s="63" t="str">
        <f t="array" aca="1" ref="Y8" ca="1">IFERROR(SMALL(IF(($H$3:$H$401=$N8)*($H$3:$H$401&lt;&gt;""),$C$3:$C$401),COLUMNS($Q:Y)),"-")</f>
        <v>-</v>
      </c>
      <c r="Z8" s="63" t="str">
        <f t="array" aca="1" ref="Z8" ca="1">IFERROR(SMALL(IF(($H$3:$H$401=$N8)*($H$3:$H$401&lt;&gt;""),$C$3:$C$401),COLUMNS($Q:Z)),"-")</f>
        <v>-</v>
      </c>
      <c r="AA8" s="40" t="str">
        <f t="array" aca="1" ref="AA8" ca="1">IFERROR(SMALL(IF(($H$3:$H$401=$N8)*($H$3:$H$401&lt;&gt;""),$C$3:$C$401),COLUMNS($Q:AA)),"-")</f>
        <v>-</v>
      </c>
      <c r="AB8" s="63" t="str">
        <f t="array" aca="1" ref="AB8" ca="1">IFERROR(SMALL(IF(($H$3:$H$401=$N8)*($H$3:$H$401&lt;&gt;""),$C$3:$C$401),COLUMNS($Q:AB)),"-")</f>
        <v>-</v>
      </c>
      <c r="AC8" s="63" t="str">
        <f t="array" aca="1" ref="AC8" ca="1">IFERROR(SMALL(IF(($H$3:$H$401=$N8)*($H$3:$H$401&lt;&gt;""),$C$3:$C$401),COLUMNS($Q:AC)),"-")</f>
        <v>-</v>
      </c>
      <c r="AD8" s="63" t="str">
        <f t="array" aca="1" ref="AD8" ca="1">IFERROR(SMALL(IF(($H$3:$H$401=$N8)*($H$3:$H$401&lt;&gt;""),$C$3:$C$401),COLUMNS($Q:AD)),"-")</f>
        <v>-</v>
      </c>
      <c r="AE8" s="63" t="str">
        <f t="array" aca="1" ref="AE8" ca="1">IFERROR(SMALL(IF(($H$3:$H$401=$N8)*($H$3:$H$401&lt;&gt;""),$C$3:$C$401),COLUMNS($Q:AE)),"-")</f>
        <v>-</v>
      </c>
      <c r="AG8" s="59">
        <v>6</v>
      </c>
      <c r="AH8" s="59" t="str">
        <f t="shared" ca="1" si="9"/>
        <v/>
      </c>
      <c r="AI8" s="43" t="str">
        <f t="shared" ca="1" si="10"/>
        <v/>
      </c>
      <c r="AJ8" s="43" t="str">
        <f t="shared" ca="1" si="11"/>
        <v/>
      </c>
      <c r="AK8" s="43" t="str">
        <f t="shared" ca="1" si="12"/>
        <v/>
      </c>
      <c r="AM8" s="58">
        <v>6</v>
      </c>
      <c r="AN8" s="43" t="str">
        <f t="array" aca="1" ref="AN8" ca="1">IFERROR(INDEX(ColClubs,MIN(IF(ZonePoints&lt;&gt;"",IF(ZonePoints+(ROW(ZonePoints)+COLUMN(ZonePoints))/9^9=SMALL(IF(ZonePoints&lt;&gt;"",ZonePoints+(ROW(ZonePoints)+COLUMN(ZonePoints))/9^9),ROWS($2:7)),ROW(INDIRECT("1:"&amp;ROWS(ColClubs)))))))&amp;" "&amp;INDEX(LigEquipes,,MIN(IF(ZonePoints&lt;&gt;"",IF(ZonePoints+(ROW(ZonePoints)+COLUMN(ZonePoints))/9^9=SMALL(IF(ZonePoints&lt;&gt;"",ZonePoints+(ROW(ZonePoints)+COLUMN(ZonePoints))/9^9),ROWS($2:7)),COLUMN(ZonePoints)-34)))),"")</f>
        <v xml:space="preserve"> EQ1</v>
      </c>
      <c r="AO8" s="45" t="str">
        <f t="shared" ca="1" si="13"/>
        <v/>
      </c>
      <c r="AP8" s="45" t="str">
        <f t="shared" ca="1" si="14"/>
        <v>EQ1</v>
      </c>
      <c r="AQ8" s="78" t="str">
        <f t="array" aca="1" ref="AQ8" ca="1">IFERROR(INDEX(ZonePoints,MATCH(AO8,ColClubs,0),MATCH(AP8,LigEquipes,0)),"")</f>
        <v/>
      </c>
      <c r="AS8" s="50">
        <v>6</v>
      </c>
      <c r="AT8" s="124" t="str">
        <f t="shared" ca="1" si="6"/>
        <v xml:space="preserve"> EQ1</v>
      </c>
      <c r="AU8" s="51" t="str">
        <f t="shared" ca="1" si="7"/>
        <v/>
      </c>
    </row>
    <row r="9" spans="1:47" ht="13">
      <c r="B9" s="174"/>
      <c r="C9" s="20">
        <v>7</v>
      </c>
      <c r="D9" s="22" t="str">
        <f t="array" ref="D9">IF(ISERROR(INDEX(DossardsARV,MATCH($A$3&amp;C9,triselcourse&amp;claselcourARV,0))),"-",INDEX(DossardsARV,MATCH($A$3&amp;C9,triselcourse&amp;claselcourARV,0)))</f>
        <v>-</v>
      </c>
      <c r="E9" s="22" t="e">
        <f t="shared" si="0"/>
        <v>#REF!</v>
      </c>
      <c r="F9" s="22" t="e">
        <f t="shared" si="1"/>
        <v>#REF!</v>
      </c>
      <c r="G9" s="21" t="str">
        <f t="array" ref="G9">IF($D9="","",IF(ISERROR(INDEX(TempsARV,MATCH($A$3&amp;D9,triselcourse&amp;DossardsARV,0))),"-",INDEX(TempsARV,MATCH($A$3&amp;D9,triselcourse&amp;DossardsARV,0))))</f>
        <v>-</v>
      </c>
      <c r="H9" s="117" t="str">
        <f t="shared" si="2"/>
        <v/>
      </c>
      <c r="I9" s="117" t="str">
        <f t="shared" si="3"/>
        <v/>
      </c>
      <c r="J9" s="117" t="str">
        <f t="shared" si="4"/>
        <v/>
      </c>
      <c r="K9" s="117" t="str">
        <f t="shared" si="5"/>
        <v/>
      </c>
      <c r="L9" s="62" t="str">
        <f t="array" aca="1" ref="L9" ca="1">IF(ISBLANK($C9),"",IF(OR(COUNTIF(clubARV5,H9)&lt;choixt5,COUNTIF($H$2:H8,H9)),"",SUM(SMALL(IF(clubARV5=H9,$C$3:$C$401),ROW(INDIRECT("1:"&amp;choixt5))))+ROW()/9^9))</f>
        <v/>
      </c>
      <c r="M9" s="36" t="str">
        <f ca="1">IF(N9="","",ROWS(M$3:M9))</f>
        <v/>
      </c>
      <c r="N9" s="1" t="str">
        <f ca="1">IF(COUNT(POINTS1b5)&lt;ROWS(N$3:N9),"",INDEX(clubARV5,MATCH(P9,POINTS1b5,0)))</f>
        <v/>
      </c>
      <c r="O9" s="1">
        <f t="shared" ca="1" si="8"/>
        <v>399</v>
      </c>
      <c r="P9" s="2" t="str">
        <f ca="1">IF(COUNT(POINTS1b5)&lt;ROWS(P$3:P9),"",SMALL(POINTS1b5,ROWS(P$3:P9)))</f>
        <v/>
      </c>
      <c r="Q9" s="40" t="str">
        <f t="array" aca="1" ref="Q9" ca="1">IFERROR(SMALL(IF(($H$3:$H$401=$N9)*($H$3:$H$401&lt;&gt;""),$C$3:$C$401),COLUMNS($Q:Q)),"-")</f>
        <v>-</v>
      </c>
      <c r="R9" s="63" t="str">
        <f t="array" aca="1" ref="R9" ca="1">IFERROR(SMALL(IF(($H$3:$H$401=$N9)*($H$3:$H$401&lt;&gt;""),$C$3:$C$401),COLUMNS($Q:R)),"-")</f>
        <v>-</v>
      </c>
      <c r="S9" s="63" t="str">
        <f t="array" aca="1" ref="S9" ca="1">IFERROR(SMALL(IF(($H$3:$H$401=$N9)*($H$3:$H$401&lt;&gt;""),$C$3:$C$401),COLUMNS($Q:S)),"-")</f>
        <v>-</v>
      </c>
      <c r="T9" s="63" t="str">
        <f t="array" aca="1" ref="T9" ca="1">IFERROR(SMALL(IF(($H$3:$H$401=$N9)*($H$3:$H$401&lt;&gt;""),$C$3:$C$401),COLUMNS($Q:T)),"-")</f>
        <v>-</v>
      </c>
      <c r="U9" s="63" t="str">
        <f t="array" aca="1" ref="U9" ca="1">IFERROR(SMALL(IF(($H$3:$H$401=$N9)*($H$3:$H$401&lt;&gt;""),$C$3:$C$401),COLUMNS($Q:U)),"-")</f>
        <v>-</v>
      </c>
      <c r="V9" s="40" t="str">
        <f t="array" aca="1" ref="V9" ca="1">IFERROR(SMALL(IF(($H$3:$H$401=$N9)*($H$3:$H$401&lt;&gt;""),$C$3:$C$401),COLUMNS($Q:V)),"-")</f>
        <v>-</v>
      </c>
      <c r="W9" s="63" t="str">
        <f t="array" aca="1" ref="W9" ca="1">IFERROR(SMALL(IF(($H$3:$H$401=$N9)*($H$3:$H$401&lt;&gt;""),$C$3:$C$401),COLUMNS($Q:W)),"-")</f>
        <v>-</v>
      </c>
      <c r="X9" s="63" t="str">
        <f t="array" aca="1" ref="X9" ca="1">IFERROR(SMALL(IF(($H$3:$H$401=$N9)*($H$3:$H$401&lt;&gt;""),$C$3:$C$401),COLUMNS($Q:X)),"-")</f>
        <v>-</v>
      </c>
      <c r="Y9" s="63" t="str">
        <f t="array" aca="1" ref="Y9" ca="1">IFERROR(SMALL(IF(($H$3:$H$401=$N9)*($H$3:$H$401&lt;&gt;""),$C$3:$C$401),COLUMNS($Q:Y)),"-")</f>
        <v>-</v>
      </c>
      <c r="Z9" s="63" t="str">
        <f t="array" aca="1" ref="Z9" ca="1">IFERROR(SMALL(IF(($H$3:$H$401=$N9)*($H$3:$H$401&lt;&gt;""),$C$3:$C$401),COLUMNS($Q:Z)),"-")</f>
        <v>-</v>
      </c>
      <c r="AA9" s="40" t="str">
        <f t="array" aca="1" ref="AA9" ca="1">IFERROR(SMALL(IF(($H$3:$H$401=$N9)*($H$3:$H$401&lt;&gt;""),$C$3:$C$401),COLUMNS($Q:AA)),"-")</f>
        <v>-</v>
      </c>
      <c r="AB9" s="63" t="str">
        <f t="array" aca="1" ref="AB9" ca="1">IFERROR(SMALL(IF(($H$3:$H$401=$N9)*($H$3:$H$401&lt;&gt;""),$C$3:$C$401),COLUMNS($Q:AB)),"-")</f>
        <v>-</v>
      </c>
      <c r="AC9" s="63" t="str">
        <f t="array" aca="1" ref="AC9" ca="1">IFERROR(SMALL(IF(($H$3:$H$401=$N9)*($H$3:$H$401&lt;&gt;""),$C$3:$C$401),COLUMNS($Q:AC)),"-")</f>
        <v>-</v>
      </c>
      <c r="AD9" s="63" t="str">
        <f t="array" aca="1" ref="AD9" ca="1">IFERROR(SMALL(IF(($H$3:$H$401=$N9)*($H$3:$H$401&lt;&gt;""),$C$3:$C$401),COLUMNS($Q:AD)),"-")</f>
        <v>-</v>
      </c>
      <c r="AE9" s="63" t="str">
        <f t="array" aca="1" ref="AE9" ca="1">IFERROR(SMALL(IF(($H$3:$H$401=$N9)*($H$3:$H$401&lt;&gt;""),$C$3:$C$401),COLUMNS($Q:AE)),"-")</f>
        <v>-</v>
      </c>
      <c r="AG9" s="59">
        <v>7</v>
      </c>
      <c r="AH9" s="59" t="str">
        <f t="shared" ca="1" si="9"/>
        <v/>
      </c>
      <c r="AI9" s="43" t="str">
        <f t="shared" ca="1" si="10"/>
        <v/>
      </c>
      <c r="AJ9" s="43" t="str">
        <f t="shared" ca="1" si="11"/>
        <v/>
      </c>
      <c r="AK9" s="43" t="str">
        <f t="shared" ca="1" si="12"/>
        <v/>
      </c>
      <c r="AM9" s="58">
        <v>7</v>
      </c>
      <c r="AN9" s="43" t="str">
        <f t="array" aca="1" ref="AN9" ca="1">IFERROR(INDEX(ColClubs,MIN(IF(ZonePoints&lt;&gt;"",IF(ZonePoints+(ROW(ZonePoints)+COLUMN(ZonePoints))/9^9=SMALL(IF(ZonePoints&lt;&gt;"",ZonePoints+(ROW(ZonePoints)+COLUMN(ZonePoints))/9^9),ROWS($2:8)),ROW(INDIRECT("1:"&amp;ROWS(ColClubs)))))))&amp;" "&amp;INDEX(LigEquipes,,MIN(IF(ZonePoints&lt;&gt;"",IF(ZonePoints+(ROW(ZonePoints)+COLUMN(ZonePoints))/9^9=SMALL(IF(ZonePoints&lt;&gt;"",ZonePoints+(ROW(ZonePoints)+COLUMN(ZonePoints))/9^9),ROWS($2:8)),COLUMN(ZonePoints)-34)))),"")</f>
        <v xml:space="preserve"> EQ1</v>
      </c>
      <c r="AO9" s="45" t="str">
        <f t="shared" ca="1" si="13"/>
        <v/>
      </c>
      <c r="AP9" s="45" t="str">
        <f t="shared" ca="1" si="14"/>
        <v>EQ1</v>
      </c>
      <c r="AQ9" s="78" t="str">
        <f t="array" aca="1" ref="AQ9" ca="1">IFERROR(INDEX(ZonePoints,MATCH(AO9,ColClubs,0),MATCH(AP9,LigEquipes,0)),"")</f>
        <v/>
      </c>
      <c r="AS9" s="50">
        <v>7</v>
      </c>
      <c r="AT9" s="124" t="str">
        <f t="shared" ca="1" si="6"/>
        <v xml:space="preserve"> EQ1</v>
      </c>
      <c r="AU9" s="51" t="str">
        <f t="shared" ca="1" si="7"/>
        <v/>
      </c>
    </row>
    <row r="10" spans="1:47" ht="13">
      <c r="B10" s="174"/>
      <c r="C10" s="20">
        <v>8</v>
      </c>
      <c r="D10" s="22" t="str">
        <f t="array" ref="D10">IF(ISERROR(INDEX(DossardsARV,MATCH($A$3&amp;C10,triselcourse&amp;claselcourARV,0))),"-",INDEX(DossardsARV,MATCH($A$3&amp;C10,triselcourse&amp;claselcourARV,0)))</f>
        <v>-</v>
      </c>
      <c r="E10" s="22" t="e">
        <f t="shared" si="0"/>
        <v>#REF!</v>
      </c>
      <c r="F10" s="22" t="e">
        <f t="shared" si="1"/>
        <v>#REF!</v>
      </c>
      <c r="G10" s="21" t="str">
        <f t="array" ref="G10">IF($D10="","",IF(ISERROR(INDEX(TempsARV,MATCH($A$3&amp;D10,triselcourse&amp;DossardsARV,0))),"-",INDEX(TempsARV,MATCH($A$3&amp;D10,triselcourse&amp;DossardsARV,0))))</f>
        <v>-</v>
      </c>
      <c r="H10" s="117" t="str">
        <f t="shared" si="2"/>
        <v/>
      </c>
      <c r="I10" s="117" t="str">
        <f t="shared" si="3"/>
        <v/>
      </c>
      <c r="J10" s="117" t="str">
        <f t="shared" si="4"/>
        <v/>
      </c>
      <c r="K10" s="117" t="str">
        <f t="shared" si="5"/>
        <v/>
      </c>
      <c r="L10" s="62" t="str">
        <f t="array" aca="1" ref="L10" ca="1">IF(ISBLANK($C10),"",IF(OR(COUNTIF(clubARV5,H10)&lt;choixt5,COUNTIF($H$2:H9,H10)),"",SUM(SMALL(IF(clubARV5=H10,$C$3:$C$401),ROW(INDIRECT("1:"&amp;choixt5))))+ROW()/9^9))</f>
        <v/>
      </c>
      <c r="M10" s="36" t="str">
        <f ca="1">IF(N10="","",ROWS(M$3:M10))</f>
        <v/>
      </c>
      <c r="N10" s="1" t="str">
        <f ca="1">IF(COUNT(POINTS1b5)&lt;ROWS(N$3:N10),"",INDEX(clubARV5,MATCH(P10,POINTS1b5,0)))</f>
        <v/>
      </c>
      <c r="O10" s="1">
        <f t="shared" ca="1" si="8"/>
        <v>399</v>
      </c>
      <c r="P10" s="2" t="str">
        <f ca="1">IF(COUNT(POINTS1b5)&lt;ROWS(P$3:P10),"",SMALL(POINTS1b5,ROWS(P$3:P10)))</f>
        <v/>
      </c>
      <c r="Q10" s="40" t="str">
        <f t="array" aca="1" ref="Q10" ca="1">IFERROR(SMALL(IF(($H$3:$H$401=$N10)*($H$3:$H$401&lt;&gt;""),$C$3:$C$401),COLUMNS($Q:Q)),"-")</f>
        <v>-</v>
      </c>
      <c r="R10" s="63" t="str">
        <f t="array" aca="1" ref="R10" ca="1">IFERROR(SMALL(IF(($H$3:$H$401=$N10)*($H$3:$H$401&lt;&gt;""),$C$3:$C$401),COLUMNS($Q:R)),"-")</f>
        <v>-</v>
      </c>
      <c r="S10" s="63" t="str">
        <f t="array" aca="1" ref="S10" ca="1">IFERROR(SMALL(IF(($H$3:$H$401=$N10)*($H$3:$H$401&lt;&gt;""),$C$3:$C$401),COLUMNS($Q:S)),"-")</f>
        <v>-</v>
      </c>
      <c r="T10" s="63" t="str">
        <f t="array" aca="1" ref="T10" ca="1">IFERROR(SMALL(IF(($H$3:$H$401=$N10)*($H$3:$H$401&lt;&gt;""),$C$3:$C$401),COLUMNS($Q:T)),"-")</f>
        <v>-</v>
      </c>
      <c r="U10" s="63" t="str">
        <f t="array" aca="1" ref="U10" ca="1">IFERROR(SMALL(IF(($H$3:$H$401=$N10)*($H$3:$H$401&lt;&gt;""),$C$3:$C$401),COLUMNS($Q:U)),"-")</f>
        <v>-</v>
      </c>
      <c r="V10" s="40" t="str">
        <f t="array" aca="1" ref="V10" ca="1">IFERROR(SMALL(IF(($H$3:$H$401=$N10)*($H$3:$H$401&lt;&gt;""),$C$3:$C$401),COLUMNS($Q:V)),"-")</f>
        <v>-</v>
      </c>
      <c r="W10" s="63" t="str">
        <f t="array" aca="1" ref="W10" ca="1">IFERROR(SMALL(IF(($H$3:$H$401=$N10)*($H$3:$H$401&lt;&gt;""),$C$3:$C$401),COLUMNS($Q:W)),"-")</f>
        <v>-</v>
      </c>
      <c r="X10" s="63" t="str">
        <f t="array" aca="1" ref="X10" ca="1">IFERROR(SMALL(IF(($H$3:$H$401=$N10)*($H$3:$H$401&lt;&gt;""),$C$3:$C$401),COLUMNS($Q:X)),"-")</f>
        <v>-</v>
      </c>
      <c r="Y10" s="63" t="str">
        <f t="array" aca="1" ref="Y10" ca="1">IFERROR(SMALL(IF(($H$3:$H$401=$N10)*($H$3:$H$401&lt;&gt;""),$C$3:$C$401),COLUMNS($Q:Y)),"-")</f>
        <v>-</v>
      </c>
      <c r="Z10" s="63" t="str">
        <f t="array" aca="1" ref="Z10" ca="1">IFERROR(SMALL(IF(($H$3:$H$401=$N10)*($H$3:$H$401&lt;&gt;""),$C$3:$C$401),COLUMNS($Q:Z)),"-")</f>
        <v>-</v>
      </c>
      <c r="AA10" s="40" t="str">
        <f t="array" aca="1" ref="AA10" ca="1">IFERROR(SMALL(IF(($H$3:$H$401=$N10)*($H$3:$H$401&lt;&gt;""),$C$3:$C$401),COLUMNS($Q:AA)),"-")</f>
        <v>-</v>
      </c>
      <c r="AB10" s="63" t="str">
        <f t="array" aca="1" ref="AB10" ca="1">IFERROR(SMALL(IF(($H$3:$H$401=$N10)*($H$3:$H$401&lt;&gt;""),$C$3:$C$401),COLUMNS($Q:AB)),"-")</f>
        <v>-</v>
      </c>
      <c r="AC10" s="63" t="str">
        <f t="array" aca="1" ref="AC10" ca="1">IFERROR(SMALL(IF(($H$3:$H$401=$N10)*($H$3:$H$401&lt;&gt;""),$C$3:$C$401),COLUMNS($Q:AC)),"-")</f>
        <v>-</v>
      </c>
      <c r="AD10" s="63" t="str">
        <f t="array" aca="1" ref="AD10" ca="1">IFERROR(SMALL(IF(($H$3:$H$401=$N10)*($H$3:$H$401&lt;&gt;""),$C$3:$C$401),COLUMNS($Q:AD)),"-")</f>
        <v>-</v>
      </c>
      <c r="AE10" s="63" t="str">
        <f t="array" aca="1" ref="AE10" ca="1">IFERROR(SMALL(IF(($H$3:$H$401=$N10)*($H$3:$H$401&lt;&gt;""),$C$3:$C$401),COLUMNS($Q:AE)),"-")</f>
        <v>-</v>
      </c>
      <c r="AG10" s="59">
        <v>8</v>
      </c>
      <c r="AH10" s="59" t="str">
        <f t="shared" ca="1" si="9"/>
        <v/>
      </c>
      <c r="AI10" s="43" t="str">
        <f t="shared" ca="1" si="10"/>
        <v/>
      </c>
      <c r="AJ10" s="43" t="str">
        <f t="shared" ca="1" si="11"/>
        <v/>
      </c>
      <c r="AK10" s="43" t="str">
        <f t="shared" ca="1" si="12"/>
        <v/>
      </c>
      <c r="AM10" s="58">
        <v>8</v>
      </c>
      <c r="AN10" s="43" t="str">
        <f t="array" aca="1" ref="AN10" ca="1">IFERROR(INDEX(ColClubs,MIN(IF(ZonePoints&lt;&gt;"",IF(ZonePoints+(ROW(ZonePoints)+COLUMN(ZonePoints))/9^9=SMALL(IF(ZonePoints&lt;&gt;"",ZonePoints+(ROW(ZonePoints)+COLUMN(ZonePoints))/9^9),ROWS($2:9)),ROW(INDIRECT("1:"&amp;ROWS(ColClubs)))))))&amp;" "&amp;INDEX(LigEquipes,,MIN(IF(ZonePoints&lt;&gt;"",IF(ZonePoints+(ROW(ZonePoints)+COLUMN(ZonePoints))/9^9=SMALL(IF(ZonePoints&lt;&gt;"",ZonePoints+(ROW(ZonePoints)+COLUMN(ZonePoints))/9^9),ROWS($2:9)),COLUMN(ZonePoints)-34)))),"")</f>
        <v xml:space="preserve"> EQ1</v>
      </c>
      <c r="AO10" s="45" t="str">
        <f t="shared" ca="1" si="13"/>
        <v/>
      </c>
      <c r="AP10" s="45" t="str">
        <f t="shared" ca="1" si="14"/>
        <v>EQ1</v>
      </c>
      <c r="AQ10" s="78" t="str">
        <f t="array" aca="1" ref="AQ10" ca="1">IFERROR(INDEX(ZonePoints,MATCH(AO10,ColClubs,0),MATCH(AP10,LigEquipes,0)),"")</f>
        <v/>
      </c>
      <c r="AS10" s="50">
        <v>8</v>
      </c>
      <c r="AT10" s="124" t="str">
        <f t="shared" ca="1" si="6"/>
        <v xml:space="preserve"> EQ1</v>
      </c>
      <c r="AU10" s="51" t="str">
        <f t="shared" ca="1" si="7"/>
        <v/>
      </c>
    </row>
    <row r="11" spans="1:47" ht="13">
      <c r="B11" s="174"/>
      <c r="C11" s="20">
        <v>9</v>
      </c>
      <c r="D11" s="22" t="str">
        <f t="array" ref="D11">IF(ISERROR(INDEX(DossardsARV,MATCH($A$3&amp;C11,triselcourse&amp;claselcourARV,0))),"-",INDEX(DossardsARV,MATCH($A$3&amp;C11,triselcourse&amp;claselcourARV,0)))</f>
        <v>-</v>
      </c>
      <c r="E11" s="22" t="e">
        <f t="shared" si="0"/>
        <v>#REF!</v>
      </c>
      <c r="F11" s="22" t="e">
        <f t="shared" si="1"/>
        <v>#REF!</v>
      </c>
      <c r="G11" s="21" t="str">
        <f t="array" ref="G11">IF($D11="","",IF(ISERROR(INDEX(TempsARV,MATCH($A$3&amp;D11,triselcourse&amp;DossardsARV,0))),"-",INDEX(TempsARV,MATCH($A$3&amp;D11,triselcourse&amp;DossardsARV,0))))</f>
        <v>-</v>
      </c>
      <c r="H11" s="117" t="str">
        <f t="shared" si="2"/>
        <v/>
      </c>
      <c r="I11" s="117" t="str">
        <f t="shared" si="3"/>
        <v/>
      </c>
      <c r="J11" s="117" t="str">
        <f t="shared" si="4"/>
        <v/>
      </c>
      <c r="K11" s="117" t="str">
        <f t="shared" si="5"/>
        <v/>
      </c>
      <c r="L11" s="62" t="str">
        <f t="array" aca="1" ref="L11" ca="1">IF(ISBLANK($C11),"",IF(OR(COUNTIF(clubARV5,H11)&lt;choixt5,COUNTIF($H$2:H10,H11)),"",SUM(SMALL(IF(clubARV5=H11,$C$3:$C$401),ROW(INDIRECT("1:"&amp;choixt5))))+ROW()/9^9))</f>
        <v/>
      </c>
      <c r="M11" s="36" t="str">
        <f ca="1">IF(N11="","",ROWS(M$3:M11))</f>
        <v/>
      </c>
      <c r="N11" s="1" t="str">
        <f ca="1">IF(COUNT(POINTS1b5)&lt;ROWS(N$3:N11),"",INDEX(clubARV5,MATCH(P11,POINTS1b5,0)))</f>
        <v/>
      </c>
      <c r="O11" s="1">
        <f t="shared" ca="1" si="8"/>
        <v>399</v>
      </c>
      <c r="P11" s="2" t="str">
        <f ca="1">IF(COUNT(POINTS1b5)&lt;ROWS(P$3:P11),"",SMALL(POINTS1b5,ROWS(P$3:P11)))</f>
        <v/>
      </c>
      <c r="Q11" s="40" t="str">
        <f t="array" aca="1" ref="Q11" ca="1">IFERROR(SMALL(IF(($H$3:$H$401=$N11)*($H$3:$H$401&lt;&gt;""),$C$3:$C$401),COLUMNS($Q:Q)),"-")</f>
        <v>-</v>
      </c>
      <c r="R11" s="63" t="str">
        <f t="array" aca="1" ref="R11" ca="1">IFERROR(SMALL(IF(($H$3:$H$401=$N11)*($H$3:$H$401&lt;&gt;""),$C$3:$C$401),COLUMNS($Q:R)),"-")</f>
        <v>-</v>
      </c>
      <c r="S11" s="63" t="str">
        <f t="array" aca="1" ref="S11" ca="1">IFERROR(SMALL(IF(($H$3:$H$401=$N11)*($H$3:$H$401&lt;&gt;""),$C$3:$C$401),COLUMNS($Q:S)),"-")</f>
        <v>-</v>
      </c>
      <c r="T11" s="63" t="str">
        <f t="array" aca="1" ref="T11" ca="1">IFERROR(SMALL(IF(($H$3:$H$401=$N11)*($H$3:$H$401&lt;&gt;""),$C$3:$C$401),COLUMNS($Q:T)),"-")</f>
        <v>-</v>
      </c>
      <c r="U11" s="63" t="str">
        <f t="array" aca="1" ref="U11" ca="1">IFERROR(SMALL(IF(($H$3:$H$401=$N11)*($H$3:$H$401&lt;&gt;""),$C$3:$C$401),COLUMNS($Q:U)),"-")</f>
        <v>-</v>
      </c>
      <c r="V11" s="40" t="str">
        <f t="array" aca="1" ref="V11" ca="1">IFERROR(SMALL(IF(($H$3:$H$401=$N11)*($H$3:$H$401&lt;&gt;""),$C$3:$C$401),COLUMNS($Q:V)),"-")</f>
        <v>-</v>
      </c>
      <c r="W11" s="63" t="str">
        <f t="array" aca="1" ref="W11" ca="1">IFERROR(SMALL(IF(($H$3:$H$401=$N11)*($H$3:$H$401&lt;&gt;""),$C$3:$C$401),COLUMNS($Q:W)),"-")</f>
        <v>-</v>
      </c>
      <c r="X11" s="63" t="str">
        <f t="array" aca="1" ref="X11" ca="1">IFERROR(SMALL(IF(($H$3:$H$401=$N11)*($H$3:$H$401&lt;&gt;""),$C$3:$C$401),COLUMNS($Q:X)),"-")</f>
        <v>-</v>
      </c>
      <c r="Y11" s="63" t="str">
        <f t="array" aca="1" ref="Y11" ca="1">IFERROR(SMALL(IF(($H$3:$H$401=$N11)*($H$3:$H$401&lt;&gt;""),$C$3:$C$401),COLUMNS($Q:Y)),"-")</f>
        <v>-</v>
      </c>
      <c r="Z11" s="63" t="str">
        <f t="array" aca="1" ref="Z11" ca="1">IFERROR(SMALL(IF(($H$3:$H$401=$N11)*($H$3:$H$401&lt;&gt;""),$C$3:$C$401),COLUMNS($Q:Z)),"-")</f>
        <v>-</v>
      </c>
      <c r="AA11" s="40" t="str">
        <f t="array" aca="1" ref="AA11" ca="1">IFERROR(SMALL(IF(($H$3:$H$401=$N11)*($H$3:$H$401&lt;&gt;""),$C$3:$C$401),COLUMNS($Q:AA)),"-")</f>
        <v>-</v>
      </c>
      <c r="AB11" s="63" t="str">
        <f t="array" aca="1" ref="AB11" ca="1">IFERROR(SMALL(IF(($H$3:$H$401=$N11)*($H$3:$H$401&lt;&gt;""),$C$3:$C$401),COLUMNS($Q:AB)),"-")</f>
        <v>-</v>
      </c>
      <c r="AC11" s="63" t="str">
        <f t="array" aca="1" ref="AC11" ca="1">IFERROR(SMALL(IF(($H$3:$H$401=$N11)*($H$3:$H$401&lt;&gt;""),$C$3:$C$401),COLUMNS($Q:AC)),"-")</f>
        <v>-</v>
      </c>
      <c r="AD11" s="63" t="str">
        <f t="array" aca="1" ref="AD11" ca="1">IFERROR(SMALL(IF(($H$3:$H$401=$N11)*($H$3:$H$401&lt;&gt;""),$C$3:$C$401),COLUMNS($Q:AD)),"-")</f>
        <v>-</v>
      </c>
      <c r="AE11" s="63" t="str">
        <f t="array" aca="1" ref="AE11" ca="1">IFERROR(SMALL(IF(($H$3:$H$401=$N11)*($H$3:$H$401&lt;&gt;""),$C$3:$C$401),COLUMNS($Q:AE)),"-")</f>
        <v>-</v>
      </c>
      <c r="AG11" s="59">
        <v>9</v>
      </c>
      <c r="AH11" s="59" t="str">
        <f t="shared" ca="1" si="9"/>
        <v/>
      </c>
      <c r="AI11" s="43" t="str">
        <f t="shared" ca="1" si="10"/>
        <v/>
      </c>
      <c r="AJ11" s="43" t="str">
        <f t="shared" ca="1" si="11"/>
        <v/>
      </c>
      <c r="AK11" s="43" t="str">
        <f t="shared" ca="1" si="12"/>
        <v/>
      </c>
      <c r="AM11" s="58">
        <v>9</v>
      </c>
      <c r="AN11" s="43" t="str">
        <f t="array" aca="1" ref="AN11" ca="1">IFERROR(INDEX(ColClubs,MIN(IF(ZonePoints&lt;&gt;"",IF(ZonePoints+(ROW(ZonePoints)+COLUMN(ZonePoints))/9^9=SMALL(IF(ZonePoints&lt;&gt;"",ZonePoints+(ROW(ZonePoints)+COLUMN(ZonePoints))/9^9),ROWS($2:10)),ROW(INDIRECT("1:"&amp;ROWS(ColClubs)))))))&amp;" "&amp;INDEX(LigEquipes,,MIN(IF(ZonePoints&lt;&gt;"",IF(ZonePoints+(ROW(ZonePoints)+COLUMN(ZonePoints))/9^9=SMALL(IF(ZonePoints&lt;&gt;"",ZonePoints+(ROW(ZonePoints)+COLUMN(ZonePoints))/9^9),ROWS($2:10)),COLUMN(ZonePoints)-34)))),"")</f>
        <v xml:space="preserve"> EQ1</v>
      </c>
      <c r="AO11" s="45" t="str">
        <f t="shared" ca="1" si="13"/>
        <v/>
      </c>
      <c r="AP11" s="45" t="str">
        <f t="shared" ca="1" si="14"/>
        <v>EQ1</v>
      </c>
      <c r="AQ11" s="78" t="str">
        <f t="array" aca="1" ref="AQ11" ca="1">IFERROR(INDEX(ZonePoints,MATCH(AO11,ColClubs,0),MATCH(AP11,LigEquipes,0)),"")</f>
        <v/>
      </c>
      <c r="AS11" s="50">
        <v>9</v>
      </c>
      <c r="AT11" s="124" t="str">
        <f t="shared" ca="1" si="6"/>
        <v xml:space="preserve"> EQ1</v>
      </c>
      <c r="AU11" s="51" t="str">
        <f t="shared" ca="1" si="7"/>
        <v/>
      </c>
    </row>
    <row r="12" spans="1:47" ht="13">
      <c r="B12" s="174"/>
      <c r="C12" s="20">
        <v>10</v>
      </c>
      <c r="D12" s="22" t="str">
        <f t="array" ref="D12">IF(ISERROR(INDEX(DossardsARV,MATCH($A$3&amp;C12,triselcourse&amp;claselcourARV,0))),"-",INDEX(DossardsARV,MATCH($A$3&amp;C12,triselcourse&amp;claselcourARV,0)))</f>
        <v>-</v>
      </c>
      <c r="E12" s="22" t="e">
        <f t="shared" si="0"/>
        <v>#REF!</v>
      </c>
      <c r="F12" s="22" t="e">
        <f t="shared" si="1"/>
        <v>#REF!</v>
      </c>
      <c r="G12" s="21" t="str">
        <f t="array" ref="G12">IF($D12="","",IF(ISERROR(INDEX(TempsARV,MATCH($A$3&amp;D12,triselcourse&amp;DossardsARV,0))),"-",INDEX(TempsARV,MATCH($A$3&amp;D12,triselcourse&amp;DossardsARV,0))))</f>
        <v>-</v>
      </c>
      <c r="H12" s="117" t="str">
        <f t="shared" si="2"/>
        <v/>
      </c>
      <c r="I12" s="117" t="str">
        <f t="shared" si="3"/>
        <v/>
      </c>
      <c r="J12" s="117" t="str">
        <f t="shared" si="4"/>
        <v/>
      </c>
      <c r="K12" s="117" t="str">
        <f t="shared" si="5"/>
        <v/>
      </c>
      <c r="L12" s="62" t="str">
        <f t="array" aca="1" ref="L12" ca="1">IF(ISBLANK($C12),"",IF(OR(COUNTIF(clubARV5,H12)&lt;choixt5,COUNTIF($H$2:H11,H12)),"",SUM(SMALL(IF(clubARV5=H12,$C$3:$C$401),ROW(INDIRECT("1:"&amp;choixt5))))+ROW()/9^9))</f>
        <v/>
      </c>
      <c r="M12" s="36" t="str">
        <f ca="1">IF(N12="","",ROWS(M$3:M12))</f>
        <v/>
      </c>
      <c r="N12" s="1" t="str">
        <f ca="1">IF(COUNT(POINTS1b5)&lt;ROWS(N$3:N12),"",INDEX(clubARV5,MATCH(P12,POINTS1b5,0)))</f>
        <v/>
      </c>
      <c r="O12" s="1">
        <f t="shared" ca="1" si="8"/>
        <v>399</v>
      </c>
      <c r="P12" s="2" t="str">
        <f ca="1">IF(COUNT(POINTS1b5)&lt;ROWS(P$3:P12),"",SMALL(POINTS1b5,ROWS(P$3:P12)))</f>
        <v/>
      </c>
      <c r="Q12" s="40" t="str">
        <f t="array" aca="1" ref="Q12" ca="1">IFERROR(SMALL(IF(($H$3:$H$401=$N12)*($H$3:$H$401&lt;&gt;""),$C$3:$C$401),COLUMNS($Q:Q)),"-")</f>
        <v>-</v>
      </c>
      <c r="R12" s="63" t="str">
        <f t="array" aca="1" ref="R12" ca="1">IFERROR(SMALL(IF(($H$3:$H$401=$N12)*($H$3:$H$401&lt;&gt;""),$C$3:$C$401),COLUMNS($Q:R)),"-")</f>
        <v>-</v>
      </c>
      <c r="S12" s="63" t="str">
        <f t="array" aca="1" ref="S12" ca="1">IFERROR(SMALL(IF(($H$3:$H$401=$N12)*($H$3:$H$401&lt;&gt;""),$C$3:$C$401),COLUMNS($Q:S)),"-")</f>
        <v>-</v>
      </c>
      <c r="T12" s="63" t="str">
        <f t="array" aca="1" ref="T12" ca="1">IFERROR(SMALL(IF(($H$3:$H$401=$N12)*($H$3:$H$401&lt;&gt;""),$C$3:$C$401),COLUMNS($Q:T)),"-")</f>
        <v>-</v>
      </c>
      <c r="U12" s="63" t="str">
        <f t="array" aca="1" ref="U12" ca="1">IFERROR(SMALL(IF(($H$3:$H$401=$N12)*($H$3:$H$401&lt;&gt;""),$C$3:$C$401),COLUMNS($Q:U)),"-")</f>
        <v>-</v>
      </c>
      <c r="V12" s="40" t="str">
        <f t="array" aca="1" ref="V12" ca="1">IFERROR(SMALL(IF(($H$3:$H$401=$N12)*($H$3:$H$401&lt;&gt;""),$C$3:$C$401),COLUMNS($Q:V)),"-")</f>
        <v>-</v>
      </c>
      <c r="W12" s="63" t="str">
        <f t="array" aca="1" ref="W12" ca="1">IFERROR(SMALL(IF(($H$3:$H$401=$N12)*($H$3:$H$401&lt;&gt;""),$C$3:$C$401),COLUMNS($Q:W)),"-")</f>
        <v>-</v>
      </c>
      <c r="X12" s="63" t="str">
        <f t="array" aca="1" ref="X12" ca="1">IFERROR(SMALL(IF(($H$3:$H$401=$N12)*($H$3:$H$401&lt;&gt;""),$C$3:$C$401),COLUMNS($Q:X)),"-")</f>
        <v>-</v>
      </c>
      <c r="Y12" s="63" t="str">
        <f t="array" aca="1" ref="Y12" ca="1">IFERROR(SMALL(IF(($H$3:$H$401=$N12)*($H$3:$H$401&lt;&gt;""),$C$3:$C$401),COLUMNS($Q:Y)),"-")</f>
        <v>-</v>
      </c>
      <c r="Z12" s="63" t="str">
        <f t="array" aca="1" ref="Z12" ca="1">IFERROR(SMALL(IF(($H$3:$H$401=$N12)*($H$3:$H$401&lt;&gt;""),$C$3:$C$401),COLUMNS($Q:Z)),"-")</f>
        <v>-</v>
      </c>
      <c r="AA12" s="40" t="str">
        <f t="array" aca="1" ref="AA12" ca="1">IFERROR(SMALL(IF(($H$3:$H$401=$N12)*($H$3:$H$401&lt;&gt;""),$C$3:$C$401),COLUMNS($Q:AA)),"-")</f>
        <v>-</v>
      </c>
      <c r="AB12" s="63" t="str">
        <f t="array" aca="1" ref="AB12" ca="1">IFERROR(SMALL(IF(($H$3:$H$401=$N12)*($H$3:$H$401&lt;&gt;""),$C$3:$C$401),COLUMNS($Q:AB)),"-")</f>
        <v>-</v>
      </c>
      <c r="AC12" s="63" t="str">
        <f t="array" aca="1" ref="AC12" ca="1">IFERROR(SMALL(IF(($H$3:$H$401=$N12)*($H$3:$H$401&lt;&gt;""),$C$3:$C$401),COLUMNS($Q:AC)),"-")</f>
        <v>-</v>
      </c>
      <c r="AD12" s="63" t="str">
        <f t="array" aca="1" ref="AD12" ca="1">IFERROR(SMALL(IF(($H$3:$H$401=$N12)*($H$3:$H$401&lt;&gt;""),$C$3:$C$401),COLUMNS($Q:AD)),"-")</f>
        <v>-</v>
      </c>
      <c r="AE12" s="63" t="str">
        <f t="array" aca="1" ref="AE12" ca="1">IFERROR(SMALL(IF(($H$3:$H$401=$N12)*($H$3:$H$401&lt;&gt;""),$C$3:$C$401),COLUMNS($Q:AE)),"-")</f>
        <v>-</v>
      </c>
      <c r="AG12" s="59">
        <v>10</v>
      </c>
      <c r="AH12" s="59" t="str">
        <f t="shared" ca="1" si="9"/>
        <v/>
      </c>
      <c r="AI12" s="43" t="str">
        <f t="shared" ca="1" si="10"/>
        <v/>
      </c>
      <c r="AJ12" s="43" t="str">
        <f t="shared" ca="1" si="11"/>
        <v/>
      </c>
      <c r="AK12" s="43" t="str">
        <f t="shared" ca="1" si="12"/>
        <v/>
      </c>
      <c r="AM12" s="58">
        <v>10</v>
      </c>
      <c r="AN12" s="43" t="str">
        <f t="array" aca="1" ref="AN12" ca="1">IFERROR(INDEX(ColClubs,MIN(IF(ZonePoints&lt;&gt;"",IF(ZonePoints+(ROW(ZonePoints)+COLUMN(ZonePoints))/9^9=SMALL(IF(ZonePoints&lt;&gt;"",ZonePoints+(ROW(ZonePoints)+COLUMN(ZonePoints))/9^9),ROWS($2:11)),ROW(INDIRECT("1:"&amp;ROWS(ColClubs)))))))&amp;" "&amp;INDEX(LigEquipes,,MIN(IF(ZonePoints&lt;&gt;"",IF(ZonePoints+(ROW(ZonePoints)+COLUMN(ZonePoints))/9^9=SMALL(IF(ZonePoints&lt;&gt;"",ZonePoints+(ROW(ZonePoints)+COLUMN(ZonePoints))/9^9),ROWS($2:11)),COLUMN(ZonePoints)-34)))),"")</f>
        <v xml:space="preserve"> EQ1</v>
      </c>
      <c r="AO12" s="45" t="str">
        <f t="shared" ca="1" si="13"/>
        <v/>
      </c>
      <c r="AP12" s="45" t="str">
        <f t="shared" ca="1" si="14"/>
        <v>EQ1</v>
      </c>
      <c r="AQ12" s="78" t="str">
        <f t="array" aca="1" ref="AQ12" ca="1">IFERROR(INDEX(ZonePoints,MATCH(AO12,ColClubs,0),MATCH(AP12,LigEquipes,0)),"")</f>
        <v/>
      </c>
      <c r="AS12" s="50">
        <v>10</v>
      </c>
      <c r="AT12" s="124" t="str">
        <f t="shared" ca="1" si="6"/>
        <v xml:space="preserve"> EQ1</v>
      </c>
      <c r="AU12" s="51" t="str">
        <f t="shared" ca="1" si="7"/>
        <v/>
      </c>
    </row>
    <row r="13" spans="1:47" ht="13">
      <c r="B13" s="174"/>
      <c r="C13" s="20">
        <v>11</v>
      </c>
      <c r="D13" s="22" t="str">
        <f t="array" ref="D13">IF(ISERROR(INDEX(DossardsARV,MATCH($A$3&amp;C13,triselcourse&amp;claselcourARV,0))),"-",INDEX(DossardsARV,MATCH($A$3&amp;C13,triselcourse&amp;claselcourARV,0)))</f>
        <v>-</v>
      </c>
      <c r="E13" s="22" t="e">
        <f t="shared" si="0"/>
        <v>#REF!</v>
      </c>
      <c r="F13" s="22" t="e">
        <f t="shared" si="1"/>
        <v>#REF!</v>
      </c>
      <c r="G13" s="21" t="str">
        <f t="array" ref="G13">IF($D13="","",IF(ISERROR(INDEX(TempsARV,MATCH($A$3&amp;D13,triselcourse&amp;DossardsARV,0))),"-",INDEX(TempsARV,MATCH($A$3&amp;D13,triselcourse&amp;DossardsARV,0))))</f>
        <v>-</v>
      </c>
      <c r="H13" s="117" t="str">
        <f t="shared" si="2"/>
        <v/>
      </c>
      <c r="I13" s="117" t="str">
        <f t="shared" si="3"/>
        <v/>
      </c>
      <c r="J13" s="117" t="str">
        <f t="shared" si="4"/>
        <v/>
      </c>
      <c r="K13" s="117" t="str">
        <f t="shared" si="5"/>
        <v/>
      </c>
      <c r="L13" s="62" t="str">
        <f t="array" aca="1" ref="L13" ca="1">IF(ISBLANK($C13),"",IF(OR(COUNTIF(clubARV5,H13)&lt;choixt5,COUNTIF($H$2:H12,H13)),"",SUM(SMALL(IF(clubARV5=H13,$C$3:$C$401),ROW(INDIRECT("1:"&amp;choixt5))))+ROW()/9^9))</f>
        <v/>
      </c>
      <c r="M13" s="36" t="str">
        <f ca="1">IF(N13="","",ROWS(M$3:M13))</f>
        <v/>
      </c>
      <c r="N13" s="1" t="str">
        <f ca="1">IF(COUNT(POINTS1b5)&lt;ROWS(N$3:N13),"",INDEX(clubARV5,MATCH(P13,POINTS1b5,0)))</f>
        <v/>
      </c>
      <c r="O13" s="1">
        <f t="shared" ca="1" si="8"/>
        <v>399</v>
      </c>
      <c r="P13" s="2" t="str">
        <f ca="1">IF(COUNT(POINTS1b5)&lt;ROWS(P$3:P13),"",SMALL(POINTS1b5,ROWS(P$3:P13)))</f>
        <v/>
      </c>
      <c r="Q13" s="40" t="str">
        <f t="array" aca="1" ref="Q13" ca="1">IFERROR(SMALL(IF(($H$3:$H$401=$N13)*($H$3:$H$401&lt;&gt;""),$C$3:$C$401),COLUMNS($Q:Q)),"-")</f>
        <v>-</v>
      </c>
      <c r="R13" s="63" t="str">
        <f t="array" aca="1" ref="R13" ca="1">IFERROR(SMALL(IF(($H$3:$H$401=$N13)*($H$3:$H$401&lt;&gt;""),$C$3:$C$401),COLUMNS($Q:R)),"-")</f>
        <v>-</v>
      </c>
      <c r="S13" s="63" t="str">
        <f t="array" aca="1" ref="S13" ca="1">IFERROR(SMALL(IF(($H$3:$H$401=$N13)*($H$3:$H$401&lt;&gt;""),$C$3:$C$401),COLUMNS($Q:S)),"-")</f>
        <v>-</v>
      </c>
      <c r="T13" s="63" t="str">
        <f t="array" aca="1" ref="T13" ca="1">IFERROR(SMALL(IF(($H$3:$H$401=$N13)*($H$3:$H$401&lt;&gt;""),$C$3:$C$401),COLUMNS($Q:T)),"-")</f>
        <v>-</v>
      </c>
      <c r="U13" s="63" t="str">
        <f t="array" aca="1" ref="U13" ca="1">IFERROR(SMALL(IF(($H$3:$H$401=$N13)*($H$3:$H$401&lt;&gt;""),$C$3:$C$401),COLUMNS($Q:U)),"-")</f>
        <v>-</v>
      </c>
      <c r="V13" s="40" t="str">
        <f t="array" aca="1" ref="V13" ca="1">IFERROR(SMALL(IF(($H$3:$H$401=$N13)*($H$3:$H$401&lt;&gt;""),$C$3:$C$401),COLUMNS($Q:V)),"-")</f>
        <v>-</v>
      </c>
      <c r="W13" s="63" t="str">
        <f t="array" aca="1" ref="W13" ca="1">IFERROR(SMALL(IF(($H$3:$H$401=$N13)*($H$3:$H$401&lt;&gt;""),$C$3:$C$401),COLUMNS($Q:W)),"-")</f>
        <v>-</v>
      </c>
      <c r="X13" s="63" t="str">
        <f t="array" aca="1" ref="X13" ca="1">IFERROR(SMALL(IF(($H$3:$H$401=$N13)*($H$3:$H$401&lt;&gt;""),$C$3:$C$401),COLUMNS($Q:X)),"-")</f>
        <v>-</v>
      </c>
      <c r="Y13" s="63" t="str">
        <f t="array" aca="1" ref="Y13" ca="1">IFERROR(SMALL(IF(($H$3:$H$401=$N13)*($H$3:$H$401&lt;&gt;""),$C$3:$C$401),COLUMNS($Q:Y)),"-")</f>
        <v>-</v>
      </c>
      <c r="Z13" s="63" t="str">
        <f t="array" aca="1" ref="Z13" ca="1">IFERROR(SMALL(IF(($H$3:$H$401=$N13)*($H$3:$H$401&lt;&gt;""),$C$3:$C$401),COLUMNS($Q:Z)),"-")</f>
        <v>-</v>
      </c>
      <c r="AA13" s="40" t="str">
        <f t="array" aca="1" ref="AA13" ca="1">IFERROR(SMALL(IF(($H$3:$H$401=$N13)*($H$3:$H$401&lt;&gt;""),$C$3:$C$401),COLUMNS($Q:AA)),"-")</f>
        <v>-</v>
      </c>
      <c r="AB13" s="63" t="str">
        <f t="array" aca="1" ref="AB13" ca="1">IFERROR(SMALL(IF(($H$3:$H$401=$N13)*($H$3:$H$401&lt;&gt;""),$C$3:$C$401),COLUMNS($Q:AB)),"-")</f>
        <v>-</v>
      </c>
      <c r="AC13" s="63" t="str">
        <f t="array" aca="1" ref="AC13" ca="1">IFERROR(SMALL(IF(($H$3:$H$401=$N13)*($H$3:$H$401&lt;&gt;""),$C$3:$C$401),COLUMNS($Q:AC)),"-")</f>
        <v>-</v>
      </c>
      <c r="AD13" s="63" t="str">
        <f t="array" aca="1" ref="AD13" ca="1">IFERROR(SMALL(IF(($H$3:$H$401=$N13)*($H$3:$H$401&lt;&gt;""),$C$3:$C$401),COLUMNS($Q:AD)),"-")</f>
        <v>-</v>
      </c>
      <c r="AE13" s="63" t="str">
        <f t="array" aca="1" ref="AE13" ca="1">IFERROR(SMALL(IF(($H$3:$H$401=$N13)*($H$3:$H$401&lt;&gt;""),$C$3:$C$401),COLUMNS($Q:AE)),"-")</f>
        <v>-</v>
      </c>
      <c r="AG13" s="59">
        <v>11</v>
      </c>
      <c r="AH13" s="59" t="str">
        <f t="shared" ca="1" si="9"/>
        <v/>
      </c>
      <c r="AI13" s="43" t="str">
        <f t="shared" ca="1" si="10"/>
        <v/>
      </c>
      <c r="AJ13" s="43" t="str">
        <f t="shared" ca="1" si="11"/>
        <v/>
      </c>
      <c r="AK13" s="43" t="str">
        <f t="shared" ca="1" si="12"/>
        <v/>
      </c>
      <c r="AM13" s="58">
        <v>11</v>
      </c>
      <c r="AN13" s="43" t="str">
        <f t="array" aca="1" ref="AN13" ca="1">IFERROR(INDEX(ColClubs,MIN(IF(ZonePoints&lt;&gt;"",IF(ZonePoints+(ROW(ZonePoints)+COLUMN(ZonePoints))/9^9=SMALL(IF(ZonePoints&lt;&gt;"",ZonePoints+(ROW(ZonePoints)+COLUMN(ZonePoints))/9^9),ROWS($2:12)),ROW(INDIRECT("1:"&amp;ROWS(ColClubs)))))))&amp;" "&amp;INDEX(LigEquipes,,MIN(IF(ZonePoints&lt;&gt;"",IF(ZonePoints+(ROW(ZonePoints)+COLUMN(ZonePoints))/9^9=SMALL(IF(ZonePoints&lt;&gt;"",ZonePoints+(ROW(ZonePoints)+COLUMN(ZonePoints))/9^9),ROWS($2:12)),COLUMN(ZonePoints)-34)))),"")</f>
        <v xml:space="preserve"> EQ1</v>
      </c>
      <c r="AO13" s="45" t="str">
        <f t="shared" ca="1" si="13"/>
        <v/>
      </c>
      <c r="AP13" s="45" t="str">
        <f t="shared" ca="1" si="14"/>
        <v>EQ1</v>
      </c>
      <c r="AQ13" s="78" t="str">
        <f t="array" aca="1" ref="AQ13" ca="1">IFERROR(INDEX(ZonePoints,MATCH(AO13,ColClubs,0),MATCH(AP13,LigEquipes,0)),"")</f>
        <v/>
      </c>
      <c r="AS13" s="50">
        <v>11</v>
      </c>
      <c r="AT13" s="124" t="str">
        <f t="shared" ca="1" si="6"/>
        <v xml:space="preserve"> EQ1</v>
      </c>
      <c r="AU13" s="51" t="str">
        <f t="shared" ca="1" si="7"/>
        <v/>
      </c>
    </row>
    <row r="14" spans="1:47" ht="13">
      <c r="B14" s="174"/>
      <c r="C14" s="20">
        <v>12</v>
      </c>
      <c r="D14" s="22" t="str">
        <f t="array" ref="D14">IF(ISERROR(INDEX(DossardsARV,MATCH($A$3&amp;C14,triselcourse&amp;claselcourARV,0))),"-",INDEX(DossardsARV,MATCH($A$3&amp;C14,triselcourse&amp;claselcourARV,0)))</f>
        <v>-</v>
      </c>
      <c r="E14" s="22" t="e">
        <f t="shared" si="0"/>
        <v>#REF!</v>
      </c>
      <c r="F14" s="22" t="e">
        <f t="shared" si="1"/>
        <v>#REF!</v>
      </c>
      <c r="G14" s="21" t="str">
        <f t="array" ref="G14">IF($D14="","",IF(ISERROR(INDEX(TempsARV,MATCH($A$3&amp;D14,triselcourse&amp;DossardsARV,0))),"-",INDEX(TempsARV,MATCH($A$3&amp;D14,triselcourse&amp;DossardsARV,0))))</f>
        <v>-</v>
      </c>
      <c r="H14" s="117" t="str">
        <f t="shared" si="2"/>
        <v/>
      </c>
      <c r="I14" s="117" t="str">
        <f t="shared" si="3"/>
        <v/>
      </c>
      <c r="J14" s="117" t="str">
        <f t="shared" si="4"/>
        <v/>
      </c>
      <c r="K14" s="117" t="str">
        <f t="shared" si="5"/>
        <v/>
      </c>
      <c r="L14" s="62" t="str">
        <f t="array" aca="1" ref="L14" ca="1">IF(ISBLANK($C14),"",IF(OR(COUNTIF(clubARV5,H14)&lt;choixt5,COUNTIF($H$2:H13,H14)),"",SUM(SMALL(IF(clubARV5=H14,$C$3:$C$401),ROW(INDIRECT("1:"&amp;choixt5))))+ROW()/9^9))</f>
        <v/>
      </c>
      <c r="M14" s="36" t="str">
        <f ca="1">IF(N14="","",ROWS(M$3:M14))</f>
        <v/>
      </c>
      <c r="N14" s="1" t="str">
        <f ca="1">IF(COUNT(POINTS1b5)&lt;ROWS(N$3:N14),"",INDEX(clubARV5,MATCH(P14,POINTS1b5,0)))</f>
        <v/>
      </c>
      <c r="O14" s="1">
        <f t="shared" ca="1" si="8"/>
        <v>399</v>
      </c>
      <c r="P14" s="2" t="str">
        <f ca="1">IF(COUNT(POINTS1b5)&lt;ROWS(P$3:P14),"",SMALL(POINTS1b5,ROWS(P$3:P14)))</f>
        <v/>
      </c>
      <c r="Q14" s="40" t="str">
        <f t="array" aca="1" ref="Q14" ca="1">IFERROR(SMALL(IF(($H$3:$H$401=$N14)*($H$3:$H$401&lt;&gt;""),$C$3:$C$401),COLUMNS($Q:Q)),"-")</f>
        <v>-</v>
      </c>
      <c r="R14" s="63" t="str">
        <f t="array" aca="1" ref="R14" ca="1">IFERROR(SMALL(IF(($H$3:$H$401=$N14)*($H$3:$H$401&lt;&gt;""),$C$3:$C$401),COLUMNS($Q:R)),"-")</f>
        <v>-</v>
      </c>
      <c r="S14" s="63" t="str">
        <f t="array" aca="1" ref="S14" ca="1">IFERROR(SMALL(IF(($H$3:$H$401=$N14)*($H$3:$H$401&lt;&gt;""),$C$3:$C$401),COLUMNS($Q:S)),"-")</f>
        <v>-</v>
      </c>
      <c r="T14" s="63" t="str">
        <f t="array" aca="1" ref="T14" ca="1">IFERROR(SMALL(IF(($H$3:$H$401=$N14)*($H$3:$H$401&lt;&gt;""),$C$3:$C$401),COLUMNS($Q:T)),"-")</f>
        <v>-</v>
      </c>
      <c r="U14" s="63" t="str">
        <f t="array" aca="1" ref="U14" ca="1">IFERROR(SMALL(IF(($H$3:$H$401=$N14)*($H$3:$H$401&lt;&gt;""),$C$3:$C$401),COLUMNS($Q:U)),"-")</f>
        <v>-</v>
      </c>
      <c r="V14" s="40" t="str">
        <f t="array" aca="1" ref="V14" ca="1">IFERROR(SMALL(IF(($H$3:$H$401=$N14)*($H$3:$H$401&lt;&gt;""),$C$3:$C$401),COLUMNS($Q:V)),"-")</f>
        <v>-</v>
      </c>
      <c r="W14" s="63" t="str">
        <f t="array" aca="1" ref="W14" ca="1">IFERROR(SMALL(IF(($H$3:$H$401=$N14)*($H$3:$H$401&lt;&gt;""),$C$3:$C$401),COLUMNS($Q:W)),"-")</f>
        <v>-</v>
      </c>
      <c r="X14" s="63" t="str">
        <f t="array" aca="1" ref="X14" ca="1">IFERROR(SMALL(IF(($H$3:$H$401=$N14)*($H$3:$H$401&lt;&gt;""),$C$3:$C$401),COLUMNS($Q:X)),"-")</f>
        <v>-</v>
      </c>
      <c r="Y14" s="63" t="str">
        <f t="array" aca="1" ref="Y14" ca="1">IFERROR(SMALL(IF(($H$3:$H$401=$N14)*($H$3:$H$401&lt;&gt;""),$C$3:$C$401),COLUMNS($Q:Y)),"-")</f>
        <v>-</v>
      </c>
      <c r="Z14" s="63" t="str">
        <f t="array" aca="1" ref="Z14" ca="1">IFERROR(SMALL(IF(($H$3:$H$401=$N14)*($H$3:$H$401&lt;&gt;""),$C$3:$C$401),COLUMNS($Q:Z)),"-")</f>
        <v>-</v>
      </c>
      <c r="AA14" s="40" t="str">
        <f t="array" aca="1" ref="AA14" ca="1">IFERROR(SMALL(IF(($H$3:$H$401=$N14)*($H$3:$H$401&lt;&gt;""),$C$3:$C$401),COLUMNS($Q:AA)),"-")</f>
        <v>-</v>
      </c>
      <c r="AB14" s="63" t="str">
        <f t="array" aca="1" ref="AB14" ca="1">IFERROR(SMALL(IF(($H$3:$H$401=$N14)*($H$3:$H$401&lt;&gt;""),$C$3:$C$401),COLUMNS($Q:AB)),"-")</f>
        <v>-</v>
      </c>
      <c r="AC14" s="63" t="str">
        <f t="array" aca="1" ref="AC14" ca="1">IFERROR(SMALL(IF(($H$3:$H$401=$N14)*($H$3:$H$401&lt;&gt;""),$C$3:$C$401),COLUMNS($Q:AC)),"-")</f>
        <v>-</v>
      </c>
      <c r="AD14" s="63" t="str">
        <f t="array" aca="1" ref="AD14" ca="1">IFERROR(SMALL(IF(($H$3:$H$401=$N14)*($H$3:$H$401&lt;&gt;""),$C$3:$C$401),COLUMNS($Q:AD)),"-")</f>
        <v>-</v>
      </c>
      <c r="AE14" s="63" t="str">
        <f t="array" aca="1" ref="AE14" ca="1">IFERROR(SMALL(IF(($H$3:$H$401=$N14)*($H$3:$H$401&lt;&gt;""),$C$3:$C$401),COLUMNS($Q:AE)),"-")</f>
        <v>-</v>
      </c>
      <c r="AG14" s="59">
        <v>12</v>
      </c>
      <c r="AH14" s="59" t="str">
        <f t="shared" ca="1" si="9"/>
        <v/>
      </c>
      <c r="AI14" s="43" t="str">
        <f t="shared" ca="1" si="10"/>
        <v/>
      </c>
      <c r="AJ14" s="43" t="str">
        <f t="shared" ca="1" si="11"/>
        <v/>
      </c>
      <c r="AK14" s="43" t="str">
        <f t="shared" ca="1" si="12"/>
        <v/>
      </c>
      <c r="AM14" s="58">
        <v>12</v>
      </c>
      <c r="AN14" s="43" t="str">
        <f t="array" aca="1" ref="AN14" ca="1">IFERROR(INDEX(ColClubs,MIN(IF(ZonePoints&lt;&gt;"",IF(ZonePoints+(ROW(ZonePoints)+COLUMN(ZonePoints))/9^9=SMALL(IF(ZonePoints&lt;&gt;"",ZonePoints+(ROW(ZonePoints)+COLUMN(ZonePoints))/9^9),ROWS($2:13)),ROW(INDIRECT("1:"&amp;ROWS(ColClubs)))))))&amp;" "&amp;INDEX(LigEquipes,,MIN(IF(ZonePoints&lt;&gt;"",IF(ZonePoints+(ROW(ZonePoints)+COLUMN(ZonePoints))/9^9=SMALL(IF(ZonePoints&lt;&gt;"",ZonePoints+(ROW(ZonePoints)+COLUMN(ZonePoints))/9^9),ROWS($2:13)),COLUMN(ZonePoints)-34)))),"")</f>
        <v xml:space="preserve"> EQ1</v>
      </c>
      <c r="AO14" s="45" t="str">
        <f t="shared" ca="1" si="13"/>
        <v/>
      </c>
      <c r="AP14" s="45" t="str">
        <f t="shared" ca="1" si="14"/>
        <v>EQ1</v>
      </c>
      <c r="AQ14" s="78" t="str">
        <f t="array" aca="1" ref="AQ14" ca="1">IFERROR(INDEX(ZonePoints,MATCH(AO14,ColClubs,0),MATCH(AP14,LigEquipes,0)),"")</f>
        <v/>
      </c>
      <c r="AS14" s="50">
        <v>12</v>
      </c>
      <c r="AT14" s="124" t="str">
        <f t="shared" ca="1" si="6"/>
        <v xml:space="preserve"> EQ1</v>
      </c>
      <c r="AU14" s="51" t="str">
        <f t="shared" ca="1" si="7"/>
        <v/>
      </c>
    </row>
    <row r="15" spans="1:47" ht="13">
      <c r="B15" s="174"/>
      <c r="C15" s="20">
        <v>13</v>
      </c>
      <c r="D15" s="22" t="str">
        <f t="array" ref="D15">IF(ISERROR(INDEX(DossardsARV,MATCH($A$3&amp;C15,triselcourse&amp;claselcourARV,0))),"-",INDEX(DossardsARV,MATCH($A$3&amp;C15,triselcourse&amp;claselcourARV,0)))</f>
        <v>-</v>
      </c>
      <c r="E15" s="22" t="e">
        <f t="shared" si="0"/>
        <v>#REF!</v>
      </c>
      <c r="F15" s="22" t="e">
        <f t="shared" si="1"/>
        <v>#REF!</v>
      </c>
      <c r="G15" s="21" t="str">
        <f t="array" ref="G15">IF($D15="","",IF(ISERROR(INDEX(TempsARV,MATCH($A$3&amp;D15,triselcourse&amp;DossardsARV,0))),"-",INDEX(TempsARV,MATCH($A$3&amp;D15,triselcourse&amp;DossardsARV,0))))</f>
        <v>-</v>
      </c>
      <c r="H15" s="117" t="str">
        <f t="shared" si="2"/>
        <v/>
      </c>
      <c r="I15" s="117" t="str">
        <f t="shared" si="3"/>
        <v/>
      </c>
      <c r="J15" s="117" t="str">
        <f t="shared" si="4"/>
        <v/>
      </c>
      <c r="K15" s="117" t="str">
        <f t="shared" si="5"/>
        <v/>
      </c>
      <c r="L15" s="62" t="str">
        <f t="array" aca="1" ref="L15" ca="1">IF(ISBLANK($C15),"",IF(OR(COUNTIF(clubARV5,H15)&lt;choixt5,COUNTIF($H$2:H14,H15)),"",SUM(SMALL(IF(clubARV5=H15,$C$3:$C$401),ROW(INDIRECT("1:"&amp;choixt5))))+ROW()/9^9))</f>
        <v/>
      </c>
      <c r="M15" s="36" t="str">
        <f ca="1">IF(N15="","",ROWS(M$3:M15))</f>
        <v/>
      </c>
      <c r="N15" s="1" t="str">
        <f ca="1">IF(COUNT(POINTS1b5)&lt;ROWS(N$3:N15),"",INDEX(clubARV5,MATCH(P15,POINTS1b5,0)))</f>
        <v/>
      </c>
      <c r="O15" s="1">
        <f t="shared" ca="1" si="8"/>
        <v>399</v>
      </c>
      <c r="P15" s="2" t="str">
        <f ca="1">IF(COUNT(POINTS1b5)&lt;ROWS(P$3:P15),"",SMALL(POINTS1b5,ROWS(P$3:P15)))</f>
        <v/>
      </c>
      <c r="Q15" s="40" t="str">
        <f t="array" aca="1" ref="Q15" ca="1">IFERROR(SMALL(IF(($H$3:$H$401=$N15)*($H$3:$H$401&lt;&gt;""),$C$3:$C$401),COLUMNS($Q:Q)),"-")</f>
        <v>-</v>
      </c>
      <c r="R15" s="63" t="str">
        <f t="array" aca="1" ref="R15" ca="1">IFERROR(SMALL(IF(($H$3:$H$401=$N15)*($H$3:$H$401&lt;&gt;""),$C$3:$C$401),COLUMNS($Q:R)),"-")</f>
        <v>-</v>
      </c>
      <c r="S15" s="63" t="str">
        <f t="array" aca="1" ref="S15" ca="1">IFERROR(SMALL(IF(($H$3:$H$401=$N15)*($H$3:$H$401&lt;&gt;""),$C$3:$C$401),COLUMNS($Q:S)),"-")</f>
        <v>-</v>
      </c>
      <c r="T15" s="63" t="str">
        <f t="array" aca="1" ref="T15" ca="1">IFERROR(SMALL(IF(($H$3:$H$401=$N15)*($H$3:$H$401&lt;&gt;""),$C$3:$C$401),COLUMNS($Q:T)),"-")</f>
        <v>-</v>
      </c>
      <c r="U15" s="63" t="str">
        <f t="array" aca="1" ref="U15" ca="1">IFERROR(SMALL(IF(($H$3:$H$401=$N15)*($H$3:$H$401&lt;&gt;""),$C$3:$C$401),COLUMNS($Q:U)),"-")</f>
        <v>-</v>
      </c>
      <c r="V15" s="40" t="str">
        <f t="array" aca="1" ref="V15" ca="1">IFERROR(SMALL(IF(($H$3:$H$401=$N15)*($H$3:$H$401&lt;&gt;""),$C$3:$C$401),COLUMNS($Q:V)),"-")</f>
        <v>-</v>
      </c>
      <c r="W15" s="63" t="str">
        <f t="array" aca="1" ref="W15" ca="1">IFERROR(SMALL(IF(($H$3:$H$401=$N15)*($H$3:$H$401&lt;&gt;""),$C$3:$C$401),COLUMNS($Q:W)),"-")</f>
        <v>-</v>
      </c>
      <c r="X15" s="63" t="str">
        <f t="array" aca="1" ref="X15" ca="1">IFERROR(SMALL(IF(($H$3:$H$401=$N15)*($H$3:$H$401&lt;&gt;""),$C$3:$C$401),COLUMNS($Q:X)),"-")</f>
        <v>-</v>
      </c>
      <c r="Y15" s="63" t="str">
        <f t="array" aca="1" ref="Y15" ca="1">IFERROR(SMALL(IF(($H$3:$H$401=$N15)*($H$3:$H$401&lt;&gt;""),$C$3:$C$401),COLUMNS($Q:Y)),"-")</f>
        <v>-</v>
      </c>
      <c r="Z15" s="63" t="str">
        <f t="array" aca="1" ref="Z15" ca="1">IFERROR(SMALL(IF(($H$3:$H$401=$N15)*($H$3:$H$401&lt;&gt;""),$C$3:$C$401),COLUMNS($Q:Z)),"-")</f>
        <v>-</v>
      </c>
      <c r="AA15" s="40" t="str">
        <f t="array" aca="1" ref="AA15" ca="1">IFERROR(SMALL(IF(($H$3:$H$401=$N15)*($H$3:$H$401&lt;&gt;""),$C$3:$C$401),COLUMNS($Q:AA)),"-")</f>
        <v>-</v>
      </c>
      <c r="AB15" s="63" t="str">
        <f t="array" aca="1" ref="AB15" ca="1">IFERROR(SMALL(IF(($H$3:$H$401=$N15)*($H$3:$H$401&lt;&gt;""),$C$3:$C$401),COLUMNS($Q:AB)),"-")</f>
        <v>-</v>
      </c>
      <c r="AC15" s="63" t="str">
        <f t="array" aca="1" ref="AC15" ca="1">IFERROR(SMALL(IF(($H$3:$H$401=$N15)*($H$3:$H$401&lt;&gt;""),$C$3:$C$401),COLUMNS($Q:AC)),"-")</f>
        <v>-</v>
      </c>
      <c r="AD15" s="63" t="str">
        <f t="array" aca="1" ref="AD15" ca="1">IFERROR(SMALL(IF(($H$3:$H$401=$N15)*($H$3:$H$401&lt;&gt;""),$C$3:$C$401),COLUMNS($Q:AD)),"-")</f>
        <v>-</v>
      </c>
      <c r="AE15" s="63" t="str">
        <f t="array" aca="1" ref="AE15" ca="1">IFERROR(SMALL(IF(($H$3:$H$401=$N15)*($H$3:$H$401&lt;&gt;""),$C$3:$C$401),COLUMNS($Q:AE)),"-")</f>
        <v>-</v>
      </c>
      <c r="AG15" s="59">
        <v>13</v>
      </c>
      <c r="AH15" s="59" t="str">
        <f t="shared" ca="1" si="9"/>
        <v/>
      </c>
      <c r="AI15" s="43" t="str">
        <f t="shared" ca="1" si="10"/>
        <v/>
      </c>
      <c r="AJ15" s="43" t="str">
        <f t="shared" ca="1" si="11"/>
        <v/>
      </c>
      <c r="AK15" s="43" t="str">
        <f t="shared" ca="1" si="12"/>
        <v/>
      </c>
      <c r="AM15" s="58">
        <v>13</v>
      </c>
      <c r="AN15" s="43" t="str">
        <f t="array" aca="1" ref="AN15" ca="1">IFERROR(INDEX(ColClubs,MIN(IF(ZonePoints&lt;&gt;"",IF(ZonePoints+(ROW(ZonePoints)+COLUMN(ZonePoints))/9^9=SMALL(IF(ZonePoints&lt;&gt;"",ZonePoints+(ROW(ZonePoints)+COLUMN(ZonePoints))/9^9),ROWS($2:14)),ROW(INDIRECT("1:"&amp;ROWS(ColClubs)))))))&amp;" "&amp;INDEX(LigEquipes,,MIN(IF(ZonePoints&lt;&gt;"",IF(ZonePoints+(ROW(ZonePoints)+COLUMN(ZonePoints))/9^9=SMALL(IF(ZonePoints&lt;&gt;"",ZonePoints+(ROW(ZonePoints)+COLUMN(ZonePoints))/9^9),ROWS($2:14)),COLUMN(ZonePoints)-34)))),"")</f>
        <v xml:space="preserve"> EQ1</v>
      </c>
      <c r="AO15" s="45" t="str">
        <f t="shared" ca="1" si="13"/>
        <v/>
      </c>
      <c r="AP15" s="45" t="str">
        <f t="shared" ca="1" si="14"/>
        <v>EQ1</v>
      </c>
      <c r="AQ15" s="78" t="str">
        <f t="array" aca="1" ref="AQ15" ca="1">IFERROR(INDEX(ZonePoints,MATCH(AO15,ColClubs,0),MATCH(AP15,LigEquipes,0)),"")</f>
        <v/>
      </c>
      <c r="AS15" s="50">
        <v>13</v>
      </c>
      <c r="AT15" s="124" t="str">
        <f t="shared" ca="1" si="6"/>
        <v xml:space="preserve"> EQ1</v>
      </c>
      <c r="AU15" s="51" t="str">
        <f t="shared" ca="1" si="7"/>
        <v/>
      </c>
    </row>
    <row r="16" spans="1:47" ht="13">
      <c r="B16" s="175"/>
      <c r="C16" s="19">
        <v>14</v>
      </c>
      <c r="D16" s="22" t="str">
        <f t="array" ref="D16">IF(ISERROR(INDEX(DossardsARV,MATCH($A$3&amp;C16,triselcourse&amp;claselcourARV,0))),"-",INDEX(DossardsARV,MATCH($A$3&amp;C16,triselcourse&amp;claselcourARV,0)))</f>
        <v>-</v>
      </c>
      <c r="E16" s="22" t="e">
        <f t="shared" si="0"/>
        <v>#REF!</v>
      </c>
      <c r="F16" s="22" t="e">
        <f t="shared" si="1"/>
        <v>#REF!</v>
      </c>
      <c r="G16" s="21" t="str">
        <f t="array" ref="G16">IF($D16="","",IF(ISERROR(INDEX(TempsARV,MATCH($A$3&amp;D16,triselcourse&amp;DossardsARV,0))),"-",INDEX(TempsARV,MATCH($A$3&amp;D16,triselcourse&amp;DossardsARV,0))))</f>
        <v>-</v>
      </c>
      <c r="H16" s="117" t="str">
        <f t="shared" si="2"/>
        <v/>
      </c>
      <c r="I16" s="117" t="str">
        <f t="shared" si="3"/>
        <v/>
      </c>
      <c r="J16" s="117" t="str">
        <f t="shared" si="4"/>
        <v/>
      </c>
      <c r="K16" s="117" t="str">
        <f t="shared" si="5"/>
        <v/>
      </c>
      <c r="L16" s="62" t="str">
        <f t="array" aca="1" ref="L16" ca="1">IF(ISBLANK($C16),"",IF(OR(COUNTIF(clubARV5,H16)&lt;choixt5,COUNTIF($H$2:H15,H16)),"",SUM(SMALL(IF(clubARV5=H16,$C$3:$C$401),ROW(INDIRECT("1:"&amp;choixt5))))+ROW()/9^9))</f>
        <v/>
      </c>
      <c r="M16" s="36" t="str">
        <f ca="1">IF(N16="","",ROWS(M$3:M16))</f>
        <v/>
      </c>
      <c r="N16" s="1" t="str">
        <f ca="1">IF(COUNT(POINTS1b5)&lt;ROWS(N$3:N16),"",INDEX(clubARV5,MATCH(P16,POINTS1b5,0)))</f>
        <v/>
      </c>
      <c r="O16" s="1">
        <f t="shared" ca="1" si="8"/>
        <v>399</v>
      </c>
      <c r="P16" s="2" t="str">
        <f ca="1">IF(COUNT(POINTS1b5)&lt;ROWS(P$3:P16),"",SMALL(POINTS1b5,ROWS(P$3:P16)))</f>
        <v/>
      </c>
      <c r="Q16" s="40" t="str">
        <f t="array" aca="1" ref="Q16" ca="1">IFERROR(SMALL(IF(($H$3:$H$401=$N16)*($H$3:$H$401&lt;&gt;""),$C$3:$C$401),COLUMNS($Q:Q)),"-")</f>
        <v>-</v>
      </c>
      <c r="R16" s="63" t="str">
        <f t="array" aca="1" ref="R16" ca="1">IFERROR(SMALL(IF(($H$3:$H$401=$N16)*($H$3:$H$401&lt;&gt;""),$C$3:$C$401),COLUMNS($Q:R)),"-")</f>
        <v>-</v>
      </c>
      <c r="S16" s="63" t="str">
        <f t="array" aca="1" ref="S16" ca="1">IFERROR(SMALL(IF(($H$3:$H$401=$N16)*($H$3:$H$401&lt;&gt;""),$C$3:$C$401),COLUMNS($Q:S)),"-")</f>
        <v>-</v>
      </c>
      <c r="T16" s="63" t="str">
        <f t="array" aca="1" ref="T16" ca="1">IFERROR(SMALL(IF(($H$3:$H$401=$N16)*($H$3:$H$401&lt;&gt;""),$C$3:$C$401),COLUMNS($Q:T)),"-")</f>
        <v>-</v>
      </c>
      <c r="U16" s="63" t="str">
        <f t="array" aca="1" ref="U16" ca="1">IFERROR(SMALL(IF(($H$3:$H$401=$N16)*($H$3:$H$401&lt;&gt;""),$C$3:$C$401),COLUMNS($Q:U)),"-")</f>
        <v>-</v>
      </c>
      <c r="V16" s="40" t="str">
        <f t="array" aca="1" ref="V16" ca="1">IFERROR(SMALL(IF(($H$3:$H$401=$N16)*($H$3:$H$401&lt;&gt;""),$C$3:$C$401),COLUMNS($Q:V)),"-")</f>
        <v>-</v>
      </c>
      <c r="W16" s="63" t="str">
        <f t="array" aca="1" ref="W16" ca="1">IFERROR(SMALL(IF(($H$3:$H$401=$N16)*($H$3:$H$401&lt;&gt;""),$C$3:$C$401),COLUMNS($Q:W)),"-")</f>
        <v>-</v>
      </c>
      <c r="X16" s="63" t="str">
        <f t="array" aca="1" ref="X16" ca="1">IFERROR(SMALL(IF(($H$3:$H$401=$N16)*($H$3:$H$401&lt;&gt;""),$C$3:$C$401),COLUMNS($Q:X)),"-")</f>
        <v>-</v>
      </c>
      <c r="Y16" s="63" t="str">
        <f t="array" aca="1" ref="Y16" ca="1">IFERROR(SMALL(IF(($H$3:$H$401=$N16)*($H$3:$H$401&lt;&gt;""),$C$3:$C$401),COLUMNS($Q:Y)),"-")</f>
        <v>-</v>
      </c>
      <c r="Z16" s="63" t="str">
        <f t="array" aca="1" ref="Z16" ca="1">IFERROR(SMALL(IF(($H$3:$H$401=$N16)*($H$3:$H$401&lt;&gt;""),$C$3:$C$401),COLUMNS($Q:Z)),"-")</f>
        <v>-</v>
      </c>
      <c r="AA16" s="40" t="str">
        <f t="array" aca="1" ref="AA16" ca="1">IFERROR(SMALL(IF(($H$3:$H$401=$N16)*($H$3:$H$401&lt;&gt;""),$C$3:$C$401),COLUMNS($Q:AA)),"-")</f>
        <v>-</v>
      </c>
      <c r="AB16" s="63" t="str">
        <f t="array" aca="1" ref="AB16" ca="1">IFERROR(SMALL(IF(($H$3:$H$401=$N16)*($H$3:$H$401&lt;&gt;""),$C$3:$C$401),COLUMNS($Q:AB)),"-")</f>
        <v>-</v>
      </c>
      <c r="AC16" s="63" t="str">
        <f t="array" aca="1" ref="AC16" ca="1">IFERROR(SMALL(IF(($H$3:$H$401=$N16)*($H$3:$H$401&lt;&gt;""),$C$3:$C$401),COLUMNS($Q:AC)),"-")</f>
        <v>-</v>
      </c>
      <c r="AD16" s="63" t="str">
        <f t="array" aca="1" ref="AD16" ca="1">IFERROR(SMALL(IF(($H$3:$H$401=$N16)*($H$3:$H$401&lt;&gt;""),$C$3:$C$401),COLUMNS($Q:AD)),"-")</f>
        <v>-</v>
      </c>
      <c r="AE16" s="63" t="str">
        <f t="array" aca="1" ref="AE16" ca="1">IFERROR(SMALL(IF(($H$3:$H$401=$N16)*($H$3:$H$401&lt;&gt;""),$C$3:$C$401),COLUMNS($Q:AE)),"-")</f>
        <v>-</v>
      </c>
      <c r="AG16" s="59">
        <v>14</v>
      </c>
      <c r="AH16" s="59" t="str">
        <f t="shared" ca="1" si="9"/>
        <v/>
      </c>
      <c r="AI16" s="43" t="str">
        <f t="shared" ca="1" si="10"/>
        <v/>
      </c>
      <c r="AJ16" s="43" t="str">
        <f t="shared" ca="1" si="11"/>
        <v/>
      </c>
      <c r="AK16" s="43" t="str">
        <f t="shared" ca="1" si="12"/>
        <v/>
      </c>
      <c r="AM16" s="58">
        <v>14</v>
      </c>
      <c r="AN16" s="43" t="str">
        <f t="array" aca="1" ref="AN16" ca="1">IFERROR(INDEX(ColClubs,MIN(IF(ZonePoints&lt;&gt;"",IF(ZonePoints+(ROW(ZonePoints)+COLUMN(ZonePoints))/9^9=SMALL(IF(ZonePoints&lt;&gt;"",ZonePoints+(ROW(ZonePoints)+COLUMN(ZonePoints))/9^9),ROWS($2:15)),ROW(INDIRECT("1:"&amp;ROWS(ColClubs)))))))&amp;" "&amp;INDEX(LigEquipes,,MIN(IF(ZonePoints&lt;&gt;"",IF(ZonePoints+(ROW(ZonePoints)+COLUMN(ZonePoints))/9^9=SMALL(IF(ZonePoints&lt;&gt;"",ZonePoints+(ROW(ZonePoints)+COLUMN(ZonePoints))/9^9),ROWS($2:15)),COLUMN(ZonePoints)-34)))),"")</f>
        <v xml:space="preserve"> EQ1</v>
      </c>
      <c r="AO16" s="45" t="str">
        <f t="shared" ca="1" si="13"/>
        <v/>
      </c>
      <c r="AP16" s="45" t="str">
        <f t="shared" ca="1" si="14"/>
        <v>EQ1</v>
      </c>
      <c r="AQ16" s="78" t="str">
        <f t="array" aca="1" ref="AQ16" ca="1">IFERROR(INDEX(ZonePoints,MATCH(AO16,ColClubs,0),MATCH(AP16,LigEquipes,0)),"")</f>
        <v/>
      </c>
      <c r="AS16" s="50">
        <v>14</v>
      </c>
      <c r="AT16" s="124" t="str">
        <f t="shared" ca="1" si="6"/>
        <v xml:space="preserve"> EQ1</v>
      </c>
      <c r="AU16" s="51" t="str">
        <f t="shared" ca="1" si="7"/>
        <v/>
      </c>
    </row>
    <row r="17" spans="2:47" ht="13">
      <c r="B17" s="175"/>
      <c r="C17" s="19">
        <v>15</v>
      </c>
      <c r="D17" s="22" t="str">
        <f t="array" ref="D17">IF(ISERROR(INDEX(DossardsARV,MATCH($A$3&amp;C17,triselcourse&amp;claselcourARV,0))),"-",INDEX(DossardsARV,MATCH($A$3&amp;C17,triselcourse&amp;claselcourARV,0)))</f>
        <v>-</v>
      </c>
      <c r="E17" s="22" t="e">
        <f t="shared" si="0"/>
        <v>#REF!</v>
      </c>
      <c r="F17" s="22" t="e">
        <f t="shared" si="1"/>
        <v>#REF!</v>
      </c>
      <c r="G17" s="21" t="str">
        <f t="array" ref="G17">IF($D17="","",IF(ISERROR(INDEX(TempsARV,MATCH($A$3&amp;D17,triselcourse&amp;DossardsARV,0))),"-",INDEX(TempsARV,MATCH($A$3&amp;D17,triselcourse&amp;DossardsARV,0))))</f>
        <v>-</v>
      </c>
      <c r="H17" s="117" t="str">
        <f t="shared" si="2"/>
        <v/>
      </c>
      <c r="I17" s="117" t="str">
        <f t="shared" si="3"/>
        <v/>
      </c>
      <c r="J17" s="117" t="str">
        <f t="shared" si="4"/>
        <v/>
      </c>
      <c r="K17" s="117" t="str">
        <f t="shared" si="5"/>
        <v/>
      </c>
      <c r="L17" s="62" t="str">
        <f t="array" aca="1" ref="L17" ca="1">IF(ISBLANK($C17),"",IF(OR(COUNTIF(clubARV5,H17)&lt;choixt5,COUNTIF($H$2:H16,H17)),"",SUM(SMALL(IF(clubARV5=H17,$C$3:$C$401),ROW(INDIRECT("1:"&amp;choixt5))))+ROW()/9^9))</f>
        <v/>
      </c>
      <c r="M17" s="36" t="str">
        <f ca="1">IF(N17="","",ROWS(M$3:M17))</f>
        <v/>
      </c>
      <c r="N17" s="1" t="str">
        <f ca="1">IF(COUNT(POINTS1b5)&lt;ROWS(N$3:N17),"",INDEX(clubARV5,MATCH(P17,POINTS1b5,0)))</f>
        <v/>
      </c>
      <c r="O17" s="1">
        <f t="shared" ca="1" si="8"/>
        <v>399</v>
      </c>
      <c r="P17" s="2" t="str">
        <f ca="1">IF(COUNT(POINTS1b5)&lt;ROWS(P$3:P17),"",SMALL(POINTS1b5,ROWS(P$3:P17)))</f>
        <v/>
      </c>
      <c r="Q17" s="40" t="str">
        <f t="array" aca="1" ref="Q17" ca="1">IFERROR(SMALL(IF(($H$3:$H$401=$N17)*($H$3:$H$401&lt;&gt;""),$C$3:$C$401),COLUMNS($Q:Q)),"-")</f>
        <v>-</v>
      </c>
      <c r="R17" s="63" t="str">
        <f t="array" aca="1" ref="R17" ca="1">IFERROR(SMALL(IF(($H$3:$H$401=$N17)*($H$3:$H$401&lt;&gt;""),$C$3:$C$401),COLUMNS($Q:R)),"-")</f>
        <v>-</v>
      </c>
      <c r="S17" s="63" t="str">
        <f t="array" aca="1" ref="S17" ca="1">IFERROR(SMALL(IF(($H$3:$H$401=$N17)*($H$3:$H$401&lt;&gt;""),$C$3:$C$401),COLUMNS($Q:S)),"-")</f>
        <v>-</v>
      </c>
      <c r="T17" s="63" t="str">
        <f t="array" aca="1" ref="T17" ca="1">IFERROR(SMALL(IF(($H$3:$H$401=$N17)*($H$3:$H$401&lt;&gt;""),$C$3:$C$401),COLUMNS($Q:T)),"-")</f>
        <v>-</v>
      </c>
      <c r="U17" s="63" t="str">
        <f t="array" aca="1" ref="U17" ca="1">IFERROR(SMALL(IF(($H$3:$H$401=$N17)*($H$3:$H$401&lt;&gt;""),$C$3:$C$401),COLUMNS($Q:U)),"-")</f>
        <v>-</v>
      </c>
      <c r="V17" s="40" t="str">
        <f t="array" aca="1" ref="V17" ca="1">IFERROR(SMALL(IF(($H$3:$H$401=$N17)*($H$3:$H$401&lt;&gt;""),$C$3:$C$401),COLUMNS($Q:V)),"-")</f>
        <v>-</v>
      </c>
      <c r="W17" s="63" t="str">
        <f t="array" aca="1" ref="W17" ca="1">IFERROR(SMALL(IF(($H$3:$H$401=$N17)*($H$3:$H$401&lt;&gt;""),$C$3:$C$401),COLUMNS($Q:W)),"-")</f>
        <v>-</v>
      </c>
      <c r="X17" s="63" t="str">
        <f t="array" aca="1" ref="X17" ca="1">IFERROR(SMALL(IF(($H$3:$H$401=$N17)*($H$3:$H$401&lt;&gt;""),$C$3:$C$401),COLUMNS($Q:X)),"-")</f>
        <v>-</v>
      </c>
      <c r="Y17" s="63" t="str">
        <f t="array" aca="1" ref="Y17" ca="1">IFERROR(SMALL(IF(($H$3:$H$401=$N17)*($H$3:$H$401&lt;&gt;""),$C$3:$C$401),COLUMNS($Q:Y)),"-")</f>
        <v>-</v>
      </c>
      <c r="Z17" s="63" t="str">
        <f t="array" aca="1" ref="Z17" ca="1">IFERROR(SMALL(IF(($H$3:$H$401=$N17)*($H$3:$H$401&lt;&gt;""),$C$3:$C$401),COLUMNS($Q:Z)),"-")</f>
        <v>-</v>
      </c>
      <c r="AA17" s="40" t="str">
        <f t="array" aca="1" ref="AA17" ca="1">IFERROR(SMALL(IF(($H$3:$H$401=$N17)*($H$3:$H$401&lt;&gt;""),$C$3:$C$401),COLUMNS($Q:AA)),"-")</f>
        <v>-</v>
      </c>
      <c r="AB17" s="63" t="str">
        <f t="array" aca="1" ref="AB17" ca="1">IFERROR(SMALL(IF(($H$3:$H$401=$N17)*($H$3:$H$401&lt;&gt;""),$C$3:$C$401),COLUMNS($Q:AB)),"-")</f>
        <v>-</v>
      </c>
      <c r="AC17" s="63" t="str">
        <f t="array" aca="1" ref="AC17" ca="1">IFERROR(SMALL(IF(($H$3:$H$401=$N17)*($H$3:$H$401&lt;&gt;""),$C$3:$C$401),COLUMNS($Q:AC)),"-")</f>
        <v>-</v>
      </c>
      <c r="AD17" s="63" t="str">
        <f t="array" aca="1" ref="AD17" ca="1">IFERROR(SMALL(IF(($H$3:$H$401=$N17)*($H$3:$H$401&lt;&gt;""),$C$3:$C$401),COLUMNS($Q:AD)),"-")</f>
        <v>-</v>
      </c>
      <c r="AE17" s="63" t="str">
        <f t="array" aca="1" ref="AE17" ca="1">IFERROR(SMALL(IF(($H$3:$H$401=$N17)*($H$3:$H$401&lt;&gt;""),$C$3:$C$401),COLUMNS($Q:AE)),"-")</f>
        <v>-</v>
      </c>
      <c r="AG17" s="59">
        <v>15</v>
      </c>
      <c r="AH17" s="59" t="str">
        <f t="shared" ca="1" si="9"/>
        <v/>
      </c>
      <c r="AI17" s="43" t="str">
        <f t="shared" ca="1" si="10"/>
        <v/>
      </c>
      <c r="AJ17" s="43" t="str">
        <f t="shared" ca="1" si="11"/>
        <v/>
      </c>
      <c r="AK17" s="43" t="str">
        <f t="shared" ca="1" si="12"/>
        <v/>
      </c>
      <c r="AM17" s="58">
        <v>15</v>
      </c>
      <c r="AN17" s="43" t="str">
        <f t="array" aca="1" ref="AN17" ca="1">IFERROR(INDEX(ColClubs,MIN(IF(ZonePoints&lt;&gt;"",IF(ZonePoints+(ROW(ZonePoints)+COLUMN(ZonePoints))/9^9=SMALL(IF(ZonePoints&lt;&gt;"",ZonePoints+(ROW(ZonePoints)+COLUMN(ZonePoints))/9^9),ROWS($2:16)),ROW(INDIRECT("1:"&amp;ROWS(ColClubs)))))))&amp;" "&amp;INDEX(LigEquipes,,MIN(IF(ZonePoints&lt;&gt;"",IF(ZonePoints+(ROW(ZonePoints)+COLUMN(ZonePoints))/9^9=SMALL(IF(ZonePoints&lt;&gt;"",ZonePoints+(ROW(ZonePoints)+COLUMN(ZonePoints))/9^9),ROWS($2:16)),COLUMN(ZonePoints)-34)))),"")</f>
        <v xml:space="preserve"> EQ1</v>
      </c>
      <c r="AO17" s="45" t="str">
        <f t="shared" ca="1" si="13"/>
        <v/>
      </c>
      <c r="AP17" s="45" t="str">
        <f t="shared" ca="1" si="14"/>
        <v>EQ1</v>
      </c>
      <c r="AQ17" s="78" t="str">
        <f t="array" aca="1" ref="AQ17" ca="1">IFERROR(INDEX(ZonePoints,MATCH(AO17,ColClubs,0),MATCH(AP17,LigEquipes,0)),"")</f>
        <v/>
      </c>
      <c r="AS17" s="50">
        <v>15</v>
      </c>
      <c r="AT17" s="124" t="str">
        <f t="shared" ca="1" si="6"/>
        <v xml:space="preserve"> EQ1</v>
      </c>
      <c r="AU17" s="51" t="str">
        <f t="shared" ca="1" si="7"/>
        <v/>
      </c>
    </row>
    <row r="18" spans="2:47" ht="13">
      <c r="B18" s="175"/>
      <c r="C18" s="19">
        <v>16</v>
      </c>
      <c r="D18" s="22" t="str">
        <f t="array" ref="D18">IF(ISERROR(INDEX(DossardsARV,MATCH($A$3&amp;C18,triselcourse&amp;claselcourARV,0))),"-",INDEX(DossardsARV,MATCH($A$3&amp;C18,triselcourse&amp;claselcourARV,0)))</f>
        <v>-</v>
      </c>
      <c r="E18" s="22" t="e">
        <f t="shared" si="0"/>
        <v>#REF!</v>
      </c>
      <c r="F18" s="22" t="e">
        <f t="shared" si="1"/>
        <v>#REF!</v>
      </c>
      <c r="G18" s="21" t="str">
        <f t="array" ref="G18">IF($D18="","",IF(ISERROR(INDEX(TempsARV,MATCH($A$3&amp;D18,triselcourse&amp;DossardsARV,0))),"-",INDEX(TempsARV,MATCH($A$3&amp;D18,triselcourse&amp;DossardsARV,0))))</f>
        <v>-</v>
      </c>
      <c r="H18" s="117" t="str">
        <f t="shared" si="2"/>
        <v/>
      </c>
      <c r="I18" s="117" t="str">
        <f t="shared" si="3"/>
        <v/>
      </c>
      <c r="J18" s="117" t="str">
        <f t="shared" si="4"/>
        <v/>
      </c>
      <c r="K18" s="117" t="str">
        <f t="shared" si="5"/>
        <v/>
      </c>
      <c r="L18" s="62" t="str">
        <f t="array" aca="1" ref="L18" ca="1">IF(ISBLANK($C18),"",IF(OR(COUNTIF(clubARV5,H18)&lt;choixt5,COUNTIF($H$2:H17,H18)),"",SUM(SMALL(IF(clubARV5=H18,$C$3:$C$401),ROW(INDIRECT("1:"&amp;choixt5))))+ROW()/9^9))</f>
        <v/>
      </c>
      <c r="M18" s="36" t="str">
        <f ca="1">IF(N18="","",ROWS(M$3:M18))</f>
        <v/>
      </c>
      <c r="N18" s="1" t="str">
        <f ca="1">IF(COUNT(POINTS1b5)&lt;ROWS(N$3:N18),"",INDEX(clubARV5,MATCH(P18,POINTS1b5,0)))</f>
        <v/>
      </c>
      <c r="O18" s="1">
        <f t="shared" ca="1" si="8"/>
        <v>399</v>
      </c>
      <c r="P18" s="2" t="str">
        <f ca="1">IF(COUNT(POINTS1b5)&lt;ROWS(P$3:P18),"",SMALL(POINTS1b5,ROWS(P$3:P18)))</f>
        <v/>
      </c>
      <c r="Q18" s="40" t="str">
        <f t="array" aca="1" ref="Q18" ca="1">IFERROR(SMALL(IF(($H$3:$H$401=$N18)*($H$3:$H$401&lt;&gt;""),$C$3:$C$401),COLUMNS($Q:Q)),"-")</f>
        <v>-</v>
      </c>
      <c r="R18" s="63" t="str">
        <f t="array" aca="1" ref="R18" ca="1">IFERROR(SMALL(IF(($H$3:$H$401=$N18)*($H$3:$H$401&lt;&gt;""),$C$3:$C$401),COLUMNS($Q:R)),"-")</f>
        <v>-</v>
      </c>
      <c r="S18" s="63" t="str">
        <f t="array" aca="1" ref="S18" ca="1">IFERROR(SMALL(IF(($H$3:$H$401=$N18)*($H$3:$H$401&lt;&gt;""),$C$3:$C$401),COLUMNS($Q:S)),"-")</f>
        <v>-</v>
      </c>
      <c r="T18" s="63" t="str">
        <f t="array" aca="1" ref="T18" ca="1">IFERROR(SMALL(IF(($H$3:$H$401=$N18)*($H$3:$H$401&lt;&gt;""),$C$3:$C$401),COLUMNS($Q:T)),"-")</f>
        <v>-</v>
      </c>
      <c r="U18" s="63" t="str">
        <f t="array" aca="1" ref="U18" ca="1">IFERROR(SMALL(IF(($H$3:$H$401=$N18)*($H$3:$H$401&lt;&gt;""),$C$3:$C$401),COLUMNS($Q:U)),"-")</f>
        <v>-</v>
      </c>
      <c r="V18" s="40" t="str">
        <f t="array" aca="1" ref="V18" ca="1">IFERROR(SMALL(IF(($H$3:$H$401=$N18)*($H$3:$H$401&lt;&gt;""),$C$3:$C$401),COLUMNS($Q:V)),"-")</f>
        <v>-</v>
      </c>
      <c r="W18" s="63" t="str">
        <f t="array" aca="1" ref="W18" ca="1">IFERROR(SMALL(IF(($H$3:$H$401=$N18)*($H$3:$H$401&lt;&gt;""),$C$3:$C$401),COLUMNS($Q:W)),"-")</f>
        <v>-</v>
      </c>
      <c r="X18" s="63" t="str">
        <f t="array" aca="1" ref="X18" ca="1">IFERROR(SMALL(IF(($H$3:$H$401=$N18)*($H$3:$H$401&lt;&gt;""),$C$3:$C$401),COLUMNS($Q:X)),"-")</f>
        <v>-</v>
      </c>
      <c r="Y18" s="63" t="str">
        <f t="array" aca="1" ref="Y18" ca="1">IFERROR(SMALL(IF(($H$3:$H$401=$N18)*($H$3:$H$401&lt;&gt;""),$C$3:$C$401),COLUMNS($Q:Y)),"-")</f>
        <v>-</v>
      </c>
      <c r="Z18" s="63" t="str">
        <f t="array" aca="1" ref="Z18" ca="1">IFERROR(SMALL(IF(($H$3:$H$401=$N18)*($H$3:$H$401&lt;&gt;""),$C$3:$C$401),COLUMNS($Q:Z)),"-")</f>
        <v>-</v>
      </c>
      <c r="AA18" s="40" t="str">
        <f t="array" aca="1" ref="AA18" ca="1">IFERROR(SMALL(IF(($H$3:$H$401=$N18)*($H$3:$H$401&lt;&gt;""),$C$3:$C$401),COLUMNS($Q:AA)),"-")</f>
        <v>-</v>
      </c>
      <c r="AB18" s="63" t="str">
        <f t="array" aca="1" ref="AB18" ca="1">IFERROR(SMALL(IF(($H$3:$H$401=$N18)*($H$3:$H$401&lt;&gt;""),$C$3:$C$401),COLUMNS($Q:AB)),"-")</f>
        <v>-</v>
      </c>
      <c r="AC18" s="63" t="str">
        <f t="array" aca="1" ref="AC18" ca="1">IFERROR(SMALL(IF(($H$3:$H$401=$N18)*($H$3:$H$401&lt;&gt;""),$C$3:$C$401),COLUMNS($Q:AC)),"-")</f>
        <v>-</v>
      </c>
      <c r="AD18" s="63" t="str">
        <f t="array" aca="1" ref="AD18" ca="1">IFERROR(SMALL(IF(($H$3:$H$401=$N18)*($H$3:$H$401&lt;&gt;""),$C$3:$C$401),COLUMNS($Q:AD)),"-")</f>
        <v>-</v>
      </c>
      <c r="AE18" s="63" t="str">
        <f t="array" aca="1" ref="AE18" ca="1">IFERROR(SMALL(IF(($H$3:$H$401=$N18)*($H$3:$H$401&lt;&gt;""),$C$3:$C$401),COLUMNS($Q:AE)),"-")</f>
        <v>-</v>
      </c>
      <c r="AG18" s="59">
        <v>16</v>
      </c>
      <c r="AH18" s="59" t="str">
        <f t="shared" ca="1" si="9"/>
        <v/>
      </c>
      <c r="AI18" s="43" t="str">
        <f t="shared" ca="1" si="10"/>
        <v/>
      </c>
      <c r="AJ18" s="43" t="str">
        <f t="shared" ca="1" si="11"/>
        <v/>
      </c>
      <c r="AK18" s="43" t="str">
        <f t="shared" ca="1" si="12"/>
        <v/>
      </c>
      <c r="AM18" s="58">
        <v>16</v>
      </c>
      <c r="AN18" s="43" t="str">
        <f t="array" aca="1" ref="AN18" ca="1">IFERROR(INDEX(ColClubs,MIN(IF(ZonePoints&lt;&gt;"",IF(ZonePoints+(ROW(ZonePoints)+COLUMN(ZonePoints))/9^9=SMALL(IF(ZonePoints&lt;&gt;"",ZonePoints+(ROW(ZonePoints)+COLUMN(ZonePoints))/9^9),ROWS($2:17)),ROW(INDIRECT("1:"&amp;ROWS(ColClubs)))))))&amp;" "&amp;INDEX(LigEquipes,,MIN(IF(ZonePoints&lt;&gt;"",IF(ZonePoints+(ROW(ZonePoints)+COLUMN(ZonePoints))/9^9=SMALL(IF(ZonePoints&lt;&gt;"",ZonePoints+(ROW(ZonePoints)+COLUMN(ZonePoints))/9^9),ROWS($2:17)),COLUMN(ZonePoints)-34)))),"")</f>
        <v xml:space="preserve"> EQ1</v>
      </c>
      <c r="AO18" s="45" t="str">
        <f t="shared" ca="1" si="13"/>
        <v/>
      </c>
      <c r="AP18" s="45" t="str">
        <f t="shared" ca="1" si="14"/>
        <v>EQ1</v>
      </c>
      <c r="AQ18" s="78" t="str">
        <f t="array" aca="1" ref="AQ18" ca="1">IFERROR(INDEX(ZonePoints,MATCH(AO18,ColClubs,0),MATCH(AP18,LigEquipes,0)),"")</f>
        <v/>
      </c>
      <c r="AS18" s="50">
        <v>16</v>
      </c>
      <c r="AT18" s="124" t="str">
        <f t="shared" ca="1" si="6"/>
        <v xml:space="preserve"> EQ1</v>
      </c>
      <c r="AU18" s="51" t="str">
        <f t="shared" ca="1" si="7"/>
        <v/>
      </c>
    </row>
    <row r="19" spans="2:47" ht="13">
      <c r="B19" s="175"/>
      <c r="C19" s="19">
        <v>17</v>
      </c>
      <c r="D19" s="22" t="str">
        <f t="array" ref="D19">IF(ISERROR(INDEX(DossardsARV,MATCH($A$3&amp;C19,triselcourse&amp;claselcourARV,0))),"-",INDEX(DossardsARV,MATCH($A$3&amp;C19,triselcourse&amp;claselcourARV,0)))</f>
        <v>-</v>
      </c>
      <c r="E19" s="22" t="e">
        <f t="shared" si="0"/>
        <v>#REF!</v>
      </c>
      <c r="F19" s="22" t="e">
        <f t="shared" si="1"/>
        <v>#REF!</v>
      </c>
      <c r="G19" s="21" t="str">
        <f t="array" ref="G19">IF($D19="","",IF(ISERROR(INDEX(TempsARV,MATCH($A$3&amp;D19,triselcourse&amp;DossardsARV,0))),"-",INDEX(TempsARV,MATCH($A$3&amp;D19,triselcourse&amp;DossardsARV,0))))</f>
        <v>-</v>
      </c>
      <c r="H19" s="117" t="str">
        <f t="shared" si="2"/>
        <v/>
      </c>
      <c r="I19" s="117" t="str">
        <f t="shared" si="3"/>
        <v/>
      </c>
      <c r="J19" s="117" t="str">
        <f t="shared" si="4"/>
        <v/>
      </c>
      <c r="K19" s="117" t="str">
        <f t="shared" si="5"/>
        <v/>
      </c>
      <c r="L19" s="62" t="str">
        <f t="array" aca="1" ref="L19" ca="1">IF(ISBLANK($C19),"",IF(OR(COUNTIF(clubARV5,H19)&lt;choixt5,COUNTIF($H$2:H18,H19)),"",SUM(SMALL(IF(clubARV5=H19,$C$3:$C$401),ROW(INDIRECT("1:"&amp;choixt5))))+ROW()/9^9))</f>
        <v/>
      </c>
      <c r="M19" s="36" t="str">
        <f ca="1">IF(N19="","",ROWS(M$3:M19))</f>
        <v/>
      </c>
      <c r="N19" s="1" t="str">
        <f ca="1">IF(COUNT(POINTS1b5)&lt;ROWS(N$3:N19),"",INDEX(clubARV5,MATCH(P19,POINTS1b5,0)))</f>
        <v/>
      </c>
      <c r="O19" s="1">
        <f t="shared" ca="1" si="8"/>
        <v>399</v>
      </c>
      <c r="P19" s="2" t="str">
        <f ca="1">IF(COUNT(POINTS1b5)&lt;ROWS(P$3:P19),"",SMALL(POINTS1b5,ROWS(P$3:P19)))</f>
        <v/>
      </c>
      <c r="Q19" s="40" t="str">
        <f t="array" aca="1" ref="Q19" ca="1">IFERROR(SMALL(IF(($H$3:$H$401=$N19)*($H$3:$H$401&lt;&gt;""),$C$3:$C$401),COLUMNS($Q:Q)),"-")</f>
        <v>-</v>
      </c>
      <c r="R19" s="63" t="str">
        <f t="array" aca="1" ref="R19" ca="1">IFERROR(SMALL(IF(($H$3:$H$401=$N19)*($H$3:$H$401&lt;&gt;""),$C$3:$C$401),COLUMNS($Q:R)),"-")</f>
        <v>-</v>
      </c>
      <c r="S19" s="63" t="str">
        <f t="array" aca="1" ref="S19" ca="1">IFERROR(SMALL(IF(($H$3:$H$401=$N19)*($H$3:$H$401&lt;&gt;""),$C$3:$C$401),COLUMNS($Q:S)),"-")</f>
        <v>-</v>
      </c>
      <c r="T19" s="63" t="str">
        <f t="array" aca="1" ref="T19" ca="1">IFERROR(SMALL(IF(($H$3:$H$401=$N19)*($H$3:$H$401&lt;&gt;""),$C$3:$C$401),COLUMNS($Q:T)),"-")</f>
        <v>-</v>
      </c>
      <c r="U19" s="63" t="str">
        <f t="array" aca="1" ref="U19" ca="1">IFERROR(SMALL(IF(($H$3:$H$401=$N19)*($H$3:$H$401&lt;&gt;""),$C$3:$C$401),COLUMNS($Q:U)),"-")</f>
        <v>-</v>
      </c>
      <c r="V19" s="40" t="str">
        <f t="array" aca="1" ref="V19" ca="1">IFERROR(SMALL(IF(($H$3:$H$401=$N19)*($H$3:$H$401&lt;&gt;""),$C$3:$C$401),COLUMNS($Q:V)),"-")</f>
        <v>-</v>
      </c>
      <c r="W19" s="63" t="str">
        <f t="array" aca="1" ref="W19" ca="1">IFERROR(SMALL(IF(($H$3:$H$401=$N19)*($H$3:$H$401&lt;&gt;""),$C$3:$C$401),COLUMNS($Q:W)),"-")</f>
        <v>-</v>
      </c>
      <c r="X19" s="63" t="str">
        <f t="array" aca="1" ref="X19" ca="1">IFERROR(SMALL(IF(($H$3:$H$401=$N19)*($H$3:$H$401&lt;&gt;""),$C$3:$C$401),COLUMNS($Q:X)),"-")</f>
        <v>-</v>
      </c>
      <c r="Y19" s="63" t="str">
        <f t="array" aca="1" ref="Y19" ca="1">IFERROR(SMALL(IF(($H$3:$H$401=$N19)*($H$3:$H$401&lt;&gt;""),$C$3:$C$401),COLUMNS($Q:Y)),"-")</f>
        <v>-</v>
      </c>
      <c r="Z19" s="63" t="str">
        <f t="array" aca="1" ref="Z19" ca="1">IFERROR(SMALL(IF(($H$3:$H$401=$N19)*($H$3:$H$401&lt;&gt;""),$C$3:$C$401),COLUMNS($Q:Z)),"-")</f>
        <v>-</v>
      </c>
      <c r="AA19" s="40" t="str">
        <f t="array" aca="1" ref="AA19" ca="1">IFERROR(SMALL(IF(($H$3:$H$401=$N19)*($H$3:$H$401&lt;&gt;""),$C$3:$C$401),COLUMNS($Q:AA)),"-")</f>
        <v>-</v>
      </c>
      <c r="AB19" s="63" t="str">
        <f t="array" aca="1" ref="AB19" ca="1">IFERROR(SMALL(IF(($H$3:$H$401=$N19)*($H$3:$H$401&lt;&gt;""),$C$3:$C$401),COLUMNS($Q:AB)),"-")</f>
        <v>-</v>
      </c>
      <c r="AC19" s="63" t="str">
        <f t="array" aca="1" ref="AC19" ca="1">IFERROR(SMALL(IF(($H$3:$H$401=$N19)*($H$3:$H$401&lt;&gt;""),$C$3:$C$401),COLUMNS($Q:AC)),"-")</f>
        <v>-</v>
      </c>
      <c r="AD19" s="63" t="str">
        <f t="array" aca="1" ref="AD19" ca="1">IFERROR(SMALL(IF(($H$3:$H$401=$N19)*($H$3:$H$401&lt;&gt;""),$C$3:$C$401),COLUMNS($Q:AD)),"-")</f>
        <v>-</v>
      </c>
      <c r="AE19" s="63" t="str">
        <f t="array" aca="1" ref="AE19" ca="1">IFERROR(SMALL(IF(($H$3:$H$401=$N19)*($H$3:$H$401&lt;&gt;""),$C$3:$C$401),COLUMNS($Q:AE)),"-")</f>
        <v>-</v>
      </c>
      <c r="AG19" s="59">
        <v>17</v>
      </c>
      <c r="AH19" s="59" t="str">
        <f t="shared" ca="1" si="9"/>
        <v/>
      </c>
      <c r="AI19" s="43" t="str">
        <f t="shared" ca="1" si="10"/>
        <v/>
      </c>
      <c r="AJ19" s="43" t="str">
        <f t="shared" ca="1" si="11"/>
        <v/>
      </c>
      <c r="AK19" s="43" t="str">
        <f t="shared" ca="1" si="12"/>
        <v/>
      </c>
      <c r="AM19" s="58">
        <v>17</v>
      </c>
      <c r="AN19" s="43" t="str">
        <f t="array" aca="1" ref="AN19" ca="1">IFERROR(INDEX(ColClubs,MIN(IF(ZonePoints&lt;&gt;"",IF(ZonePoints+(ROW(ZonePoints)+COLUMN(ZonePoints))/9^9=SMALL(IF(ZonePoints&lt;&gt;"",ZonePoints+(ROW(ZonePoints)+COLUMN(ZonePoints))/9^9),ROWS($2:18)),ROW(INDIRECT("1:"&amp;ROWS(ColClubs)))))))&amp;" "&amp;INDEX(LigEquipes,,MIN(IF(ZonePoints&lt;&gt;"",IF(ZonePoints+(ROW(ZonePoints)+COLUMN(ZonePoints))/9^9=SMALL(IF(ZonePoints&lt;&gt;"",ZonePoints+(ROW(ZonePoints)+COLUMN(ZonePoints))/9^9),ROWS($2:18)),COLUMN(ZonePoints)-34)))),"")</f>
        <v xml:space="preserve"> EQ1</v>
      </c>
      <c r="AO19" s="45" t="str">
        <f t="shared" ca="1" si="13"/>
        <v/>
      </c>
      <c r="AP19" s="45" t="str">
        <f t="shared" ca="1" si="14"/>
        <v>EQ1</v>
      </c>
      <c r="AQ19" s="78" t="str">
        <f t="array" aca="1" ref="AQ19" ca="1">IFERROR(INDEX(ZonePoints,MATCH(AO19,ColClubs,0),MATCH(AP19,LigEquipes,0)),"")</f>
        <v/>
      </c>
      <c r="AS19" s="50">
        <v>17</v>
      </c>
      <c r="AT19" s="124" t="str">
        <f t="shared" ca="1" si="6"/>
        <v xml:space="preserve"> EQ1</v>
      </c>
      <c r="AU19" s="51" t="str">
        <f t="shared" ca="1" si="7"/>
        <v/>
      </c>
    </row>
    <row r="20" spans="2:47" ht="13">
      <c r="B20" s="175"/>
      <c r="C20" s="19">
        <v>18</v>
      </c>
      <c r="D20" s="22" t="str">
        <f t="array" ref="D20">IF(ISERROR(INDEX(DossardsARV,MATCH($A$3&amp;C20,triselcourse&amp;claselcourARV,0))),"-",INDEX(DossardsARV,MATCH($A$3&amp;C20,triselcourse&amp;claselcourARV,0)))</f>
        <v>-</v>
      </c>
      <c r="E20" s="22" t="e">
        <f t="shared" si="0"/>
        <v>#REF!</v>
      </c>
      <c r="F20" s="22" t="e">
        <f t="shared" si="1"/>
        <v>#REF!</v>
      </c>
      <c r="G20" s="21" t="str">
        <f t="array" ref="G20">IF($D20="","",IF(ISERROR(INDEX(TempsARV,MATCH($A$3&amp;D20,triselcourse&amp;DossardsARV,0))),"-",INDEX(TempsARV,MATCH($A$3&amp;D20,triselcourse&amp;DossardsARV,0))))</f>
        <v>-</v>
      </c>
      <c r="H20" s="117" t="str">
        <f t="shared" si="2"/>
        <v/>
      </c>
      <c r="I20" s="117" t="str">
        <f t="shared" si="3"/>
        <v/>
      </c>
      <c r="J20" s="117" t="str">
        <f t="shared" si="4"/>
        <v/>
      </c>
      <c r="K20" s="117" t="str">
        <f t="shared" si="5"/>
        <v/>
      </c>
      <c r="L20" s="62" t="str">
        <f t="array" aca="1" ref="L20" ca="1">IF(ISBLANK($C20),"",IF(OR(COUNTIF(clubARV5,H20)&lt;choixt5,COUNTIF($H$2:H19,H20)),"",SUM(SMALL(IF(clubARV5=H20,$C$3:$C$401),ROW(INDIRECT("1:"&amp;choixt5))))+ROW()/9^9))</f>
        <v/>
      </c>
      <c r="M20" s="36" t="str">
        <f ca="1">IF(N20="","",ROWS(M$3:M20))</f>
        <v/>
      </c>
      <c r="N20" s="1" t="str">
        <f ca="1">IF(COUNT(POINTS1b5)&lt;ROWS(N$3:N20),"",INDEX(clubARV5,MATCH(P20,POINTS1b5,0)))</f>
        <v/>
      </c>
      <c r="O20" s="1">
        <f t="shared" ca="1" si="8"/>
        <v>399</v>
      </c>
      <c r="P20" s="2" t="str">
        <f ca="1">IF(COUNT(POINTS1b5)&lt;ROWS(P$3:P20),"",SMALL(POINTS1b5,ROWS(P$3:P20)))</f>
        <v/>
      </c>
      <c r="Q20" s="40" t="str">
        <f t="array" aca="1" ref="Q20" ca="1">IFERROR(SMALL(IF(($H$3:$H$401=$N20)*($H$3:$H$401&lt;&gt;""),$C$3:$C$401),COLUMNS($Q:Q)),"-")</f>
        <v>-</v>
      </c>
      <c r="R20" s="63" t="str">
        <f t="array" aca="1" ref="R20" ca="1">IFERROR(SMALL(IF(($H$3:$H$401=$N20)*($H$3:$H$401&lt;&gt;""),$C$3:$C$401),COLUMNS($Q:R)),"-")</f>
        <v>-</v>
      </c>
      <c r="S20" s="63" t="str">
        <f t="array" aca="1" ref="S20" ca="1">IFERROR(SMALL(IF(($H$3:$H$401=$N20)*($H$3:$H$401&lt;&gt;""),$C$3:$C$401),COLUMNS($Q:S)),"-")</f>
        <v>-</v>
      </c>
      <c r="T20" s="63" t="str">
        <f t="array" aca="1" ref="T20" ca="1">IFERROR(SMALL(IF(($H$3:$H$401=$N20)*($H$3:$H$401&lt;&gt;""),$C$3:$C$401),COLUMNS($Q:T)),"-")</f>
        <v>-</v>
      </c>
      <c r="U20" s="63" t="str">
        <f t="array" aca="1" ref="U20" ca="1">IFERROR(SMALL(IF(($H$3:$H$401=$N20)*($H$3:$H$401&lt;&gt;""),$C$3:$C$401),COLUMNS($Q:U)),"-")</f>
        <v>-</v>
      </c>
      <c r="V20" s="40" t="str">
        <f t="array" aca="1" ref="V20" ca="1">IFERROR(SMALL(IF(($H$3:$H$401=$N20)*($H$3:$H$401&lt;&gt;""),$C$3:$C$401),COLUMNS($Q:V)),"-")</f>
        <v>-</v>
      </c>
      <c r="W20" s="63" t="str">
        <f t="array" aca="1" ref="W20" ca="1">IFERROR(SMALL(IF(($H$3:$H$401=$N20)*($H$3:$H$401&lt;&gt;""),$C$3:$C$401),COLUMNS($Q:W)),"-")</f>
        <v>-</v>
      </c>
      <c r="X20" s="63" t="str">
        <f t="array" aca="1" ref="X20" ca="1">IFERROR(SMALL(IF(($H$3:$H$401=$N20)*($H$3:$H$401&lt;&gt;""),$C$3:$C$401),COLUMNS($Q:X)),"-")</f>
        <v>-</v>
      </c>
      <c r="Y20" s="63" t="str">
        <f t="array" aca="1" ref="Y20" ca="1">IFERROR(SMALL(IF(($H$3:$H$401=$N20)*($H$3:$H$401&lt;&gt;""),$C$3:$C$401),COLUMNS($Q:Y)),"-")</f>
        <v>-</v>
      </c>
      <c r="Z20" s="63" t="str">
        <f t="array" aca="1" ref="Z20" ca="1">IFERROR(SMALL(IF(($H$3:$H$401=$N20)*($H$3:$H$401&lt;&gt;""),$C$3:$C$401),COLUMNS($Q:Z)),"-")</f>
        <v>-</v>
      </c>
      <c r="AA20" s="40" t="str">
        <f t="array" aca="1" ref="AA20" ca="1">IFERROR(SMALL(IF(($H$3:$H$401=$N20)*($H$3:$H$401&lt;&gt;""),$C$3:$C$401),COLUMNS($Q:AA)),"-")</f>
        <v>-</v>
      </c>
      <c r="AB20" s="63" t="str">
        <f t="array" aca="1" ref="AB20" ca="1">IFERROR(SMALL(IF(($H$3:$H$401=$N20)*($H$3:$H$401&lt;&gt;""),$C$3:$C$401),COLUMNS($Q:AB)),"-")</f>
        <v>-</v>
      </c>
      <c r="AC20" s="63" t="str">
        <f t="array" aca="1" ref="AC20" ca="1">IFERROR(SMALL(IF(($H$3:$H$401=$N20)*($H$3:$H$401&lt;&gt;""),$C$3:$C$401),COLUMNS($Q:AC)),"-")</f>
        <v>-</v>
      </c>
      <c r="AD20" s="63" t="str">
        <f t="array" aca="1" ref="AD20" ca="1">IFERROR(SMALL(IF(($H$3:$H$401=$N20)*($H$3:$H$401&lt;&gt;""),$C$3:$C$401),COLUMNS($Q:AD)),"-")</f>
        <v>-</v>
      </c>
      <c r="AE20" s="63" t="str">
        <f t="array" aca="1" ref="AE20" ca="1">IFERROR(SMALL(IF(($H$3:$H$401=$N20)*($H$3:$H$401&lt;&gt;""),$C$3:$C$401),COLUMNS($Q:AE)),"-")</f>
        <v>-</v>
      </c>
      <c r="AG20" s="59">
        <v>18</v>
      </c>
      <c r="AH20" s="59" t="str">
        <f t="shared" ca="1" si="9"/>
        <v/>
      </c>
      <c r="AI20" s="43" t="str">
        <f t="shared" ca="1" si="10"/>
        <v/>
      </c>
      <c r="AJ20" s="43" t="str">
        <f t="shared" ca="1" si="11"/>
        <v/>
      </c>
      <c r="AK20" s="43" t="str">
        <f t="shared" ca="1" si="12"/>
        <v/>
      </c>
      <c r="AM20" s="58">
        <v>18</v>
      </c>
      <c r="AN20" s="43" t="str">
        <f t="array" aca="1" ref="AN20" ca="1">IFERROR(INDEX(ColClubs,MIN(IF(ZonePoints&lt;&gt;"",IF(ZonePoints+(ROW(ZonePoints)+COLUMN(ZonePoints))/9^9=SMALL(IF(ZonePoints&lt;&gt;"",ZonePoints+(ROW(ZonePoints)+COLUMN(ZonePoints))/9^9),ROWS($2:19)),ROW(INDIRECT("1:"&amp;ROWS(ColClubs)))))))&amp;" "&amp;INDEX(LigEquipes,,MIN(IF(ZonePoints&lt;&gt;"",IF(ZonePoints+(ROW(ZonePoints)+COLUMN(ZonePoints))/9^9=SMALL(IF(ZonePoints&lt;&gt;"",ZonePoints+(ROW(ZonePoints)+COLUMN(ZonePoints))/9^9),ROWS($2:19)),COLUMN(ZonePoints)-34)))),"")</f>
        <v xml:space="preserve"> EQ1</v>
      </c>
      <c r="AO20" s="45" t="str">
        <f t="shared" ca="1" si="13"/>
        <v/>
      </c>
      <c r="AP20" s="45" t="str">
        <f t="shared" ca="1" si="14"/>
        <v>EQ1</v>
      </c>
      <c r="AQ20" s="78" t="str">
        <f t="array" aca="1" ref="AQ20" ca="1">IFERROR(INDEX(ZonePoints,MATCH(AO20,ColClubs,0),MATCH(AP20,LigEquipes,0)),"")</f>
        <v/>
      </c>
      <c r="AS20" s="50">
        <v>18</v>
      </c>
      <c r="AT20" s="124" t="str">
        <f t="shared" ca="1" si="6"/>
        <v xml:space="preserve"> EQ1</v>
      </c>
      <c r="AU20" s="51" t="str">
        <f t="shared" ca="1" si="7"/>
        <v/>
      </c>
    </row>
    <row r="21" spans="2:47" ht="13">
      <c r="B21" s="175"/>
      <c r="C21" s="19">
        <v>19</v>
      </c>
      <c r="D21" s="22" t="str">
        <f t="array" ref="D21">IF(ISERROR(INDEX(DossardsARV,MATCH($A$3&amp;C21,triselcourse&amp;claselcourARV,0))),"-",INDEX(DossardsARV,MATCH($A$3&amp;C21,triselcourse&amp;claselcourARV,0)))</f>
        <v>-</v>
      </c>
      <c r="E21" s="22" t="e">
        <f t="shared" si="0"/>
        <v>#REF!</v>
      </c>
      <c r="F21" s="22" t="e">
        <f t="shared" si="1"/>
        <v>#REF!</v>
      </c>
      <c r="G21" s="21" t="str">
        <f t="array" ref="G21">IF($D21="","",IF(ISERROR(INDEX(TempsARV,MATCH($A$3&amp;D21,triselcourse&amp;DossardsARV,0))),"-",INDEX(TempsARV,MATCH($A$3&amp;D21,triselcourse&amp;DossardsARV,0))))</f>
        <v>-</v>
      </c>
      <c r="H21" s="117" t="str">
        <f t="shared" si="2"/>
        <v/>
      </c>
      <c r="I21" s="117" t="str">
        <f t="shared" si="3"/>
        <v/>
      </c>
      <c r="J21" s="117" t="str">
        <f t="shared" si="4"/>
        <v/>
      </c>
      <c r="K21" s="117" t="str">
        <f t="shared" si="5"/>
        <v/>
      </c>
      <c r="L21" s="62" t="str">
        <f t="array" aca="1" ref="L21" ca="1">IF(ISBLANK($C21),"",IF(OR(COUNTIF(clubARV5,H21)&lt;choixt5,COUNTIF($H$2:H20,H21)),"",SUM(SMALL(IF(clubARV5=H21,$C$3:$C$401),ROW(INDIRECT("1:"&amp;choixt5))))+ROW()/9^9))</f>
        <v/>
      </c>
      <c r="M21" s="36" t="str">
        <f ca="1">IF(N21="","",ROWS(M$3:M21))</f>
        <v/>
      </c>
      <c r="N21" s="1" t="str">
        <f ca="1">IF(COUNT(POINTS1b5)&lt;ROWS(N$3:N21),"",INDEX(clubARV5,MATCH(P21,POINTS1b5,0)))</f>
        <v/>
      </c>
      <c r="O21" s="1">
        <f t="shared" ca="1" si="8"/>
        <v>399</v>
      </c>
      <c r="P21" s="2" t="str">
        <f ca="1">IF(COUNT(POINTS1b5)&lt;ROWS(P$3:P21),"",SMALL(POINTS1b5,ROWS(P$3:P21)))</f>
        <v/>
      </c>
      <c r="Q21" s="40" t="str">
        <f t="array" aca="1" ref="Q21" ca="1">IFERROR(SMALL(IF(($H$3:$H$401=$N21)*($H$3:$H$401&lt;&gt;""),$C$3:$C$401),COLUMNS($Q:Q)),"-")</f>
        <v>-</v>
      </c>
      <c r="R21" s="63" t="str">
        <f t="array" aca="1" ref="R21" ca="1">IFERROR(SMALL(IF(($H$3:$H$401=$N21)*($H$3:$H$401&lt;&gt;""),$C$3:$C$401),COLUMNS($Q:R)),"-")</f>
        <v>-</v>
      </c>
      <c r="S21" s="63" t="str">
        <f t="array" aca="1" ref="S21" ca="1">IFERROR(SMALL(IF(($H$3:$H$401=$N21)*($H$3:$H$401&lt;&gt;""),$C$3:$C$401),COLUMNS($Q:S)),"-")</f>
        <v>-</v>
      </c>
      <c r="T21" s="63" t="str">
        <f t="array" aca="1" ref="T21" ca="1">IFERROR(SMALL(IF(($H$3:$H$401=$N21)*($H$3:$H$401&lt;&gt;""),$C$3:$C$401),COLUMNS($Q:T)),"-")</f>
        <v>-</v>
      </c>
      <c r="U21" s="63" t="str">
        <f t="array" aca="1" ref="U21" ca="1">IFERROR(SMALL(IF(($H$3:$H$401=$N21)*($H$3:$H$401&lt;&gt;""),$C$3:$C$401),COLUMNS($Q:U)),"-")</f>
        <v>-</v>
      </c>
      <c r="V21" s="40" t="str">
        <f t="array" aca="1" ref="V21" ca="1">IFERROR(SMALL(IF(($H$3:$H$401=$N21)*($H$3:$H$401&lt;&gt;""),$C$3:$C$401),COLUMNS($Q:V)),"-")</f>
        <v>-</v>
      </c>
      <c r="W21" s="63" t="str">
        <f t="array" aca="1" ref="W21" ca="1">IFERROR(SMALL(IF(($H$3:$H$401=$N21)*($H$3:$H$401&lt;&gt;""),$C$3:$C$401),COLUMNS($Q:W)),"-")</f>
        <v>-</v>
      </c>
      <c r="X21" s="63" t="str">
        <f t="array" aca="1" ref="X21" ca="1">IFERROR(SMALL(IF(($H$3:$H$401=$N21)*($H$3:$H$401&lt;&gt;""),$C$3:$C$401),COLUMNS($Q:X)),"-")</f>
        <v>-</v>
      </c>
      <c r="Y21" s="63" t="str">
        <f t="array" aca="1" ref="Y21" ca="1">IFERROR(SMALL(IF(($H$3:$H$401=$N21)*($H$3:$H$401&lt;&gt;""),$C$3:$C$401),COLUMNS($Q:Y)),"-")</f>
        <v>-</v>
      </c>
      <c r="Z21" s="63" t="str">
        <f t="array" aca="1" ref="Z21" ca="1">IFERROR(SMALL(IF(($H$3:$H$401=$N21)*($H$3:$H$401&lt;&gt;""),$C$3:$C$401),COLUMNS($Q:Z)),"-")</f>
        <v>-</v>
      </c>
      <c r="AA21" s="40" t="str">
        <f t="array" aca="1" ref="AA21" ca="1">IFERROR(SMALL(IF(($H$3:$H$401=$N21)*($H$3:$H$401&lt;&gt;""),$C$3:$C$401),COLUMNS($Q:AA)),"-")</f>
        <v>-</v>
      </c>
      <c r="AB21" s="63" t="str">
        <f t="array" aca="1" ref="AB21" ca="1">IFERROR(SMALL(IF(($H$3:$H$401=$N21)*($H$3:$H$401&lt;&gt;""),$C$3:$C$401),COLUMNS($Q:AB)),"-")</f>
        <v>-</v>
      </c>
      <c r="AC21" s="63" t="str">
        <f t="array" aca="1" ref="AC21" ca="1">IFERROR(SMALL(IF(($H$3:$H$401=$N21)*($H$3:$H$401&lt;&gt;""),$C$3:$C$401),COLUMNS($Q:AC)),"-")</f>
        <v>-</v>
      </c>
      <c r="AD21" s="63" t="str">
        <f t="array" aca="1" ref="AD21" ca="1">IFERROR(SMALL(IF(($H$3:$H$401=$N21)*($H$3:$H$401&lt;&gt;""),$C$3:$C$401),COLUMNS($Q:AD)),"-")</f>
        <v>-</v>
      </c>
      <c r="AE21" s="63" t="str">
        <f t="array" aca="1" ref="AE21" ca="1">IFERROR(SMALL(IF(($H$3:$H$401=$N21)*($H$3:$H$401&lt;&gt;""),$C$3:$C$401),COLUMNS($Q:AE)),"-")</f>
        <v>-</v>
      </c>
      <c r="AG21" s="59">
        <v>19</v>
      </c>
      <c r="AH21" s="59" t="str">
        <f t="shared" ca="1" si="9"/>
        <v/>
      </c>
      <c r="AI21" s="43" t="str">
        <f t="shared" ca="1" si="10"/>
        <v/>
      </c>
      <c r="AJ21" s="43" t="str">
        <f t="shared" ca="1" si="11"/>
        <v/>
      </c>
      <c r="AK21" s="43" t="str">
        <f t="shared" ca="1" si="12"/>
        <v/>
      </c>
      <c r="AM21" s="58">
        <v>19</v>
      </c>
      <c r="AN21" s="43" t="str">
        <f t="array" aca="1" ref="AN21" ca="1">IFERROR(INDEX(ColClubs,MIN(IF(ZonePoints&lt;&gt;"",IF(ZonePoints+(ROW(ZonePoints)+COLUMN(ZonePoints))/9^9=SMALL(IF(ZonePoints&lt;&gt;"",ZonePoints+(ROW(ZonePoints)+COLUMN(ZonePoints))/9^9),ROWS($2:20)),ROW(INDIRECT("1:"&amp;ROWS(ColClubs)))))))&amp;" "&amp;INDEX(LigEquipes,,MIN(IF(ZonePoints&lt;&gt;"",IF(ZonePoints+(ROW(ZonePoints)+COLUMN(ZonePoints))/9^9=SMALL(IF(ZonePoints&lt;&gt;"",ZonePoints+(ROW(ZonePoints)+COLUMN(ZonePoints))/9^9),ROWS($2:20)),COLUMN(ZonePoints)-34)))),"")</f>
        <v xml:space="preserve"> EQ1</v>
      </c>
      <c r="AO21" s="45" t="str">
        <f t="shared" ca="1" si="13"/>
        <v/>
      </c>
      <c r="AP21" s="45" t="str">
        <f t="shared" ca="1" si="14"/>
        <v>EQ1</v>
      </c>
      <c r="AQ21" s="78" t="str">
        <f t="array" aca="1" ref="AQ21" ca="1">IFERROR(INDEX(ZonePoints,MATCH(AO21,ColClubs,0),MATCH(AP21,LigEquipes,0)),"")</f>
        <v/>
      </c>
      <c r="AS21" s="50">
        <v>19</v>
      </c>
      <c r="AT21" s="124" t="str">
        <f t="shared" ca="1" si="6"/>
        <v xml:space="preserve"> EQ1</v>
      </c>
      <c r="AU21" s="51" t="str">
        <f t="shared" ca="1" si="7"/>
        <v/>
      </c>
    </row>
    <row r="22" spans="2:47" ht="13">
      <c r="B22" s="175"/>
      <c r="C22" s="19">
        <v>20</v>
      </c>
      <c r="D22" s="22" t="str">
        <f t="array" ref="D22">IF(ISERROR(INDEX(DossardsARV,MATCH($A$3&amp;C22,triselcourse&amp;claselcourARV,0))),"-",INDEX(DossardsARV,MATCH($A$3&amp;C22,triselcourse&amp;claselcourARV,0)))</f>
        <v>-</v>
      </c>
      <c r="E22" s="22" t="e">
        <f t="shared" si="0"/>
        <v>#REF!</v>
      </c>
      <c r="F22" s="22" t="e">
        <f t="shared" si="1"/>
        <v>#REF!</v>
      </c>
      <c r="G22" s="21" t="str">
        <f t="array" ref="G22">IF($D22="","",IF(ISERROR(INDEX(TempsARV,MATCH($A$3&amp;D22,triselcourse&amp;DossardsARV,0))),"-",INDEX(TempsARV,MATCH($A$3&amp;D22,triselcourse&amp;DossardsARV,0))))</f>
        <v>-</v>
      </c>
      <c r="H22" s="117" t="str">
        <f t="shared" si="2"/>
        <v/>
      </c>
      <c r="I22" s="117" t="str">
        <f t="shared" si="3"/>
        <v/>
      </c>
      <c r="J22" s="117" t="str">
        <f t="shared" si="4"/>
        <v/>
      </c>
      <c r="K22" s="117" t="str">
        <f t="shared" si="5"/>
        <v/>
      </c>
      <c r="L22" s="62" t="str">
        <f t="array" aca="1" ref="L22" ca="1">IF(ISBLANK($C22),"",IF(OR(COUNTIF(clubARV5,H22)&lt;choixt5,COUNTIF($H$2:H21,H22)),"",SUM(SMALL(IF(clubARV5=H22,$C$3:$C$401),ROW(INDIRECT("1:"&amp;choixt5))))+ROW()/9^9))</f>
        <v/>
      </c>
      <c r="M22" s="36" t="str">
        <f ca="1">IF(N22="","",ROWS(M$3:M22))</f>
        <v/>
      </c>
      <c r="N22" s="1" t="str">
        <f ca="1">IF(COUNT(POINTS1b5)&lt;ROWS(N$3:N22),"",INDEX(clubARV5,MATCH(P22,POINTS1b5,0)))</f>
        <v/>
      </c>
      <c r="O22" s="1">
        <f t="shared" ca="1" si="8"/>
        <v>399</v>
      </c>
      <c r="P22" s="2" t="str">
        <f ca="1">IF(COUNT(POINTS1b5)&lt;ROWS(P$3:P22),"",SMALL(POINTS1b5,ROWS(P$3:P22)))</f>
        <v/>
      </c>
      <c r="Q22" s="40" t="str">
        <f t="array" aca="1" ref="Q22" ca="1">IFERROR(SMALL(IF(($H$3:$H$401=$N22)*($H$3:$H$401&lt;&gt;""),$C$3:$C$401),COLUMNS($Q:Q)),"-")</f>
        <v>-</v>
      </c>
      <c r="R22" s="63" t="str">
        <f t="array" aca="1" ref="R22" ca="1">IFERROR(SMALL(IF(($H$3:$H$401=$N22)*($H$3:$H$401&lt;&gt;""),$C$3:$C$401),COLUMNS($Q:R)),"-")</f>
        <v>-</v>
      </c>
      <c r="S22" s="63" t="str">
        <f t="array" aca="1" ref="S22" ca="1">IFERROR(SMALL(IF(($H$3:$H$401=$N22)*($H$3:$H$401&lt;&gt;""),$C$3:$C$401),COLUMNS($Q:S)),"-")</f>
        <v>-</v>
      </c>
      <c r="T22" s="63" t="str">
        <f t="array" aca="1" ref="T22" ca="1">IFERROR(SMALL(IF(($H$3:$H$401=$N22)*($H$3:$H$401&lt;&gt;""),$C$3:$C$401),COLUMNS($Q:T)),"-")</f>
        <v>-</v>
      </c>
      <c r="U22" s="63" t="str">
        <f t="array" aca="1" ref="U22" ca="1">IFERROR(SMALL(IF(($H$3:$H$401=$N22)*($H$3:$H$401&lt;&gt;""),$C$3:$C$401),COLUMNS($Q:U)),"-")</f>
        <v>-</v>
      </c>
      <c r="V22" s="40" t="str">
        <f t="array" aca="1" ref="V22" ca="1">IFERROR(SMALL(IF(($H$3:$H$401=$N22)*($H$3:$H$401&lt;&gt;""),$C$3:$C$401),COLUMNS($Q:V)),"-")</f>
        <v>-</v>
      </c>
      <c r="W22" s="63" t="str">
        <f t="array" aca="1" ref="W22" ca="1">IFERROR(SMALL(IF(($H$3:$H$401=$N22)*($H$3:$H$401&lt;&gt;""),$C$3:$C$401),COLUMNS($Q:W)),"-")</f>
        <v>-</v>
      </c>
      <c r="X22" s="63" t="str">
        <f t="array" aca="1" ref="X22" ca="1">IFERROR(SMALL(IF(($H$3:$H$401=$N22)*($H$3:$H$401&lt;&gt;""),$C$3:$C$401),COLUMNS($Q:X)),"-")</f>
        <v>-</v>
      </c>
      <c r="Y22" s="63" t="str">
        <f t="array" aca="1" ref="Y22" ca="1">IFERROR(SMALL(IF(($H$3:$H$401=$N22)*($H$3:$H$401&lt;&gt;""),$C$3:$C$401),COLUMNS($Q:Y)),"-")</f>
        <v>-</v>
      </c>
      <c r="Z22" s="63" t="str">
        <f t="array" aca="1" ref="Z22" ca="1">IFERROR(SMALL(IF(($H$3:$H$401=$N22)*($H$3:$H$401&lt;&gt;""),$C$3:$C$401),COLUMNS($Q:Z)),"-")</f>
        <v>-</v>
      </c>
      <c r="AA22" s="40" t="str">
        <f t="array" aca="1" ref="AA22" ca="1">IFERROR(SMALL(IF(($H$3:$H$401=$N22)*($H$3:$H$401&lt;&gt;""),$C$3:$C$401),COLUMNS($Q:AA)),"-")</f>
        <v>-</v>
      </c>
      <c r="AB22" s="63" t="str">
        <f t="array" aca="1" ref="AB22" ca="1">IFERROR(SMALL(IF(($H$3:$H$401=$N22)*($H$3:$H$401&lt;&gt;""),$C$3:$C$401),COLUMNS($Q:AB)),"-")</f>
        <v>-</v>
      </c>
      <c r="AC22" s="63" t="str">
        <f t="array" aca="1" ref="AC22" ca="1">IFERROR(SMALL(IF(($H$3:$H$401=$N22)*($H$3:$H$401&lt;&gt;""),$C$3:$C$401),COLUMNS($Q:AC)),"-")</f>
        <v>-</v>
      </c>
      <c r="AD22" s="63" t="str">
        <f t="array" aca="1" ref="AD22" ca="1">IFERROR(SMALL(IF(($H$3:$H$401=$N22)*($H$3:$H$401&lt;&gt;""),$C$3:$C$401),COLUMNS($Q:AD)),"-")</f>
        <v>-</v>
      </c>
      <c r="AE22" s="63" t="str">
        <f t="array" aca="1" ref="AE22" ca="1">IFERROR(SMALL(IF(($H$3:$H$401=$N22)*($H$3:$H$401&lt;&gt;""),$C$3:$C$401),COLUMNS($Q:AE)),"-")</f>
        <v>-</v>
      </c>
      <c r="AG22" s="59">
        <v>20</v>
      </c>
      <c r="AH22" s="59" t="str">
        <f t="shared" ca="1" si="9"/>
        <v/>
      </c>
      <c r="AI22" s="43" t="str">
        <f t="shared" ca="1" si="10"/>
        <v/>
      </c>
      <c r="AJ22" s="43" t="str">
        <f t="shared" ca="1" si="11"/>
        <v/>
      </c>
      <c r="AK22" s="43" t="str">
        <f t="shared" ca="1" si="12"/>
        <v/>
      </c>
      <c r="AM22" s="58">
        <v>20</v>
      </c>
      <c r="AN22" s="43" t="str">
        <f t="array" aca="1" ref="AN22" ca="1">IFERROR(INDEX(ColClubs,MIN(IF(ZonePoints&lt;&gt;"",IF(ZonePoints+(ROW(ZonePoints)+COLUMN(ZonePoints))/9^9=SMALL(IF(ZonePoints&lt;&gt;"",ZonePoints+(ROW(ZonePoints)+COLUMN(ZonePoints))/9^9),ROWS($2:21)),ROW(INDIRECT("1:"&amp;ROWS(ColClubs)))))))&amp;" "&amp;INDEX(LigEquipes,,MIN(IF(ZonePoints&lt;&gt;"",IF(ZonePoints+(ROW(ZonePoints)+COLUMN(ZonePoints))/9^9=SMALL(IF(ZonePoints&lt;&gt;"",ZonePoints+(ROW(ZonePoints)+COLUMN(ZonePoints))/9^9),ROWS($2:21)),COLUMN(ZonePoints)-34)))),"")</f>
        <v xml:space="preserve"> EQ1</v>
      </c>
      <c r="AO22" s="45" t="str">
        <f t="shared" ca="1" si="13"/>
        <v/>
      </c>
      <c r="AP22" s="45" t="str">
        <f t="shared" ca="1" si="14"/>
        <v>EQ1</v>
      </c>
      <c r="AQ22" s="78" t="str">
        <f t="array" aca="1" ref="AQ22" ca="1">IFERROR(INDEX(ZonePoints,MATCH(AO22,ColClubs,0),MATCH(AP22,LigEquipes,0)),"")</f>
        <v/>
      </c>
      <c r="AS22" s="50">
        <v>20</v>
      </c>
      <c r="AT22" s="124" t="str">
        <f t="shared" ca="1" si="6"/>
        <v xml:space="preserve"> EQ1</v>
      </c>
      <c r="AU22" s="51" t="str">
        <f t="shared" ca="1" si="7"/>
        <v/>
      </c>
    </row>
    <row r="23" spans="2:47" ht="13">
      <c r="B23" s="175"/>
      <c r="C23" s="19">
        <v>21</v>
      </c>
      <c r="D23" s="22" t="str">
        <f t="array" ref="D23">IF(ISERROR(INDEX(DossardsARV,MATCH($A$3&amp;C23,triselcourse&amp;claselcourARV,0))),"-",INDEX(DossardsARV,MATCH($A$3&amp;C23,triselcourse&amp;claselcourARV,0)))</f>
        <v>-</v>
      </c>
      <c r="E23" s="22" t="e">
        <f t="shared" si="0"/>
        <v>#REF!</v>
      </c>
      <c r="F23" s="22" t="e">
        <f t="shared" si="1"/>
        <v>#REF!</v>
      </c>
      <c r="G23" s="21" t="str">
        <f t="array" ref="G23">IF($D23="","",IF(ISERROR(INDEX(TempsARV,MATCH($A$3&amp;D23,triselcourse&amp;DossardsARV,0))),"-",INDEX(TempsARV,MATCH($A$3&amp;D23,triselcourse&amp;DossardsARV,0))))</f>
        <v>-</v>
      </c>
      <c r="H23" s="117" t="str">
        <f t="shared" si="2"/>
        <v/>
      </c>
      <c r="I23" s="117" t="str">
        <f t="shared" si="3"/>
        <v/>
      </c>
      <c r="J23" s="117" t="str">
        <f t="shared" si="4"/>
        <v/>
      </c>
      <c r="K23" s="117" t="str">
        <f t="shared" si="5"/>
        <v/>
      </c>
      <c r="L23" s="62" t="str">
        <f t="array" aca="1" ref="L23" ca="1">IF(ISBLANK($C23),"",IF(OR(COUNTIF(clubARV5,H23)&lt;choixt5,COUNTIF($H$2:H22,H23)),"",SUM(SMALL(IF(clubARV5=H23,$C$3:$C$401),ROW(INDIRECT("1:"&amp;choixt5))))+ROW()/9^9))</f>
        <v/>
      </c>
      <c r="M23" s="36" t="str">
        <f ca="1">IF(N23="","",ROWS(M$3:M23))</f>
        <v/>
      </c>
      <c r="N23" s="1" t="str">
        <f ca="1">IF(COUNT(POINTS1b5)&lt;ROWS(N$3:N23),"",INDEX(clubARV5,MATCH(P23,POINTS1b5,0)))</f>
        <v/>
      </c>
      <c r="O23" s="1">
        <f t="shared" ca="1" si="8"/>
        <v>399</v>
      </c>
      <c r="P23" s="2" t="str">
        <f ca="1">IF(COUNT(POINTS1b5)&lt;ROWS(P$3:P23),"",SMALL(POINTS1b5,ROWS(P$3:P23)))</f>
        <v/>
      </c>
      <c r="Q23" s="40" t="str">
        <f t="array" aca="1" ref="Q23" ca="1">IFERROR(SMALL(IF(($H$3:$H$401=$N23)*($H$3:$H$401&lt;&gt;""),$C$3:$C$401),COLUMNS($Q:Q)),"-")</f>
        <v>-</v>
      </c>
      <c r="R23" s="63" t="str">
        <f t="array" aca="1" ref="R23" ca="1">IFERROR(SMALL(IF(($H$3:$H$401=$N23)*($H$3:$H$401&lt;&gt;""),$C$3:$C$401),COLUMNS($Q:R)),"-")</f>
        <v>-</v>
      </c>
      <c r="S23" s="63" t="str">
        <f t="array" aca="1" ref="S23" ca="1">IFERROR(SMALL(IF(($H$3:$H$401=$N23)*($H$3:$H$401&lt;&gt;""),$C$3:$C$401),COLUMNS($Q:S)),"-")</f>
        <v>-</v>
      </c>
      <c r="T23" s="63" t="str">
        <f t="array" aca="1" ref="T23" ca="1">IFERROR(SMALL(IF(($H$3:$H$401=$N23)*($H$3:$H$401&lt;&gt;""),$C$3:$C$401),COLUMNS($Q:T)),"-")</f>
        <v>-</v>
      </c>
      <c r="U23" s="63" t="str">
        <f t="array" aca="1" ref="U23" ca="1">IFERROR(SMALL(IF(($H$3:$H$401=$N23)*($H$3:$H$401&lt;&gt;""),$C$3:$C$401),COLUMNS($Q:U)),"-")</f>
        <v>-</v>
      </c>
      <c r="V23" s="40" t="str">
        <f t="array" aca="1" ref="V23" ca="1">IFERROR(SMALL(IF(($H$3:$H$401=$N23)*($H$3:$H$401&lt;&gt;""),$C$3:$C$401),COLUMNS($Q:V)),"-")</f>
        <v>-</v>
      </c>
      <c r="W23" s="63" t="str">
        <f t="array" aca="1" ref="W23" ca="1">IFERROR(SMALL(IF(($H$3:$H$401=$N23)*($H$3:$H$401&lt;&gt;""),$C$3:$C$401),COLUMNS($Q:W)),"-")</f>
        <v>-</v>
      </c>
      <c r="X23" s="63" t="str">
        <f t="array" aca="1" ref="X23" ca="1">IFERROR(SMALL(IF(($H$3:$H$401=$N23)*($H$3:$H$401&lt;&gt;""),$C$3:$C$401),COLUMNS($Q:X)),"-")</f>
        <v>-</v>
      </c>
      <c r="Y23" s="63" t="str">
        <f t="array" aca="1" ref="Y23" ca="1">IFERROR(SMALL(IF(($H$3:$H$401=$N23)*($H$3:$H$401&lt;&gt;""),$C$3:$C$401),COLUMNS($Q:Y)),"-")</f>
        <v>-</v>
      </c>
      <c r="Z23" s="63" t="str">
        <f t="array" aca="1" ref="Z23" ca="1">IFERROR(SMALL(IF(($H$3:$H$401=$N23)*($H$3:$H$401&lt;&gt;""),$C$3:$C$401),COLUMNS($Q:Z)),"-")</f>
        <v>-</v>
      </c>
      <c r="AA23" s="40" t="str">
        <f t="array" aca="1" ref="AA23" ca="1">IFERROR(SMALL(IF(($H$3:$H$401=$N23)*($H$3:$H$401&lt;&gt;""),$C$3:$C$401),COLUMNS($Q:AA)),"-")</f>
        <v>-</v>
      </c>
      <c r="AB23" s="63" t="str">
        <f t="array" aca="1" ref="AB23" ca="1">IFERROR(SMALL(IF(($H$3:$H$401=$N23)*($H$3:$H$401&lt;&gt;""),$C$3:$C$401),COLUMNS($Q:AB)),"-")</f>
        <v>-</v>
      </c>
      <c r="AC23" s="63" t="str">
        <f t="array" aca="1" ref="AC23" ca="1">IFERROR(SMALL(IF(($H$3:$H$401=$N23)*($H$3:$H$401&lt;&gt;""),$C$3:$C$401),COLUMNS($Q:AC)),"-")</f>
        <v>-</v>
      </c>
      <c r="AD23" s="63" t="str">
        <f t="array" aca="1" ref="AD23" ca="1">IFERROR(SMALL(IF(($H$3:$H$401=$N23)*($H$3:$H$401&lt;&gt;""),$C$3:$C$401),COLUMNS($Q:AD)),"-")</f>
        <v>-</v>
      </c>
      <c r="AE23" s="63" t="str">
        <f t="array" aca="1" ref="AE23" ca="1">IFERROR(SMALL(IF(($H$3:$H$401=$N23)*($H$3:$H$401&lt;&gt;""),$C$3:$C$401),COLUMNS($Q:AE)),"-")</f>
        <v>-</v>
      </c>
      <c r="AG23" s="59">
        <v>21</v>
      </c>
      <c r="AH23" s="59" t="str">
        <f t="shared" ca="1" si="9"/>
        <v/>
      </c>
      <c r="AI23" s="43" t="str">
        <f t="shared" ca="1" si="10"/>
        <v/>
      </c>
      <c r="AJ23" s="43" t="str">
        <f t="shared" ca="1" si="11"/>
        <v/>
      </c>
      <c r="AK23" s="43" t="str">
        <f t="shared" ca="1" si="12"/>
        <v/>
      </c>
      <c r="AM23" s="58">
        <v>21</v>
      </c>
      <c r="AN23" s="43" t="str">
        <f t="array" aca="1" ref="AN23" ca="1">IFERROR(INDEX(ColClubs,MIN(IF(ZonePoints&lt;&gt;"",IF(ZonePoints+(ROW(ZonePoints)+COLUMN(ZonePoints))/9^9=SMALL(IF(ZonePoints&lt;&gt;"",ZonePoints+(ROW(ZonePoints)+COLUMN(ZonePoints))/9^9),ROWS($2:22)),ROW(INDIRECT("1:"&amp;ROWS(ColClubs)))))))&amp;" "&amp;INDEX(LigEquipes,,MIN(IF(ZonePoints&lt;&gt;"",IF(ZonePoints+(ROW(ZonePoints)+COLUMN(ZonePoints))/9^9=SMALL(IF(ZonePoints&lt;&gt;"",ZonePoints+(ROW(ZonePoints)+COLUMN(ZonePoints))/9^9),ROWS($2:22)),COLUMN(ZonePoints)-34)))),"")</f>
        <v xml:space="preserve"> EQ1</v>
      </c>
      <c r="AO23" s="45" t="str">
        <f t="shared" ca="1" si="13"/>
        <v/>
      </c>
      <c r="AP23" s="45" t="str">
        <f t="shared" ca="1" si="14"/>
        <v>EQ1</v>
      </c>
      <c r="AQ23" s="78" t="str">
        <f t="array" aca="1" ref="AQ23" ca="1">IFERROR(INDEX(ZonePoints,MATCH(AO23,ColClubs,0),MATCH(AP23,LigEquipes,0)),"")</f>
        <v/>
      </c>
      <c r="AS23" s="50">
        <v>21</v>
      </c>
      <c r="AT23" s="124" t="str">
        <f t="shared" ca="1" si="6"/>
        <v xml:space="preserve"> EQ1</v>
      </c>
      <c r="AU23" s="51" t="str">
        <f t="shared" ca="1" si="7"/>
        <v/>
      </c>
    </row>
    <row r="24" spans="2:47" ht="13">
      <c r="B24" s="175"/>
      <c r="C24" s="19">
        <v>22</v>
      </c>
      <c r="D24" s="22" t="str">
        <f t="array" ref="D24">IF(ISERROR(INDEX(DossardsARV,MATCH($A$3&amp;C24,triselcourse&amp;claselcourARV,0))),"-",INDEX(DossardsARV,MATCH($A$3&amp;C24,triselcourse&amp;claselcourARV,0)))</f>
        <v>-</v>
      </c>
      <c r="E24" s="22" t="e">
        <f t="shared" si="0"/>
        <v>#REF!</v>
      </c>
      <c r="F24" s="22" t="e">
        <f t="shared" si="1"/>
        <v>#REF!</v>
      </c>
      <c r="G24" s="21" t="str">
        <f t="array" ref="G24">IF($D24="","",IF(ISERROR(INDEX(TempsARV,MATCH($A$3&amp;D24,triselcourse&amp;DossardsARV,0))),"-",INDEX(TempsARV,MATCH($A$3&amp;D24,triselcourse&amp;DossardsARV,0))))</f>
        <v>-</v>
      </c>
      <c r="H24" s="117" t="str">
        <f t="shared" si="2"/>
        <v/>
      </c>
      <c r="I24" s="117" t="str">
        <f t="shared" si="3"/>
        <v/>
      </c>
      <c r="J24" s="117" t="str">
        <f t="shared" si="4"/>
        <v/>
      </c>
      <c r="K24" s="117" t="str">
        <f t="shared" si="5"/>
        <v/>
      </c>
      <c r="L24" s="62" t="str">
        <f t="array" aca="1" ref="L24" ca="1">IF(ISBLANK($C24),"",IF(OR(COUNTIF(clubARV5,H24)&lt;choixt5,COUNTIF($H$2:H23,H24)),"",SUM(SMALL(IF(clubARV5=H24,$C$3:$C$401),ROW(INDIRECT("1:"&amp;choixt5))))+ROW()/9^9))</f>
        <v/>
      </c>
      <c r="M24" s="36" t="str">
        <f ca="1">IF(N24="","",ROWS(M$3:M24))</f>
        <v/>
      </c>
      <c r="N24" s="1" t="str">
        <f ca="1">IF(COUNT(POINTS1b5)&lt;ROWS(N$3:N24),"",INDEX(clubARV5,MATCH(P24,POINTS1b5,0)))</f>
        <v/>
      </c>
      <c r="O24" s="1">
        <f t="shared" ca="1" si="8"/>
        <v>399</v>
      </c>
      <c r="P24" s="2" t="str">
        <f ca="1">IF(COUNT(POINTS1b5)&lt;ROWS(P$3:P24),"",SMALL(POINTS1b5,ROWS(P$3:P24)))</f>
        <v/>
      </c>
      <c r="Q24" s="40" t="str">
        <f t="array" aca="1" ref="Q24" ca="1">IFERROR(SMALL(IF(($H$3:$H$401=$N24)*($H$3:$H$401&lt;&gt;""),$C$3:$C$401),COLUMNS($Q:Q)),"-")</f>
        <v>-</v>
      </c>
      <c r="R24" s="63" t="str">
        <f t="array" aca="1" ref="R24" ca="1">IFERROR(SMALL(IF(($H$3:$H$401=$N24)*($H$3:$H$401&lt;&gt;""),$C$3:$C$401),COLUMNS($Q:R)),"-")</f>
        <v>-</v>
      </c>
      <c r="S24" s="63" t="str">
        <f t="array" aca="1" ref="S24" ca="1">IFERROR(SMALL(IF(($H$3:$H$401=$N24)*($H$3:$H$401&lt;&gt;""),$C$3:$C$401),COLUMNS($Q:S)),"-")</f>
        <v>-</v>
      </c>
      <c r="T24" s="63" t="str">
        <f t="array" aca="1" ref="T24" ca="1">IFERROR(SMALL(IF(($H$3:$H$401=$N24)*($H$3:$H$401&lt;&gt;""),$C$3:$C$401),COLUMNS($Q:T)),"-")</f>
        <v>-</v>
      </c>
      <c r="U24" s="63" t="str">
        <f t="array" aca="1" ref="U24" ca="1">IFERROR(SMALL(IF(($H$3:$H$401=$N24)*($H$3:$H$401&lt;&gt;""),$C$3:$C$401),COLUMNS($Q:U)),"-")</f>
        <v>-</v>
      </c>
      <c r="V24" s="40" t="str">
        <f t="array" aca="1" ref="V24" ca="1">IFERROR(SMALL(IF(($H$3:$H$401=$N24)*($H$3:$H$401&lt;&gt;""),$C$3:$C$401),COLUMNS($Q:V)),"-")</f>
        <v>-</v>
      </c>
      <c r="W24" s="63" t="str">
        <f t="array" aca="1" ref="W24" ca="1">IFERROR(SMALL(IF(($H$3:$H$401=$N24)*($H$3:$H$401&lt;&gt;""),$C$3:$C$401),COLUMNS($Q:W)),"-")</f>
        <v>-</v>
      </c>
      <c r="X24" s="63" t="str">
        <f t="array" aca="1" ref="X24" ca="1">IFERROR(SMALL(IF(($H$3:$H$401=$N24)*($H$3:$H$401&lt;&gt;""),$C$3:$C$401),COLUMNS($Q:X)),"-")</f>
        <v>-</v>
      </c>
      <c r="Y24" s="63" t="str">
        <f t="array" aca="1" ref="Y24" ca="1">IFERROR(SMALL(IF(($H$3:$H$401=$N24)*($H$3:$H$401&lt;&gt;""),$C$3:$C$401),COLUMNS($Q:Y)),"-")</f>
        <v>-</v>
      </c>
      <c r="Z24" s="63" t="str">
        <f t="array" aca="1" ref="Z24" ca="1">IFERROR(SMALL(IF(($H$3:$H$401=$N24)*($H$3:$H$401&lt;&gt;""),$C$3:$C$401),COLUMNS($Q:Z)),"-")</f>
        <v>-</v>
      </c>
      <c r="AA24" s="40" t="str">
        <f t="array" aca="1" ref="AA24" ca="1">IFERROR(SMALL(IF(($H$3:$H$401=$N24)*($H$3:$H$401&lt;&gt;""),$C$3:$C$401),COLUMNS($Q:AA)),"-")</f>
        <v>-</v>
      </c>
      <c r="AB24" s="63" t="str">
        <f t="array" aca="1" ref="AB24" ca="1">IFERROR(SMALL(IF(($H$3:$H$401=$N24)*($H$3:$H$401&lt;&gt;""),$C$3:$C$401),COLUMNS($Q:AB)),"-")</f>
        <v>-</v>
      </c>
      <c r="AC24" s="63" t="str">
        <f t="array" aca="1" ref="AC24" ca="1">IFERROR(SMALL(IF(($H$3:$H$401=$N24)*($H$3:$H$401&lt;&gt;""),$C$3:$C$401),COLUMNS($Q:AC)),"-")</f>
        <v>-</v>
      </c>
      <c r="AD24" s="63" t="str">
        <f t="array" aca="1" ref="AD24" ca="1">IFERROR(SMALL(IF(($H$3:$H$401=$N24)*($H$3:$H$401&lt;&gt;""),$C$3:$C$401),COLUMNS($Q:AD)),"-")</f>
        <v>-</v>
      </c>
      <c r="AE24" s="63" t="str">
        <f t="array" aca="1" ref="AE24" ca="1">IFERROR(SMALL(IF(($H$3:$H$401=$N24)*($H$3:$H$401&lt;&gt;""),$C$3:$C$401),COLUMNS($Q:AE)),"-")</f>
        <v>-</v>
      </c>
      <c r="AG24" s="59">
        <v>22</v>
      </c>
      <c r="AH24" s="59" t="str">
        <f t="shared" ca="1" si="9"/>
        <v/>
      </c>
      <c r="AI24" s="43" t="str">
        <f t="shared" ca="1" si="10"/>
        <v/>
      </c>
      <c r="AJ24" s="43" t="str">
        <f t="shared" ca="1" si="11"/>
        <v/>
      </c>
      <c r="AK24" s="43" t="str">
        <f t="shared" ca="1" si="12"/>
        <v/>
      </c>
      <c r="AM24" s="58">
        <v>22</v>
      </c>
      <c r="AN24" s="43" t="str">
        <f t="array" aca="1" ref="AN24" ca="1">IFERROR(INDEX(ColClubs,MIN(IF(ZonePoints&lt;&gt;"",IF(ZonePoints+(ROW(ZonePoints)+COLUMN(ZonePoints))/9^9=SMALL(IF(ZonePoints&lt;&gt;"",ZonePoints+(ROW(ZonePoints)+COLUMN(ZonePoints))/9^9),ROWS($2:23)),ROW(INDIRECT("1:"&amp;ROWS(ColClubs)))))))&amp;" "&amp;INDEX(LigEquipes,,MIN(IF(ZonePoints&lt;&gt;"",IF(ZonePoints+(ROW(ZonePoints)+COLUMN(ZonePoints))/9^9=SMALL(IF(ZonePoints&lt;&gt;"",ZonePoints+(ROW(ZonePoints)+COLUMN(ZonePoints))/9^9),ROWS($2:23)),COLUMN(ZonePoints)-34)))),"")</f>
        <v xml:space="preserve"> EQ1</v>
      </c>
      <c r="AO24" s="45" t="str">
        <f t="shared" ca="1" si="13"/>
        <v/>
      </c>
      <c r="AP24" s="45" t="str">
        <f t="shared" ca="1" si="14"/>
        <v>EQ1</v>
      </c>
      <c r="AQ24" s="78" t="str">
        <f t="array" aca="1" ref="AQ24" ca="1">IFERROR(INDEX(ZonePoints,MATCH(AO24,ColClubs,0),MATCH(AP24,LigEquipes,0)),"")</f>
        <v/>
      </c>
      <c r="AS24" s="50">
        <v>22</v>
      </c>
      <c r="AT24" s="124" t="str">
        <f t="shared" ca="1" si="6"/>
        <v xml:space="preserve"> EQ1</v>
      </c>
      <c r="AU24" s="51" t="str">
        <f t="shared" ca="1" si="7"/>
        <v/>
      </c>
    </row>
    <row r="25" spans="2:47" ht="13">
      <c r="B25" s="175"/>
      <c r="C25" s="19">
        <v>23</v>
      </c>
      <c r="D25" s="22" t="str">
        <f t="array" ref="D25">IF(ISERROR(INDEX(DossardsARV,MATCH($A$3&amp;C25,triselcourse&amp;claselcourARV,0))),"-",INDEX(DossardsARV,MATCH($A$3&amp;C25,triselcourse&amp;claselcourARV,0)))</f>
        <v>-</v>
      </c>
      <c r="E25" s="22" t="e">
        <f t="shared" si="0"/>
        <v>#REF!</v>
      </c>
      <c r="F25" s="22" t="e">
        <f t="shared" si="1"/>
        <v>#REF!</v>
      </c>
      <c r="G25" s="21" t="str">
        <f t="array" ref="G25">IF($D25="","",IF(ISERROR(INDEX(TempsARV,MATCH($A$3&amp;D25,triselcourse&amp;DossardsARV,0))),"-",INDEX(TempsARV,MATCH($A$3&amp;D25,triselcourse&amp;DossardsARV,0))))</f>
        <v>-</v>
      </c>
      <c r="H25" s="117" t="str">
        <f t="shared" si="2"/>
        <v/>
      </c>
      <c r="I25" s="117" t="str">
        <f t="shared" si="3"/>
        <v/>
      </c>
      <c r="J25" s="117" t="str">
        <f t="shared" si="4"/>
        <v/>
      </c>
      <c r="K25" s="117" t="str">
        <f t="shared" si="5"/>
        <v/>
      </c>
      <c r="L25" s="62" t="str">
        <f t="array" aca="1" ref="L25" ca="1">IF(ISBLANK($C25),"",IF(OR(COUNTIF(clubARV5,H25)&lt;choixt5,COUNTIF($H$2:H24,H25)),"",SUM(SMALL(IF(clubARV5=H25,$C$3:$C$401),ROW(INDIRECT("1:"&amp;choixt5))))+ROW()/9^9))</f>
        <v/>
      </c>
      <c r="M25" s="36" t="str">
        <f ca="1">IF(N25="","",ROWS(M$3:M25))</f>
        <v/>
      </c>
      <c r="N25" s="1" t="str">
        <f ca="1">IF(COUNT(POINTS1b5)&lt;ROWS(N$3:N25),"",INDEX(clubARV5,MATCH(P25,POINTS1b5,0)))</f>
        <v/>
      </c>
      <c r="O25" s="1">
        <f t="shared" ca="1" si="8"/>
        <v>399</v>
      </c>
      <c r="P25" s="2" t="str">
        <f ca="1">IF(COUNT(POINTS1b5)&lt;ROWS(P$3:P25),"",SMALL(POINTS1b5,ROWS(P$3:P25)))</f>
        <v/>
      </c>
      <c r="Q25" s="40" t="str">
        <f t="array" aca="1" ref="Q25" ca="1">IFERROR(SMALL(IF(($H$3:$H$401=$N25)*($H$3:$H$401&lt;&gt;""),$C$3:$C$401),COLUMNS($Q:Q)),"-")</f>
        <v>-</v>
      </c>
      <c r="R25" s="63" t="str">
        <f t="array" aca="1" ref="R25" ca="1">IFERROR(SMALL(IF(($H$3:$H$401=$N25)*($H$3:$H$401&lt;&gt;""),$C$3:$C$401),COLUMNS($Q:R)),"-")</f>
        <v>-</v>
      </c>
      <c r="S25" s="63" t="str">
        <f t="array" aca="1" ref="S25" ca="1">IFERROR(SMALL(IF(($H$3:$H$401=$N25)*($H$3:$H$401&lt;&gt;""),$C$3:$C$401),COLUMNS($Q:S)),"-")</f>
        <v>-</v>
      </c>
      <c r="T25" s="63" t="str">
        <f t="array" aca="1" ref="T25" ca="1">IFERROR(SMALL(IF(($H$3:$H$401=$N25)*($H$3:$H$401&lt;&gt;""),$C$3:$C$401),COLUMNS($Q:T)),"-")</f>
        <v>-</v>
      </c>
      <c r="U25" s="63" t="str">
        <f t="array" aca="1" ref="U25" ca="1">IFERROR(SMALL(IF(($H$3:$H$401=$N25)*($H$3:$H$401&lt;&gt;""),$C$3:$C$401),COLUMNS($Q:U)),"-")</f>
        <v>-</v>
      </c>
      <c r="V25" s="40" t="str">
        <f t="array" aca="1" ref="V25" ca="1">IFERROR(SMALL(IF(($H$3:$H$401=$N25)*($H$3:$H$401&lt;&gt;""),$C$3:$C$401),COLUMNS($Q:V)),"-")</f>
        <v>-</v>
      </c>
      <c r="W25" s="63" t="str">
        <f t="array" aca="1" ref="W25" ca="1">IFERROR(SMALL(IF(($H$3:$H$401=$N25)*($H$3:$H$401&lt;&gt;""),$C$3:$C$401),COLUMNS($Q:W)),"-")</f>
        <v>-</v>
      </c>
      <c r="X25" s="63" t="str">
        <f t="array" aca="1" ref="X25" ca="1">IFERROR(SMALL(IF(($H$3:$H$401=$N25)*($H$3:$H$401&lt;&gt;""),$C$3:$C$401),COLUMNS($Q:X)),"-")</f>
        <v>-</v>
      </c>
      <c r="Y25" s="63" t="str">
        <f t="array" aca="1" ref="Y25" ca="1">IFERROR(SMALL(IF(($H$3:$H$401=$N25)*($H$3:$H$401&lt;&gt;""),$C$3:$C$401),COLUMNS($Q:Y)),"-")</f>
        <v>-</v>
      </c>
      <c r="Z25" s="63" t="str">
        <f t="array" aca="1" ref="Z25" ca="1">IFERROR(SMALL(IF(($H$3:$H$401=$N25)*($H$3:$H$401&lt;&gt;""),$C$3:$C$401),COLUMNS($Q:Z)),"-")</f>
        <v>-</v>
      </c>
      <c r="AA25" s="40" t="str">
        <f t="array" aca="1" ref="AA25" ca="1">IFERROR(SMALL(IF(($H$3:$H$401=$N25)*($H$3:$H$401&lt;&gt;""),$C$3:$C$401),COLUMNS($Q:AA)),"-")</f>
        <v>-</v>
      </c>
      <c r="AB25" s="63" t="str">
        <f t="array" aca="1" ref="AB25" ca="1">IFERROR(SMALL(IF(($H$3:$H$401=$N25)*($H$3:$H$401&lt;&gt;""),$C$3:$C$401),COLUMNS($Q:AB)),"-")</f>
        <v>-</v>
      </c>
      <c r="AC25" s="63" t="str">
        <f t="array" aca="1" ref="AC25" ca="1">IFERROR(SMALL(IF(($H$3:$H$401=$N25)*($H$3:$H$401&lt;&gt;""),$C$3:$C$401),COLUMNS($Q:AC)),"-")</f>
        <v>-</v>
      </c>
      <c r="AD25" s="63" t="str">
        <f t="array" aca="1" ref="AD25" ca="1">IFERROR(SMALL(IF(($H$3:$H$401=$N25)*($H$3:$H$401&lt;&gt;""),$C$3:$C$401),COLUMNS($Q:AD)),"-")</f>
        <v>-</v>
      </c>
      <c r="AE25" s="63" t="str">
        <f t="array" aca="1" ref="AE25" ca="1">IFERROR(SMALL(IF(($H$3:$H$401=$N25)*($H$3:$H$401&lt;&gt;""),$C$3:$C$401),COLUMNS($Q:AE)),"-")</f>
        <v>-</v>
      </c>
      <c r="AG25" s="59">
        <v>23</v>
      </c>
      <c r="AH25" s="59" t="str">
        <f t="shared" ca="1" si="9"/>
        <v/>
      </c>
      <c r="AI25" s="43" t="str">
        <f t="shared" ca="1" si="10"/>
        <v/>
      </c>
      <c r="AJ25" s="43" t="str">
        <f t="shared" ca="1" si="11"/>
        <v/>
      </c>
      <c r="AK25" s="43" t="str">
        <f t="shared" ca="1" si="12"/>
        <v/>
      </c>
      <c r="AM25" s="58">
        <v>23</v>
      </c>
      <c r="AN25" s="43" t="str">
        <f t="array" aca="1" ref="AN25" ca="1">IFERROR(INDEX(ColClubs,MIN(IF(ZonePoints&lt;&gt;"",IF(ZonePoints+(ROW(ZonePoints)+COLUMN(ZonePoints))/9^9=SMALL(IF(ZonePoints&lt;&gt;"",ZonePoints+(ROW(ZonePoints)+COLUMN(ZonePoints))/9^9),ROWS($2:24)),ROW(INDIRECT("1:"&amp;ROWS(ColClubs)))))))&amp;" "&amp;INDEX(LigEquipes,,MIN(IF(ZonePoints&lt;&gt;"",IF(ZonePoints+(ROW(ZonePoints)+COLUMN(ZonePoints))/9^9=SMALL(IF(ZonePoints&lt;&gt;"",ZonePoints+(ROW(ZonePoints)+COLUMN(ZonePoints))/9^9),ROWS($2:24)),COLUMN(ZonePoints)-34)))),"")</f>
        <v xml:space="preserve"> EQ1</v>
      </c>
      <c r="AO25" s="45" t="str">
        <f t="shared" ca="1" si="13"/>
        <v/>
      </c>
      <c r="AP25" s="45" t="str">
        <f t="shared" ca="1" si="14"/>
        <v>EQ1</v>
      </c>
      <c r="AQ25" s="78" t="str">
        <f t="array" aca="1" ref="AQ25" ca="1">IFERROR(INDEX(ZonePoints,MATCH(AO25,ColClubs,0),MATCH(AP25,LigEquipes,0)),"")</f>
        <v/>
      </c>
      <c r="AS25" s="50">
        <v>23</v>
      </c>
      <c r="AT25" s="124" t="str">
        <f t="shared" ca="1" si="6"/>
        <v xml:space="preserve"> EQ1</v>
      </c>
      <c r="AU25" s="51" t="str">
        <f t="shared" ca="1" si="7"/>
        <v/>
      </c>
    </row>
    <row r="26" spans="2:47" ht="13">
      <c r="B26" s="175"/>
      <c r="C26" s="19">
        <v>24</v>
      </c>
      <c r="D26" s="22" t="str">
        <f t="array" ref="D26">IF(ISERROR(INDEX(DossardsARV,MATCH($A$3&amp;C26,triselcourse&amp;claselcourARV,0))),"-",INDEX(DossardsARV,MATCH($A$3&amp;C26,triselcourse&amp;claselcourARV,0)))</f>
        <v>-</v>
      </c>
      <c r="E26" s="22" t="e">
        <f t="shared" si="0"/>
        <v>#REF!</v>
      </c>
      <c r="F26" s="22" t="e">
        <f t="shared" si="1"/>
        <v>#REF!</v>
      </c>
      <c r="G26" s="21" t="str">
        <f t="array" ref="G26">IF($D26="","",IF(ISERROR(INDEX(TempsARV,MATCH($A$3&amp;D26,triselcourse&amp;DossardsARV,0))),"-",INDEX(TempsARV,MATCH($A$3&amp;D26,triselcourse&amp;DossardsARV,0))))</f>
        <v>-</v>
      </c>
      <c r="H26" s="117" t="str">
        <f t="shared" si="2"/>
        <v/>
      </c>
      <c r="I26" s="117" t="str">
        <f t="shared" si="3"/>
        <v/>
      </c>
      <c r="J26" s="117" t="str">
        <f t="shared" si="4"/>
        <v/>
      </c>
      <c r="K26" s="117" t="str">
        <f t="shared" si="5"/>
        <v/>
      </c>
      <c r="L26" s="62" t="str">
        <f t="array" aca="1" ref="L26" ca="1">IF(ISBLANK($C26),"",IF(OR(COUNTIF(clubARV5,H26)&lt;choixt5,COUNTIF($H$2:H25,H26)),"",SUM(SMALL(IF(clubARV5=H26,$C$3:$C$401),ROW(INDIRECT("1:"&amp;choixt5))))+ROW()/9^9))</f>
        <v/>
      </c>
      <c r="M26" s="36" t="str">
        <f ca="1">IF(N26="","",ROWS(M$3:M26))</f>
        <v/>
      </c>
      <c r="N26" s="1" t="str">
        <f ca="1">IF(COUNT(POINTS1b5)&lt;ROWS(N$3:N26),"",INDEX(clubARV5,MATCH(P26,POINTS1b5,0)))</f>
        <v/>
      </c>
      <c r="O26" s="1">
        <f t="shared" ca="1" si="8"/>
        <v>399</v>
      </c>
      <c r="P26" s="2" t="str">
        <f ca="1">IF(COUNT(POINTS1b5)&lt;ROWS(P$3:P26),"",SMALL(POINTS1b5,ROWS(P$3:P26)))</f>
        <v/>
      </c>
      <c r="Q26" s="40" t="str">
        <f t="array" aca="1" ref="Q26" ca="1">IFERROR(SMALL(IF(($H$3:$H$401=$N26)*($H$3:$H$401&lt;&gt;""),$C$3:$C$401),COLUMNS($Q:Q)),"-")</f>
        <v>-</v>
      </c>
      <c r="R26" s="63" t="str">
        <f t="array" aca="1" ref="R26" ca="1">IFERROR(SMALL(IF(($H$3:$H$401=$N26)*($H$3:$H$401&lt;&gt;""),$C$3:$C$401),COLUMNS($Q:R)),"-")</f>
        <v>-</v>
      </c>
      <c r="S26" s="63" t="str">
        <f t="array" aca="1" ref="S26" ca="1">IFERROR(SMALL(IF(($H$3:$H$401=$N26)*($H$3:$H$401&lt;&gt;""),$C$3:$C$401),COLUMNS($Q:S)),"-")</f>
        <v>-</v>
      </c>
      <c r="T26" s="63" t="str">
        <f t="array" aca="1" ref="T26" ca="1">IFERROR(SMALL(IF(($H$3:$H$401=$N26)*($H$3:$H$401&lt;&gt;""),$C$3:$C$401),COLUMNS($Q:T)),"-")</f>
        <v>-</v>
      </c>
      <c r="U26" s="63" t="str">
        <f t="array" aca="1" ref="U26" ca="1">IFERROR(SMALL(IF(($H$3:$H$401=$N26)*($H$3:$H$401&lt;&gt;""),$C$3:$C$401),COLUMNS($Q:U)),"-")</f>
        <v>-</v>
      </c>
      <c r="V26" s="40" t="str">
        <f t="array" aca="1" ref="V26" ca="1">IFERROR(SMALL(IF(($H$3:$H$401=$N26)*($H$3:$H$401&lt;&gt;""),$C$3:$C$401),COLUMNS($Q:V)),"-")</f>
        <v>-</v>
      </c>
      <c r="W26" s="63" t="str">
        <f t="array" aca="1" ref="W26" ca="1">IFERROR(SMALL(IF(($H$3:$H$401=$N26)*($H$3:$H$401&lt;&gt;""),$C$3:$C$401),COLUMNS($Q:W)),"-")</f>
        <v>-</v>
      </c>
      <c r="X26" s="63" t="str">
        <f t="array" aca="1" ref="X26" ca="1">IFERROR(SMALL(IF(($H$3:$H$401=$N26)*($H$3:$H$401&lt;&gt;""),$C$3:$C$401),COLUMNS($Q:X)),"-")</f>
        <v>-</v>
      </c>
      <c r="Y26" s="63" t="str">
        <f t="array" aca="1" ref="Y26" ca="1">IFERROR(SMALL(IF(($H$3:$H$401=$N26)*($H$3:$H$401&lt;&gt;""),$C$3:$C$401),COLUMNS($Q:Y)),"-")</f>
        <v>-</v>
      </c>
      <c r="Z26" s="63" t="str">
        <f t="array" aca="1" ref="Z26" ca="1">IFERROR(SMALL(IF(($H$3:$H$401=$N26)*($H$3:$H$401&lt;&gt;""),$C$3:$C$401),COLUMNS($Q:Z)),"-")</f>
        <v>-</v>
      </c>
      <c r="AA26" s="40" t="str">
        <f t="array" aca="1" ref="AA26" ca="1">IFERROR(SMALL(IF(($H$3:$H$401=$N26)*($H$3:$H$401&lt;&gt;""),$C$3:$C$401),COLUMNS($Q:AA)),"-")</f>
        <v>-</v>
      </c>
      <c r="AB26" s="63" t="str">
        <f t="array" aca="1" ref="AB26" ca="1">IFERROR(SMALL(IF(($H$3:$H$401=$N26)*($H$3:$H$401&lt;&gt;""),$C$3:$C$401),COLUMNS($Q:AB)),"-")</f>
        <v>-</v>
      </c>
      <c r="AC26" s="63" t="str">
        <f t="array" aca="1" ref="AC26" ca="1">IFERROR(SMALL(IF(($H$3:$H$401=$N26)*($H$3:$H$401&lt;&gt;""),$C$3:$C$401),COLUMNS($Q:AC)),"-")</f>
        <v>-</v>
      </c>
      <c r="AD26" s="63" t="str">
        <f t="array" aca="1" ref="AD26" ca="1">IFERROR(SMALL(IF(($H$3:$H$401=$N26)*($H$3:$H$401&lt;&gt;""),$C$3:$C$401),COLUMNS($Q:AD)),"-")</f>
        <v>-</v>
      </c>
      <c r="AE26" s="63" t="str">
        <f t="array" aca="1" ref="AE26" ca="1">IFERROR(SMALL(IF(($H$3:$H$401=$N26)*($H$3:$H$401&lt;&gt;""),$C$3:$C$401),COLUMNS($Q:AE)),"-")</f>
        <v>-</v>
      </c>
      <c r="AG26" s="59">
        <v>24</v>
      </c>
      <c r="AH26" s="59" t="str">
        <f t="shared" ca="1" si="9"/>
        <v/>
      </c>
      <c r="AI26" s="43" t="str">
        <f t="shared" ca="1" si="10"/>
        <v/>
      </c>
      <c r="AJ26" s="43" t="str">
        <f t="shared" ca="1" si="11"/>
        <v/>
      </c>
      <c r="AK26" s="43" t="str">
        <f t="shared" ca="1" si="12"/>
        <v/>
      </c>
      <c r="AM26" s="58">
        <v>24</v>
      </c>
      <c r="AN26" s="43" t="str">
        <f t="array" aca="1" ref="AN26" ca="1">IFERROR(INDEX(ColClubs,MIN(IF(ZonePoints&lt;&gt;"",IF(ZonePoints+(ROW(ZonePoints)+COLUMN(ZonePoints))/9^9=SMALL(IF(ZonePoints&lt;&gt;"",ZonePoints+(ROW(ZonePoints)+COLUMN(ZonePoints))/9^9),ROWS($2:25)),ROW(INDIRECT("1:"&amp;ROWS(ColClubs)))))))&amp;" "&amp;INDEX(LigEquipes,,MIN(IF(ZonePoints&lt;&gt;"",IF(ZonePoints+(ROW(ZonePoints)+COLUMN(ZonePoints))/9^9=SMALL(IF(ZonePoints&lt;&gt;"",ZonePoints+(ROW(ZonePoints)+COLUMN(ZonePoints))/9^9),ROWS($2:25)),COLUMN(ZonePoints)-34)))),"")</f>
        <v xml:space="preserve"> EQ1</v>
      </c>
      <c r="AO26" s="45" t="str">
        <f t="shared" ca="1" si="13"/>
        <v/>
      </c>
      <c r="AP26" s="45" t="str">
        <f t="shared" ca="1" si="14"/>
        <v>EQ1</v>
      </c>
      <c r="AQ26" s="78" t="str">
        <f t="array" aca="1" ref="AQ26" ca="1">IFERROR(INDEX(ZonePoints,MATCH(AO26,ColClubs,0),MATCH(AP26,LigEquipes,0)),"")</f>
        <v/>
      </c>
      <c r="AS26" s="50">
        <v>24</v>
      </c>
      <c r="AT26" s="124" t="str">
        <f t="shared" ca="1" si="6"/>
        <v xml:space="preserve"> EQ1</v>
      </c>
      <c r="AU26" s="51" t="str">
        <f t="shared" ca="1" si="7"/>
        <v/>
      </c>
    </row>
    <row r="27" spans="2:47" ht="13">
      <c r="B27" s="175"/>
      <c r="C27" s="19">
        <v>25</v>
      </c>
      <c r="D27" s="22" t="str">
        <f t="array" ref="D27">IF(ISERROR(INDEX(DossardsARV,MATCH($A$3&amp;C27,triselcourse&amp;claselcourARV,0))),"-",INDEX(DossardsARV,MATCH($A$3&amp;C27,triselcourse&amp;claselcourARV,0)))</f>
        <v>-</v>
      </c>
      <c r="E27" s="22" t="e">
        <f t="shared" si="0"/>
        <v>#REF!</v>
      </c>
      <c r="F27" s="22" t="e">
        <f t="shared" si="1"/>
        <v>#REF!</v>
      </c>
      <c r="G27" s="21" t="str">
        <f t="array" ref="G27">IF($D27="","",IF(ISERROR(INDEX(TempsARV,MATCH($A$3&amp;D27,triselcourse&amp;DossardsARV,0))),"-",INDEX(TempsARV,MATCH($A$3&amp;D27,triselcourse&amp;DossardsARV,0))))</f>
        <v>-</v>
      </c>
      <c r="H27" s="117" t="str">
        <f t="shared" si="2"/>
        <v/>
      </c>
      <c r="I27" s="117" t="str">
        <f t="shared" si="3"/>
        <v/>
      </c>
      <c r="J27" s="117" t="str">
        <f t="shared" si="4"/>
        <v/>
      </c>
      <c r="K27" s="117" t="str">
        <f t="shared" si="5"/>
        <v/>
      </c>
      <c r="L27" s="62" t="str">
        <f t="array" aca="1" ref="L27" ca="1">IF(ISBLANK($C27),"",IF(OR(COUNTIF(clubARV5,H27)&lt;choixt5,COUNTIF($H$2:H26,H27)),"",SUM(SMALL(IF(clubARV5=H27,$C$3:$C$401),ROW(INDIRECT("1:"&amp;choixt5))))+ROW()/9^9))</f>
        <v/>
      </c>
      <c r="M27" s="36" t="str">
        <f ca="1">IF(N27="","",ROWS(M$3:M27))</f>
        <v/>
      </c>
      <c r="N27" s="1" t="str">
        <f ca="1">IF(COUNT(POINTS1b5)&lt;ROWS(N$3:N27),"",INDEX(clubARV5,MATCH(P27,POINTS1b5,0)))</f>
        <v/>
      </c>
      <c r="O27" s="1">
        <f t="shared" ca="1" si="8"/>
        <v>399</v>
      </c>
      <c r="P27" s="2" t="str">
        <f ca="1">IF(COUNT(POINTS1b5)&lt;ROWS(P$3:P27),"",SMALL(POINTS1b5,ROWS(P$3:P27)))</f>
        <v/>
      </c>
      <c r="Q27" s="40" t="str">
        <f t="array" aca="1" ref="Q27" ca="1">IFERROR(SMALL(IF(($H$3:$H$401=$N27)*($H$3:$H$401&lt;&gt;""),$C$3:$C$401),COLUMNS($Q:Q)),"-")</f>
        <v>-</v>
      </c>
      <c r="R27" s="63" t="str">
        <f t="array" aca="1" ref="R27" ca="1">IFERROR(SMALL(IF(($H$3:$H$401=$N27)*($H$3:$H$401&lt;&gt;""),$C$3:$C$401),COLUMNS($Q:R)),"-")</f>
        <v>-</v>
      </c>
      <c r="S27" s="63" t="str">
        <f t="array" aca="1" ref="S27" ca="1">IFERROR(SMALL(IF(($H$3:$H$401=$N27)*($H$3:$H$401&lt;&gt;""),$C$3:$C$401),COLUMNS($Q:S)),"-")</f>
        <v>-</v>
      </c>
      <c r="T27" s="63" t="str">
        <f t="array" aca="1" ref="T27" ca="1">IFERROR(SMALL(IF(($H$3:$H$401=$N27)*($H$3:$H$401&lt;&gt;""),$C$3:$C$401),COLUMNS($Q:T)),"-")</f>
        <v>-</v>
      </c>
      <c r="U27" s="63" t="str">
        <f t="array" aca="1" ref="U27" ca="1">IFERROR(SMALL(IF(($H$3:$H$401=$N27)*($H$3:$H$401&lt;&gt;""),$C$3:$C$401),COLUMNS($Q:U)),"-")</f>
        <v>-</v>
      </c>
      <c r="V27" s="40" t="str">
        <f t="array" aca="1" ref="V27" ca="1">IFERROR(SMALL(IF(($H$3:$H$401=$N27)*($H$3:$H$401&lt;&gt;""),$C$3:$C$401),COLUMNS($Q:V)),"-")</f>
        <v>-</v>
      </c>
      <c r="W27" s="63" t="str">
        <f t="array" aca="1" ref="W27" ca="1">IFERROR(SMALL(IF(($H$3:$H$401=$N27)*($H$3:$H$401&lt;&gt;""),$C$3:$C$401),COLUMNS($Q:W)),"-")</f>
        <v>-</v>
      </c>
      <c r="X27" s="63" t="str">
        <f t="array" aca="1" ref="X27" ca="1">IFERROR(SMALL(IF(($H$3:$H$401=$N27)*($H$3:$H$401&lt;&gt;""),$C$3:$C$401),COLUMNS($Q:X)),"-")</f>
        <v>-</v>
      </c>
      <c r="Y27" s="63" t="str">
        <f t="array" aca="1" ref="Y27" ca="1">IFERROR(SMALL(IF(($H$3:$H$401=$N27)*($H$3:$H$401&lt;&gt;""),$C$3:$C$401),COLUMNS($Q:Y)),"-")</f>
        <v>-</v>
      </c>
      <c r="Z27" s="63" t="str">
        <f t="array" aca="1" ref="Z27" ca="1">IFERROR(SMALL(IF(($H$3:$H$401=$N27)*($H$3:$H$401&lt;&gt;""),$C$3:$C$401),COLUMNS($Q:Z)),"-")</f>
        <v>-</v>
      </c>
      <c r="AA27" s="40" t="str">
        <f t="array" aca="1" ref="AA27" ca="1">IFERROR(SMALL(IF(($H$3:$H$401=$N27)*($H$3:$H$401&lt;&gt;""),$C$3:$C$401),COLUMNS($Q:AA)),"-")</f>
        <v>-</v>
      </c>
      <c r="AB27" s="63" t="str">
        <f t="array" aca="1" ref="AB27" ca="1">IFERROR(SMALL(IF(($H$3:$H$401=$N27)*($H$3:$H$401&lt;&gt;""),$C$3:$C$401),COLUMNS($Q:AB)),"-")</f>
        <v>-</v>
      </c>
      <c r="AC27" s="63" t="str">
        <f t="array" aca="1" ref="AC27" ca="1">IFERROR(SMALL(IF(($H$3:$H$401=$N27)*($H$3:$H$401&lt;&gt;""),$C$3:$C$401),COLUMNS($Q:AC)),"-")</f>
        <v>-</v>
      </c>
      <c r="AD27" s="63" t="str">
        <f t="array" aca="1" ref="AD27" ca="1">IFERROR(SMALL(IF(($H$3:$H$401=$N27)*($H$3:$H$401&lt;&gt;""),$C$3:$C$401),COLUMNS($Q:AD)),"-")</f>
        <v>-</v>
      </c>
      <c r="AE27" s="63" t="str">
        <f t="array" aca="1" ref="AE27" ca="1">IFERROR(SMALL(IF(($H$3:$H$401=$N27)*($H$3:$H$401&lt;&gt;""),$C$3:$C$401),COLUMNS($Q:AE)),"-")</f>
        <v>-</v>
      </c>
      <c r="AG27" s="59">
        <v>25</v>
      </c>
      <c r="AH27" s="59" t="str">
        <f t="shared" ca="1" si="9"/>
        <v/>
      </c>
      <c r="AI27" s="43" t="str">
        <f t="shared" ca="1" si="10"/>
        <v/>
      </c>
      <c r="AJ27" s="43" t="str">
        <f t="shared" ca="1" si="11"/>
        <v/>
      </c>
      <c r="AK27" s="43" t="str">
        <f t="shared" ca="1" si="12"/>
        <v/>
      </c>
      <c r="AM27" s="58">
        <v>25</v>
      </c>
      <c r="AN27" s="43" t="str">
        <f t="array" aca="1" ref="AN27" ca="1">IFERROR(INDEX(ColClubs,MIN(IF(ZonePoints&lt;&gt;"",IF(ZonePoints+(ROW(ZonePoints)+COLUMN(ZonePoints))/9^9=SMALL(IF(ZonePoints&lt;&gt;"",ZonePoints+(ROW(ZonePoints)+COLUMN(ZonePoints))/9^9),ROWS($2:26)),ROW(INDIRECT("1:"&amp;ROWS(ColClubs)))))))&amp;" "&amp;INDEX(LigEquipes,,MIN(IF(ZonePoints&lt;&gt;"",IF(ZonePoints+(ROW(ZonePoints)+COLUMN(ZonePoints))/9^9=SMALL(IF(ZonePoints&lt;&gt;"",ZonePoints+(ROW(ZonePoints)+COLUMN(ZonePoints))/9^9),ROWS($2:26)),COLUMN(ZonePoints)-34)))),"")</f>
        <v xml:space="preserve"> EQ1</v>
      </c>
      <c r="AO27" s="45" t="str">
        <f t="shared" ca="1" si="13"/>
        <v/>
      </c>
      <c r="AP27" s="45" t="str">
        <f t="shared" ca="1" si="14"/>
        <v>EQ1</v>
      </c>
      <c r="AQ27" s="78" t="str">
        <f t="array" aca="1" ref="AQ27" ca="1">IFERROR(INDEX(ZonePoints,MATCH(AO27,ColClubs,0),MATCH(AP27,LigEquipes,0)),"")</f>
        <v/>
      </c>
      <c r="AS27" s="50">
        <v>25</v>
      </c>
      <c r="AT27" s="124" t="str">
        <f t="shared" ca="1" si="6"/>
        <v xml:space="preserve"> EQ1</v>
      </c>
      <c r="AU27" s="51" t="str">
        <f t="shared" ca="1" si="7"/>
        <v/>
      </c>
    </row>
    <row r="28" spans="2:47" ht="13">
      <c r="B28" s="175"/>
      <c r="C28" s="19">
        <v>26</v>
      </c>
      <c r="D28" s="22" t="str">
        <f t="array" ref="D28">IF(ISERROR(INDEX(DossardsARV,MATCH($A$3&amp;C28,triselcourse&amp;claselcourARV,0))),"-",INDEX(DossardsARV,MATCH($A$3&amp;C28,triselcourse&amp;claselcourARV,0)))</f>
        <v>-</v>
      </c>
      <c r="E28" s="22" t="e">
        <f t="shared" si="0"/>
        <v>#REF!</v>
      </c>
      <c r="F28" s="22" t="e">
        <f t="shared" si="1"/>
        <v>#REF!</v>
      </c>
      <c r="G28" s="21" t="str">
        <f t="array" ref="G28">IF($D28="","",IF(ISERROR(INDEX(TempsARV,MATCH($A$3&amp;D28,triselcourse&amp;DossardsARV,0))),"-",INDEX(TempsARV,MATCH($A$3&amp;D28,triselcourse&amp;DossardsARV,0))))</f>
        <v>-</v>
      </c>
      <c r="H28" s="117" t="str">
        <f t="shared" si="2"/>
        <v/>
      </c>
      <c r="I28" s="117" t="str">
        <f t="shared" si="3"/>
        <v/>
      </c>
      <c r="J28" s="117" t="str">
        <f t="shared" si="4"/>
        <v/>
      </c>
      <c r="K28" s="117" t="str">
        <f t="shared" si="5"/>
        <v/>
      </c>
      <c r="L28" s="62" t="str">
        <f t="array" aca="1" ref="L28" ca="1">IF(ISBLANK($C28),"",IF(OR(COUNTIF(clubARV5,H28)&lt;choixt5,COUNTIF($H$2:H27,H28)),"",SUM(SMALL(IF(clubARV5=H28,$C$3:$C$401),ROW(INDIRECT("1:"&amp;choixt5))))+ROW()/9^9))</f>
        <v/>
      </c>
      <c r="M28" s="36" t="str">
        <f ca="1">IF(N28="","",ROWS(M$3:M28))</f>
        <v/>
      </c>
      <c r="N28" s="1" t="str">
        <f ca="1">IF(COUNT(POINTS1b5)&lt;ROWS(N$3:N28),"",INDEX(clubARV5,MATCH(P28,POINTS1b5,0)))</f>
        <v/>
      </c>
      <c r="O28" s="1">
        <f t="shared" ca="1" si="8"/>
        <v>399</v>
      </c>
      <c r="P28" s="2" t="str">
        <f ca="1">IF(COUNT(POINTS1b5)&lt;ROWS(P$3:P28),"",SMALL(POINTS1b5,ROWS(P$3:P28)))</f>
        <v/>
      </c>
      <c r="Q28" s="40" t="str">
        <f t="array" aca="1" ref="Q28" ca="1">IFERROR(SMALL(IF(($H$3:$H$401=$N28)*($H$3:$H$401&lt;&gt;""),$C$3:$C$401),COLUMNS($Q:Q)),"-")</f>
        <v>-</v>
      </c>
      <c r="R28" s="63" t="str">
        <f t="array" aca="1" ref="R28" ca="1">IFERROR(SMALL(IF(($H$3:$H$401=$N28)*($H$3:$H$401&lt;&gt;""),$C$3:$C$401),COLUMNS($Q:R)),"-")</f>
        <v>-</v>
      </c>
      <c r="S28" s="63" t="str">
        <f t="array" aca="1" ref="S28" ca="1">IFERROR(SMALL(IF(($H$3:$H$401=$N28)*($H$3:$H$401&lt;&gt;""),$C$3:$C$401),COLUMNS($Q:S)),"-")</f>
        <v>-</v>
      </c>
      <c r="T28" s="63" t="str">
        <f t="array" aca="1" ref="T28" ca="1">IFERROR(SMALL(IF(($H$3:$H$401=$N28)*($H$3:$H$401&lt;&gt;""),$C$3:$C$401),COLUMNS($Q:T)),"-")</f>
        <v>-</v>
      </c>
      <c r="U28" s="63" t="str">
        <f t="array" aca="1" ref="U28" ca="1">IFERROR(SMALL(IF(($H$3:$H$401=$N28)*($H$3:$H$401&lt;&gt;""),$C$3:$C$401),COLUMNS($Q:U)),"-")</f>
        <v>-</v>
      </c>
      <c r="V28" s="40" t="str">
        <f t="array" aca="1" ref="V28" ca="1">IFERROR(SMALL(IF(($H$3:$H$401=$N28)*($H$3:$H$401&lt;&gt;""),$C$3:$C$401),COLUMNS($Q:V)),"-")</f>
        <v>-</v>
      </c>
      <c r="W28" s="63" t="str">
        <f t="array" aca="1" ref="W28" ca="1">IFERROR(SMALL(IF(($H$3:$H$401=$N28)*($H$3:$H$401&lt;&gt;""),$C$3:$C$401),COLUMNS($Q:W)),"-")</f>
        <v>-</v>
      </c>
      <c r="X28" s="63" t="str">
        <f t="array" aca="1" ref="X28" ca="1">IFERROR(SMALL(IF(($H$3:$H$401=$N28)*($H$3:$H$401&lt;&gt;""),$C$3:$C$401),COLUMNS($Q:X)),"-")</f>
        <v>-</v>
      </c>
      <c r="Y28" s="63" t="str">
        <f t="array" aca="1" ref="Y28" ca="1">IFERROR(SMALL(IF(($H$3:$H$401=$N28)*($H$3:$H$401&lt;&gt;""),$C$3:$C$401),COLUMNS($Q:Y)),"-")</f>
        <v>-</v>
      </c>
      <c r="Z28" s="63" t="str">
        <f t="array" aca="1" ref="Z28" ca="1">IFERROR(SMALL(IF(($H$3:$H$401=$N28)*($H$3:$H$401&lt;&gt;""),$C$3:$C$401),COLUMNS($Q:Z)),"-")</f>
        <v>-</v>
      </c>
      <c r="AA28" s="40" t="str">
        <f t="array" aca="1" ref="AA28" ca="1">IFERROR(SMALL(IF(($H$3:$H$401=$N28)*($H$3:$H$401&lt;&gt;""),$C$3:$C$401),COLUMNS($Q:AA)),"-")</f>
        <v>-</v>
      </c>
      <c r="AB28" s="63" t="str">
        <f t="array" aca="1" ref="AB28" ca="1">IFERROR(SMALL(IF(($H$3:$H$401=$N28)*($H$3:$H$401&lt;&gt;""),$C$3:$C$401),COLUMNS($Q:AB)),"-")</f>
        <v>-</v>
      </c>
      <c r="AC28" s="63" t="str">
        <f t="array" aca="1" ref="AC28" ca="1">IFERROR(SMALL(IF(($H$3:$H$401=$N28)*($H$3:$H$401&lt;&gt;""),$C$3:$C$401),COLUMNS($Q:AC)),"-")</f>
        <v>-</v>
      </c>
      <c r="AD28" s="63" t="str">
        <f t="array" aca="1" ref="AD28" ca="1">IFERROR(SMALL(IF(($H$3:$H$401=$N28)*($H$3:$H$401&lt;&gt;""),$C$3:$C$401),COLUMNS($Q:AD)),"-")</f>
        <v>-</v>
      </c>
      <c r="AE28" s="63" t="str">
        <f t="array" aca="1" ref="AE28" ca="1">IFERROR(SMALL(IF(($H$3:$H$401=$N28)*($H$3:$H$401&lt;&gt;""),$C$3:$C$401),COLUMNS($Q:AE)),"-")</f>
        <v>-</v>
      </c>
      <c r="AG28" s="59">
        <v>26</v>
      </c>
      <c r="AH28" s="59" t="str">
        <f t="shared" ca="1" si="9"/>
        <v/>
      </c>
      <c r="AI28" s="43" t="str">
        <f t="shared" ca="1" si="10"/>
        <v/>
      </c>
      <c r="AJ28" s="43" t="str">
        <f t="shared" ca="1" si="11"/>
        <v/>
      </c>
      <c r="AK28" s="43" t="str">
        <f t="shared" ca="1" si="12"/>
        <v/>
      </c>
      <c r="AM28" s="58">
        <v>26</v>
      </c>
      <c r="AN28" s="43" t="str">
        <f t="array" aca="1" ref="AN28" ca="1">IFERROR(INDEX(ColClubs,MIN(IF(ZonePoints&lt;&gt;"",IF(ZonePoints+(ROW(ZonePoints)+COLUMN(ZonePoints))/9^9=SMALL(IF(ZonePoints&lt;&gt;"",ZonePoints+(ROW(ZonePoints)+COLUMN(ZonePoints))/9^9),ROWS($2:27)),ROW(INDIRECT("1:"&amp;ROWS(ColClubs)))))))&amp;" "&amp;INDEX(LigEquipes,,MIN(IF(ZonePoints&lt;&gt;"",IF(ZonePoints+(ROW(ZonePoints)+COLUMN(ZonePoints))/9^9=SMALL(IF(ZonePoints&lt;&gt;"",ZonePoints+(ROW(ZonePoints)+COLUMN(ZonePoints))/9^9),ROWS($2:27)),COLUMN(ZonePoints)-34)))),"")</f>
        <v xml:space="preserve"> EQ1</v>
      </c>
      <c r="AO28" s="45" t="str">
        <f t="shared" ca="1" si="13"/>
        <v/>
      </c>
      <c r="AP28" s="45" t="str">
        <f t="shared" ca="1" si="14"/>
        <v>EQ1</v>
      </c>
      <c r="AQ28" s="78" t="str">
        <f t="array" aca="1" ref="AQ28" ca="1">IFERROR(INDEX(ZonePoints,MATCH(AO28,ColClubs,0),MATCH(AP28,LigEquipes,0)),"")</f>
        <v/>
      </c>
      <c r="AS28" s="50">
        <v>26</v>
      </c>
      <c r="AT28" s="124" t="str">
        <f t="shared" ca="1" si="6"/>
        <v xml:space="preserve"> EQ1</v>
      </c>
      <c r="AU28" s="51" t="str">
        <f t="shared" ca="1" si="7"/>
        <v/>
      </c>
    </row>
    <row r="29" spans="2:47" ht="13">
      <c r="B29" s="175"/>
      <c r="C29" s="19">
        <v>27</v>
      </c>
      <c r="D29" s="22" t="str">
        <f t="array" ref="D29">IF(ISERROR(INDEX(DossardsARV,MATCH($A$3&amp;C29,triselcourse&amp;claselcourARV,0))),"-",INDEX(DossardsARV,MATCH($A$3&amp;C29,triselcourse&amp;claselcourARV,0)))</f>
        <v>-</v>
      </c>
      <c r="E29" s="22" t="e">
        <f t="shared" si="0"/>
        <v>#REF!</v>
      </c>
      <c r="F29" s="22" t="e">
        <f t="shared" si="1"/>
        <v>#REF!</v>
      </c>
      <c r="G29" s="21" t="str">
        <f t="array" ref="G29">IF($D29="","",IF(ISERROR(INDEX(TempsARV,MATCH($A$3&amp;D29,triselcourse&amp;DossardsARV,0))),"-",INDEX(TempsARV,MATCH($A$3&amp;D29,triselcourse&amp;DossardsARV,0))))</f>
        <v>-</v>
      </c>
      <c r="H29" s="117" t="str">
        <f t="shared" si="2"/>
        <v/>
      </c>
      <c r="I29" s="117" t="str">
        <f t="shared" si="3"/>
        <v/>
      </c>
      <c r="J29" s="117" t="str">
        <f t="shared" si="4"/>
        <v/>
      </c>
      <c r="K29" s="117" t="str">
        <f t="shared" si="5"/>
        <v/>
      </c>
      <c r="L29" s="62" t="str">
        <f t="array" aca="1" ref="L29" ca="1">IF(ISBLANK($C29),"",IF(OR(COUNTIF(clubARV5,H29)&lt;choixt5,COUNTIF($H$2:H28,H29)),"",SUM(SMALL(IF(clubARV5=H29,$C$3:$C$401),ROW(INDIRECT("1:"&amp;choixt5))))+ROW()/9^9))</f>
        <v/>
      </c>
      <c r="M29" s="36" t="str">
        <f ca="1">IF(N29="","",ROWS(M$3:M29))</f>
        <v/>
      </c>
      <c r="N29" s="1" t="str">
        <f ca="1">IF(COUNT(POINTS1b5)&lt;ROWS(N$3:N29),"",INDEX(clubARV5,MATCH(P29,POINTS1b5,0)))</f>
        <v/>
      </c>
      <c r="O29" s="1">
        <f t="shared" ca="1" si="8"/>
        <v>399</v>
      </c>
      <c r="P29" s="2" t="str">
        <f ca="1">IF(COUNT(POINTS1b5)&lt;ROWS(P$3:P29),"",SMALL(POINTS1b5,ROWS(P$3:P29)))</f>
        <v/>
      </c>
      <c r="Q29" s="40" t="str">
        <f t="array" aca="1" ref="Q29" ca="1">IFERROR(SMALL(IF(($H$3:$H$401=$N29)*($H$3:$H$401&lt;&gt;""),$C$3:$C$401),COLUMNS($Q:Q)),"-")</f>
        <v>-</v>
      </c>
      <c r="R29" s="63" t="str">
        <f t="array" aca="1" ref="R29" ca="1">IFERROR(SMALL(IF(($H$3:$H$401=$N29)*($H$3:$H$401&lt;&gt;""),$C$3:$C$401),COLUMNS($Q:R)),"-")</f>
        <v>-</v>
      </c>
      <c r="S29" s="63" t="str">
        <f t="array" aca="1" ref="S29" ca="1">IFERROR(SMALL(IF(($H$3:$H$401=$N29)*($H$3:$H$401&lt;&gt;""),$C$3:$C$401),COLUMNS($Q:S)),"-")</f>
        <v>-</v>
      </c>
      <c r="T29" s="63" t="str">
        <f t="array" aca="1" ref="T29" ca="1">IFERROR(SMALL(IF(($H$3:$H$401=$N29)*($H$3:$H$401&lt;&gt;""),$C$3:$C$401),COLUMNS($Q:T)),"-")</f>
        <v>-</v>
      </c>
      <c r="U29" s="63" t="str">
        <f t="array" aca="1" ref="U29" ca="1">IFERROR(SMALL(IF(($H$3:$H$401=$N29)*($H$3:$H$401&lt;&gt;""),$C$3:$C$401),COLUMNS($Q:U)),"-")</f>
        <v>-</v>
      </c>
      <c r="V29" s="40" t="str">
        <f t="array" aca="1" ref="V29" ca="1">IFERROR(SMALL(IF(($H$3:$H$401=$N29)*($H$3:$H$401&lt;&gt;""),$C$3:$C$401),COLUMNS($Q:V)),"-")</f>
        <v>-</v>
      </c>
      <c r="W29" s="63" t="str">
        <f t="array" aca="1" ref="W29" ca="1">IFERROR(SMALL(IF(($H$3:$H$401=$N29)*($H$3:$H$401&lt;&gt;""),$C$3:$C$401),COLUMNS($Q:W)),"-")</f>
        <v>-</v>
      </c>
      <c r="X29" s="63" t="str">
        <f t="array" aca="1" ref="X29" ca="1">IFERROR(SMALL(IF(($H$3:$H$401=$N29)*($H$3:$H$401&lt;&gt;""),$C$3:$C$401),COLUMNS($Q:X)),"-")</f>
        <v>-</v>
      </c>
      <c r="Y29" s="63" t="str">
        <f t="array" aca="1" ref="Y29" ca="1">IFERROR(SMALL(IF(($H$3:$H$401=$N29)*($H$3:$H$401&lt;&gt;""),$C$3:$C$401),COLUMNS($Q:Y)),"-")</f>
        <v>-</v>
      </c>
      <c r="Z29" s="63" t="str">
        <f t="array" aca="1" ref="Z29" ca="1">IFERROR(SMALL(IF(($H$3:$H$401=$N29)*($H$3:$H$401&lt;&gt;""),$C$3:$C$401),COLUMNS($Q:Z)),"-")</f>
        <v>-</v>
      </c>
      <c r="AA29" s="40" t="str">
        <f t="array" aca="1" ref="AA29" ca="1">IFERROR(SMALL(IF(($H$3:$H$401=$N29)*($H$3:$H$401&lt;&gt;""),$C$3:$C$401),COLUMNS($Q:AA)),"-")</f>
        <v>-</v>
      </c>
      <c r="AB29" s="63" t="str">
        <f t="array" aca="1" ref="AB29" ca="1">IFERROR(SMALL(IF(($H$3:$H$401=$N29)*($H$3:$H$401&lt;&gt;""),$C$3:$C$401),COLUMNS($Q:AB)),"-")</f>
        <v>-</v>
      </c>
      <c r="AC29" s="63" t="str">
        <f t="array" aca="1" ref="AC29" ca="1">IFERROR(SMALL(IF(($H$3:$H$401=$N29)*($H$3:$H$401&lt;&gt;""),$C$3:$C$401),COLUMNS($Q:AC)),"-")</f>
        <v>-</v>
      </c>
      <c r="AD29" s="63" t="str">
        <f t="array" aca="1" ref="AD29" ca="1">IFERROR(SMALL(IF(($H$3:$H$401=$N29)*($H$3:$H$401&lt;&gt;""),$C$3:$C$401),COLUMNS($Q:AD)),"-")</f>
        <v>-</v>
      </c>
      <c r="AE29" s="63" t="str">
        <f t="array" aca="1" ref="AE29" ca="1">IFERROR(SMALL(IF(($H$3:$H$401=$N29)*($H$3:$H$401&lt;&gt;""),$C$3:$C$401),COLUMNS($Q:AE)),"-")</f>
        <v>-</v>
      </c>
      <c r="AG29" s="59">
        <v>27</v>
      </c>
      <c r="AH29" s="59" t="str">
        <f t="shared" ca="1" si="9"/>
        <v/>
      </c>
      <c r="AI29" s="43" t="str">
        <f t="shared" ca="1" si="10"/>
        <v/>
      </c>
      <c r="AJ29" s="43" t="str">
        <f t="shared" ca="1" si="11"/>
        <v/>
      </c>
      <c r="AK29" s="43" t="str">
        <f t="shared" ca="1" si="12"/>
        <v/>
      </c>
      <c r="AM29" s="58">
        <v>27</v>
      </c>
      <c r="AN29" s="43" t="str">
        <f t="array" aca="1" ref="AN29" ca="1">IFERROR(INDEX(ColClubs,MIN(IF(ZonePoints&lt;&gt;"",IF(ZonePoints+(ROW(ZonePoints)+COLUMN(ZonePoints))/9^9=SMALL(IF(ZonePoints&lt;&gt;"",ZonePoints+(ROW(ZonePoints)+COLUMN(ZonePoints))/9^9),ROWS($2:28)),ROW(INDIRECT("1:"&amp;ROWS(ColClubs)))))))&amp;" "&amp;INDEX(LigEquipes,,MIN(IF(ZonePoints&lt;&gt;"",IF(ZonePoints+(ROW(ZonePoints)+COLUMN(ZonePoints))/9^9=SMALL(IF(ZonePoints&lt;&gt;"",ZonePoints+(ROW(ZonePoints)+COLUMN(ZonePoints))/9^9),ROWS($2:28)),COLUMN(ZonePoints)-34)))),"")</f>
        <v xml:space="preserve"> EQ1</v>
      </c>
      <c r="AO29" s="45" t="str">
        <f t="shared" ca="1" si="13"/>
        <v/>
      </c>
      <c r="AP29" s="45" t="str">
        <f t="shared" ca="1" si="14"/>
        <v>EQ1</v>
      </c>
      <c r="AQ29" s="78" t="str">
        <f t="array" aca="1" ref="AQ29" ca="1">IFERROR(INDEX(ZonePoints,MATCH(AO29,ColClubs,0),MATCH(AP29,LigEquipes,0)),"")</f>
        <v/>
      </c>
      <c r="AS29" s="50">
        <v>27</v>
      </c>
      <c r="AT29" s="124" t="str">
        <f t="shared" ca="1" si="6"/>
        <v xml:space="preserve"> EQ1</v>
      </c>
      <c r="AU29" s="51" t="str">
        <f t="shared" ca="1" si="7"/>
        <v/>
      </c>
    </row>
    <row r="30" spans="2:47" ht="13">
      <c r="B30" s="175"/>
      <c r="C30" s="19">
        <v>28</v>
      </c>
      <c r="D30" s="22" t="str">
        <f t="array" ref="D30">IF(ISERROR(INDEX(DossardsARV,MATCH($A$3&amp;C30,triselcourse&amp;claselcourARV,0))),"-",INDEX(DossardsARV,MATCH($A$3&amp;C30,triselcourse&amp;claselcourARV,0)))</f>
        <v>-</v>
      </c>
      <c r="E30" s="22" t="e">
        <f t="shared" si="0"/>
        <v>#REF!</v>
      </c>
      <c r="F30" s="22" t="e">
        <f t="shared" si="1"/>
        <v>#REF!</v>
      </c>
      <c r="G30" s="21" t="str">
        <f t="array" ref="G30">IF($D30="","",IF(ISERROR(INDEX(TempsARV,MATCH($A$3&amp;D30,triselcourse&amp;DossardsARV,0))),"-",INDEX(TempsARV,MATCH($A$3&amp;D30,triselcourse&amp;DossardsARV,0))))</f>
        <v>-</v>
      </c>
      <c r="H30" s="117" t="str">
        <f t="shared" si="2"/>
        <v/>
      </c>
      <c r="I30" s="117" t="str">
        <f t="shared" si="3"/>
        <v/>
      </c>
      <c r="J30" s="117" t="str">
        <f t="shared" si="4"/>
        <v/>
      </c>
      <c r="K30" s="117" t="str">
        <f t="shared" si="5"/>
        <v/>
      </c>
      <c r="L30" s="62" t="str">
        <f t="array" aca="1" ref="L30" ca="1">IF(ISBLANK($C30),"",IF(OR(COUNTIF(clubARV5,H30)&lt;choixt5,COUNTIF($H$2:H29,H30)),"",SUM(SMALL(IF(clubARV5=H30,$C$3:$C$401),ROW(INDIRECT("1:"&amp;choixt5))))+ROW()/9^9))</f>
        <v/>
      </c>
      <c r="M30" s="36" t="str">
        <f ca="1">IF(N30="","",ROWS(M$3:M30))</f>
        <v/>
      </c>
      <c r="N30" s="1" t="str">
        <f ca="1">IF(COUNT(POINTS1b5)&lt;ROWS(N$3:N30),"",INDEX(clubARV5,MATCH(P30,POINTS1b5,0)))</f>
        <v/>
      </c>
      <c r="O30" s="1">
        <f t="shared" ca="1" si="8"/>
        <v>399</v>
      </c>
      <c r="P30" s="2" t="str">
        <f ca="1">IF(COUNT(POINTS1b5)&lt;ROWS(P$3:P30),"",SMALL(POINTS1b5,ROWS(P$3:P30)))</f>
        <v/>
      </c>
      <c r="Q30" s="40" t="str">
        <f t="array" aca="1" ref="Q30" ca="1">IFERROR(SMALL(IF(($H$3:$H$401=$N30)*($H$3:$H$401&lt;&gt;""),$C$3:$C$401),COLUMNS($Q:Q)),"-")</f>
        <v>-</v>
      </c>
      <c r="R30" s="63" t="str">
        <f t="array" aca="1" ref="R30" ca="1">IFERROR(SMALL(IF(($H$3:$H$401=$N30)*($H$3:$H$401&lt;&gt;""),$C$3:$C$401),COLUMNS($Q:R)),"-")</f>
        <v>-</v>
      </c>
      <c r="S30" s="63" t="str">
        <f t="array" aca="1" ref="S30" ca="1">IFERROR(SMALL(IF(($H$3:$H$401=$N30)*($H$3:$H$401&lt;&gt;""),$C$3:$C$401),COLUMNS($Q:S)),"-")</f>
        <v>-</v>
      </c>
      <c r="T30" s="63" t="str">
        <f t="array" aca="1" ref="T30" ca="1">IFERROR(SMALL(IF(($H$3:$H$401=$N30)*($H$3:$H$401&lt;&gt;""),$C$3:$C$401),COLUMNS($Q:T)),"-")</f>
        <v>-</v>
      </c>
      <c r="U30" s="63" t="str">
        <f t="array" aca="1" ref="U30" ca="1">IFERROR(SMALL(IF(($H$3:$H$401=$N30)*($H$3:$H$401&lt;&gt;""),$C$3:$C$401),COLUMNS($Q:U)),"-")</f>
        <v>-</v>
      </c>
      <c r="V30" s="40" t="str">
        <f t="array" aca="1" ref="V30" ca="1">IFERROR(SMALL(IF(($H$3:$H$401=$N30)*($H$3:$H$401&lt;&gt;""),$C$3:$C$401),COLUMNS($Q:V)),"-")</f>
        <v>-</v>
      </c>
      <c r="W30" s="63" t="str">
        <f t="array" aca="1" ref="W30" ca="1">IFERROR(SMALL(IF(($H$3:$H$401=$N30)*($H$3:$H$401&lt;&gt;""),$C$3:$C$401),COLUMNS($Q:W)),"-")</f>
        <v>-</v>
      </c>
      <c r="X30" s="63" t="str">
        <f t="array" aca="1" ref="X30" ca="1">IFERROR(SMALL(IF(($H$3:$H$401=$N30)*($H$3:$H$401&lt;&gt;""),$C$3:$C$401),COLUMNS($Q:X)),"-")</f>
        <v>-</v>
      </c>
      <c r="Y30" s="63" t="str">
        <f t="array" aca="1" ref="Y30" ca="1">IFERROR(SMALL(IF(($H$3:$H$401=$N30)*($H$3:$H$401&lt;&gt;""),$C$3:$C$401),COLUMNS($Q:Y)),"-")</f>
        <v>-</v>
      </c>
      <c r="Z30" s="63" t="str">
        <f t="array" aca="1" ref="Z30" ca="1">IFERROR(SMALL(IF(($H$3:$H$401=$N30)*($H$3:$H$401&lt;&gt;""),$C$3:$C$401),COLUMNS($Q:Z)),"-")</f>
        <v>-</v>
      </c>
      <c r="AA30" s="40" t="str">
        <f t="array" aca="1" ref="AA30" ca="1">IFERROR(SMALL(IF(($H$3:$H$401=$N30)*($H$3:$H$401&lt;&gt;""),$C$3:$C$401),COLUMNS($Q:AA)),"-")</f>
        <v>-</v>
      </c>
      <c r="AB30" s="63" t="str">
        <f t="array" aca="1" ref="AB30" ca="1">IFERROR(SMALL(IF(($H$3:$H$401=$N30)*($H$3:$H$401&lt;&gt;""),$C$3:$C$401),COLUMNS($Q:AB)),"-")</f>
        <v>-</v>
      </c>
      <c r="AC30" s="63" t="str">
        <f t="array" aca="1" ref="AC30" ca="1">IFERROR(SMALL(IF(($H$3:$H$401=$N30)*($H$3:$H$401&lt;&gt;""),$C$3:$C$401),COLUMNS($Q:AC)),"-")</f>
        <v>-</v>
      </c>
      <c r="AD30" s="63" t="str">
        <f t="array" aca="1" ref="AD30" ca="1">IFERROR(SMALL(IF(($H$3:$H$401=$N30)*($H$3:$H$401&lt;&gt;""),$C$3:$C$401),COLUMNS($Q:AD)),"-")</f>
        <v>-</v>
      </c>
      <c r="AE30" s="63" t="str">
        <f t="array" aca="1" ref="AE30" ca="1">IFERROR(SMALL(IF(($H$3:$H$401=$N30)*($H$3:$H$401&lt;&gt;""),$C$3:$C$401),COLUMNS($Q:AE)),"-")</f>
        <v>-</v>
      </c>
      <c r="AG30" s="59">
        <v>28</v>
      </c>
      <c r="AH30" s="59" t="str">
        <f t="shared" ca="1" si="9"/>
        <v/>
      </c>
      <c r="AI30" s="43" t="str">
        <f t="shared" ca="1" si="10"/>
        <v/>
      </c>
      <c r="AJ30" s="43" t="str">
        <f t="shared" ca="1" si="11"/>
        <v/>
      </c>
      <c r="AK30" s="43" t="str">
        <f t="shared" ca="1" si="12"/>
        <v/>
      </c>
      <c r="AM30" s="58">
        <v>28</v>
      </c>
      <c r="AN30" s="43" t="str">
        <f t="array" aca="1" ref="AN30" ca="1">IFERROR(INDEX(ColClubs,MIN(IF(ZonePoints&lt;&gt;"",IF(ZonePoints+(ROW(ZonePoints)+COLUMN(ZonePoints))/9^9=SMALL(IF(ZonePoints&lt;&gt;"",ZonePoints+(ROW(ZonePoints)+COLUMN(ZonePoints))/9^9),ROWS($2:29)),ROW(INDIRECT("1:"&amp;ROWS(ColClubs)))))))&amp;" "&amp;INDEX(LigEquipes,,MIN(IF(ZonePoints&lt;&gt;"",IF(ZonePoints+(ROW(ZonePoints)+COLUMN(ZonePoints))/9^9=SMALL(IF(ZonePoints&lt;&gt;"",ZonePoints+(ROW(ZonePoints)+COLUMN(ZonePoints))/9^9),ROWS($2:29)),COLUMN(ZonePoints)-34)))),"")</f>
        <v xml:space="preserve"> EQ1</v>
      </c>
      <c r="AO30" s="45" t="str">
        <f t="shared" ca="1" si="13"/>
        <v/>
      </c>
      <c r="AP30" s="45" t="str">
        <f t="shared" ca="1" si="14"/>
        <v>EQ1</v>
      </c>
      <c r="AQ30" s="78" t="str">
        <f t="array" aca="1" ref="AQ30" ca="1">IFERROR(INDEX(ZonePoints,MATCH(AO30,ColClubs,0),MATCH(AP30,LigEquipes,0)),"")</f>
        <v/>
      </c>
      <c r="AS30" s="50">
        <v>28</v>
      </c>
      <c r="AT30" s="124" t="str">
        <f t="shared" ca="1" si="6"/>
        <v xml:space="preserve"> EQ1</v>
      </c>
      <c r="AU30" s="51" t="str">
        <f t="shared" ca="1" si="7"/>
        <v/>
      </c>
    </row>
    <row r="31" spans="2:47" ht="13">
      <c r="B31" s="175"/>
      <c r="C31" s="19">
        <v>29</v>
      </c>
      <c r="D31" s="22" t="str">
        <f t="array" ref="D31">IF(ISERROR(INDEX(DossardsARV,MATCH($A$3&amp;C31,triselcourse&amp;claselcourARV,0))),"-",INDEX(DossardsARV,MATCH($A$3&amp;C31,triselcourse&amp;claselcourARV,0)))</f>
        <v>-</v>
      </c>
      <c r="E31" s="22" t="e">
        <f t="shared" si="0"/>
        <v>#REF!</v>
      </c>
      <c r="F31" s="22" t="e">
        <f t="shared" si="1"/>
        <v>#REF!</v>
      </c>
      <c r="G31" s="21" t="str">
        <f t="array" ref="G31">IF($D31="","",IF(ISERROR(INDEX(TempsARV,MATCH($A$3&amp;D31,triselcourse&amp;DossardsARV,0))),"-",INDEX(TempsARV,MATCH($A$3&amp;D31,triselcourse&amp;DossardsARV,0))))</f>
        <v>-</v>
      </c>
      <c r="H31" s="117" t="str">
        <f t="shared" si="2"/>
        <v/>
      </c>
      <c r="I31" s="117" t="str">
        <f t="shared" si="3"/>
        <v/>
      </c>
      <c r="J31" s="117" t="str">
        <f t="shared" si="4"/>
        <v/>
      </c>
      <c r="K31" s="117" t="str">
        <f t="shared" si="5"/>
        <v/>
      </c>
      <c r="L31" s="62" t="str">
        <f t="array" aca="1" ref="L31" ca="1">IF(ISBLANK($C31),"",IF(OR(COUNTIF(clubARV5,H31)&lt;choixt5,COUNTIF($H$2:H30,H31)),"",SUM(SMALL(IF(clubARV5=H31,$C$3:$C$401),ROW(INDIRECT("1:"&amp;choixt5))))+ROW()/9^9))</f>
        <v/>
      </c>
      <c r="M31" s="36" t="str">
        <f ca="1">IF(N31="","",ROWS(M$3:M31))</f>
        <v/>
      </c>
      <c r="N31" s="1" t="str">
        <f ca="1">IF(COUNT(POINTS1b5)&lt;ROWS(N$3:N31),"",INDEX(clubARV5,MATCH(P31,POINTS1b5,0)))</f>
        <v/>
      </c>
      <c r="O31" s="1">
        <f t="shared" ca="1" si="8"/>
        <v>399</v>
      </c>
      <c r="P31" s="2" t="str">
        <f ca="1">IF(COUNT(POINTS1b5)&lt;ROWS(P$3:P31),"",SMALL(POINTS1b5,ROWS(P$3:P31)))</f>
        <v/>
      </c>
      <c r="Q31" s="40" t="str">
        <f t="array" aca="1" ref="Q31" ca="1">IFERROR(SMALL(IF(($H$3:$H$401=$N31)*($H$3:$H$401&lt;&gt;""),$C$3:$C$401),COLUMNS($Q:Q)),"-")</f>
        <v>-</v>
      </c>
      <c r="R31" s="63" t="str">
        <f t="array" aca="1" ref="R31" ca="1">IFERROR(SMALL(IF(($H$3:$H$401=$N31)*($H$3:$H$401&lt;&gt;""),$C$3:$C$401),COLUMNS($Q:R)),"-")</f>
        <v>-</v>
      </c>
      <c r="S31" s="63" t="str">
        <f t="array" aca="1" ref="S31" ca="1">IFERROR(SMALL(IF(($H$3:$H$401=$N31)*($H$3:$H$401&lt;&gt;""),$C$3:$C$401),COLUMNS($Q:S)),"-")</f>
        <v>-</v>
      </c>
      <c r="T31" s="63" t="str">
        <f t="array" aca="1" ref="T31" ca="1">IFERROR(SMALL(IF(($H$3:$H$401=$N31)*($H$3:$H$401&lt;&gt;""),$C$3:$C$401),COLUMNS($Q:T)),"-")</f>
        <v>-</v>
      </c>
      <c r="U31" s="63" t="str">
        <f t="array" aca="1" ref="U31" ca="1">IFERROR(SMALL(IF(($H$3:$H$401=$N31)*($H$3:$H$401&lt;&gt;""),$C$3:$C$401),COLUMNS($Q:U)),"-")</f>
        <v>-</v>
      </c>
      <c r="V31" s="40" t="str">
        <f t="array" aca="1" ref="V31" ca="1">IFERROR(SMALL(IF(($H$3:$H$401=$N31)*($H$3:$H$401&lt;&gt;""),$C$3:$C$401),COLUMNS($Q:V)),"-")</f>
        <v>-</v>
      </c>
      <c r="W31" s="63" t="str">
        <f t="array" aca="1" ref="W31" ca="1">IFERROR(SMALL(IF(($H$3:$H$401=$N31)*($H$3:$H$401&lt;&gt;""),$C$3:$C$401),COLUMNS($Q:W)),"-")</f>
        <v>-</v>
      </c>
      <c r="X31" s="63" t="str">
        <f t="array" aca="1" ref="X31" ca="1">IFERROR(SMALL(IF(($H$3:$H$401=$N31)*($H$3:$H$401&lt;&gt;""),$C$3:$C$401),COLUMNS($Q:X)),"-")</f>
        <v>-</v>
      </c>
      <c r="Y31" s="63" t="str">
        <f t="array" aca="1" ref="Y31" ca="1">IFERROR(SMALL(IF(($H$3:$H$401=$N31)*($H$3:$H$401&lt;&gt;""),$C$3:$C$401),COLUMNS($Q:Y)),"-")</f>
        <v>-</v>
      </c>
      <c r="Z31" s="63" t="str">
        <f t="array" aca="1" ref="Z31" ca="1">IFERROR(SMALL(IF(($H$3:$H$401=$N31)*($H$3:$H$401&lt;&gt;""),$C$3:$C$401),COLUMNS($Q:Z)),"-")</f>
        <v>-</v>
      </c>
      <c r="AA31" s="40" t="str">
        <f t="array" aca="1" ref="AA31" ca="1">IFERROR(SMALL(IF(($H$3:$H$401=$N31)*($H$3:$H$401&lt;&gt;""),$C$3:$C$401),COLUMNS($Q:AA)),"-")</f>
        <v>-</v>
      </c>
      <c r="AB31" s="63" t="str">
        <f t="array" aca="1" ref="AB31" ca="1">IFERROR(SMALL(IF(($H$3:$H$401=$N31)*($H$3:$H$401&lt;&gt;""),$C$3:$C$401),COLUMNS($Q:AB)),"-")</f>
        <v>-</v>
      </c>
      <c r="AC31" s="63" t="str">
        <f t="array" aca="1" ref="AC31" ca="1">IFERROR(SMALL(IF(($H$3:$H$401=$N31)*($H$3:$H$401&lt;&gt;""),$C$3:$C$401),COLUMNS($Q:AC)),"-")</f>
        <v>-</v>
      </c>
      <c r="AD31" s="63" t="str">
        <f t="array" aca="1" ref="AD31" ca="1">IFERROR(SMALL(IF(($H$3:$H$401=$N31)*($H$3:$H$401&lt;&gt;""),$C$3:$C$401),COLUMNS($Q:AD)),"-")</f>
        <v>-</v>
      </c>
      <c r="AE31" s="63" t="str">
        <f t="array" aca="1" ref="AE31" ca="1">IFERROR(SMALL(IF(($H$3:$H$401=$N31)*($H$3:$H$401&lt;&gt;""),$C$3:$C$401),COLUMNS($Q:AE)),"-")</f>
        <v>-</v>
      </c>
      <c r="AG31" s="59">
        <v>29</v>
      </c>
      <c r="AH31" s="59" t="str">
        <f t="shared" ca="1" si="9"/>
        <v/>
      </c>
      <c r="AI31" s="43" t="str">
        <f t="shared" ca="1" si="10"/>
        <v/>
      </c>
      <c r="AJ31" s="43" t="str">
        <f t="shared" ca="1" si="11"/>
        <v/>
      </c>
      <c r="AK31" s="43" t="str">
        <f t="shared" ca="1" si="12"/>
        <v/>
      </c>
      <c r="AM31" s="58">
        <v>29</v>
      </c>
      <c r="AN31" s="43" t="str">
        <f t="array" aca="1" ref="AN31" ca="1">IFERROR(INDEX(ColClubs,MIN(IF(ZonePoints&lt;&gt;"",IF(ZonePoints+(ROW(ZonePoints)+COLUMN(ZonePoints))/9^9=SMALL(IF(ZonePoints&lt;&gt;"",ZonePoints+(ROW(ZonePoints)+COLUMN(ZonePoints))/9^9),ROWS($2:30)),ROW(INDIRECT("1:"&amp;ROWS(ColClubs)))))))&amp;" "&amp;INDEX(LigEquipes,,MIN(IF(ZonePoints&lt;&gt;"",IF(ZonePoints+(ROW(ZonePoints)+COLUMN(ZonePoints))/9^9=SMALL(IF(ZonePoints&lt;&gt;"",ZonePoints+(ROW(ZonePoints)+COLUMN(ZonePoints))/9^9),ROWS($2:30)),COLUMN(ZonePoints)-34)))),"")</f>
        <v xml:space="preserve"> EQ1</v>
      </c>
      <c r="AO31" s="45" t="str">
        <f t="shared" ca="1" si="13"/>
        <v/>
      </c>
      <c r="AP31" s="45" t="str">
        <f t="shared" ca="1" si="14"/>
        <v>EQ1</v>
      </c>
      <c r="AQ31" s="78" t="str">
        <f t="array" aca="1" ref="AQ31" ca="1">IFERROR(INDEX(ZonePoints,MATCH(AO31,ColClubs,0),MATCH(AP31,LigEquipes,0)),"")</f>
        <v/>
      </c>
      <c r="AS31" s="50">
        <v>29</v>
      </c>
      <c r="AT31" s="124" t="str">
        <f t="shared" ca="1" si="6"/>
        <v xml:space="preserve"> EQ1</v>
      </c>
      <c r="AU31" s="51" t="str">
        <f t="shared" ca="1" si="7"/>
        <v/>
      </c>
    </row>
    <row r="32" spans="2:47" ht="13">
      <c r="B32" s="175"/>
      <c r="C32" s="19">
        <v>30</v>
      </c>
      <c r="D32" s="22" t="str">
        <f t="array" ref="D32">IF(ISERROR(INDEX(DossardsARV,MATCH($A$3&amp;C32,triselcourse&amp;claselcourARV,0))),"-",INDEX(DossardsARV,MATCH($A$3&amp;C32,triselcourse&amp;claselcourARV,0)))</f>
        <v>-</v>
      </c>
      <c r="E32" s="22" t="e">
        <f t="shared" si="0"/>
        <v>#REF!</v>
      </c>
      <c r="F32" s="22" t="e">
        <f t="shared" si="1"/>
        <v>#REF!</v>
      </c>
      <c r="G32" s="21" t="str">
        <f t="array" ref="G32">IF($D32="","",IF(ISERROR(INDEX(TempsARV,MATCH($A$3&amp;D32,triselcourse&amp;DossardsARV,0))),"-",INDEX(TempsARV,MATCH($A$3&amp;D32,triselcourse&amp;DossardsARV,0))))</f>
        <v>-</v>
      </c>
      <c r="H32" s="117" t="str">
        <f t="shared" si="2"/>
        <v/>
      </c>
      <c r="I32" s="117" t="str">
        <f t="shared" si="3"/>
        <v/>
      </c>
      <c r="J32" s="117" t="str">
        <f t="shared" si="4"/>
        <v/>
      </c>
      <c r="K32" s="117" t="str">
        <f t="shared" si="5"/>
        <v/>
      </c>
      <c r="L32" s="62" t="str">
        <f t="array" aca="1" ref="L32" ca="1">IF(ISBLANK($C32),"",IF(OR(COUNTIF(clubARV5,H32)&lt;choixt5,COUNTIF($H$2:H31,H32)),"",SUM(SMALL(IF(clubARV5=H32,$C$3:$C$401),ROW(INDIRECT("1:"&amp;choixt5))))+ROW()/9^9))</f>
        <v/>
      </c>
      <c r="M32" s="36" t="str">
        <f ca="1">IF(N32="","",ROWS(M$3:M32))</f>
        <v/>
      </c>
      <c r="N32" s="1" t="str">
        <f ca="1">IF(COUNT(POINTS1b5)&lt;ROWS(N$3:N32),"",INDEX(clubARV5,MATCH(P32,POINTS1b5,0)))</f>
        <v/>
      </c>
      <c r="O32" s="1">
        <f t="shared" ca="1" si="8"/>
        <v>399</v>
      </c>
      <c r="P32" s="2" t="str">
        <f ca="1">IF(COUNT(POINTS1b5)&lt;ROWS(P$3:P32),"",SMALL(POINTS1b5,ROWS(P$3:P32)))</f>
        <v/>
      </c>
      <c r="Q32" s="40" t="str">
        <f t="array" aca="1" ref="Q32" ca="1">IFERROR(SMALL(IF(($H$3:$H$401=$N32)*($H$3:$H$401&lt;&gt;""),$C$3:$C$401),COLUMNS($Q:Q)),"-")</f>
        <v>-</v>
      </c>
      <c r="R32" s="63" t="str">
        <f t="array" aca="1" ref="R32" ca="1">IFERROR(SMALL(IF(($H$3:$H$401=$N32)*($H$3:$H$401&lt;&gt;""),$C$3:$C$401),COLUMNS($Q:R)),"-")</f>
        <v>-</v>
      </c>
      <c r="S32" s="63" t="str">
        <f t="array" aca="1" ref="S32" ca="1">IFERROR(SMALL(IF(($H$3:$H$401=$N32)*($H$3:$H$401&lt;&gt;""),$C$3:$C$401),COLUMNS($Q:S)),"-")</f>
        <v>-</v>
      </c>
      <c r="T32" s="63" t="str">
        <f t="array" aca="1" ref="T32" ca="1">IFERROR(SMALL(IF(($H$3:$H$401=$N32)*($H$3:$H$401&lt;&gt;""),$C$3:$C$401),COLUMNS($Q:T)),"-")</f>
        <v>-</v>
      </c>
      <c r="U32" s="63" t="str">
        <f t="array" aca="1" ref="U32" ca="1">IFERROR(SMALL(IF(($H$3:$H$401=$N32)*($H$3:$H$401&lt;&gt;""),$C$3:$C$401),COLUMNS($Q:U)),"-")</f>
        <v>-</v>
      </c>
      <c r="V32" s="40" t="str">
        <f t="array" aca="1" ref="V32" ca="1">IFERROR(SMALL(IF(($H$3:$H$401=$N32)*($H$3:$H$401&lt;&gt;""),$C$3:$C$401),COLUMNS($Q:V)),"-")</f>
        <v>-</v>
      </c>
      <c r="W32" s="63" t="str">
        <f t="array" aca="1" ref="W32" ca="1">IFERROR(SMALL(IF(($H$3:$H$401=$N32)*($H$3:$H$401&lt;&gt;""),$C$3:$C$401),COLUMNS($Q:W)),"-")</f>
        <v>-</v>
      </c>
      <c r="X32" s="63" t="str">
        <f t="array" aca="1" ref="X32" ca="1">IFERROR(SMALL(IF(($H$3:$H$401=$N32)*($H$3:$H$401&lt;&gt;""),$C$3:$C$401),COLUMNS($Q:X)),"-")</f>
        <v>-</v>
      </c>
      <c r="Y32" s="63" t="str">
        <f t="array" aca="1" ref="Y32" ca="1">IFERROR(SMALL(IF(($H$3:$H$401=$N32)*($H$3:$H$401&lt;&gt;""),$C$3:$C$401),COLUMNS($Q:Y)),"-")</f>
        <v>-</v>
      </c>
      <c r="Z32" s="63" t="str">
        <f t="array" aca="1" ref="Z32" ca="1">IFERROR(SMALL(IF(($H$3:$H$401=$N32)*($H$3:$H$401&lt;&gt;""),$C$3:$C$401),COLUMNS($Q:Z)),"-")</f>
        <v>-</v>
      </c>
      <c r="AA32" s="40" t="str">
        <f t="array" aca="1" ref="AA32" ca="1">IFERROR(SMALL(IF(($H$3:$H$401=$N32)*($H$3:$H$401&lt;&gt;""),$C$3:$C$401),COLUMNS($Q:AA)),"-")</f>
        <v>-</v>
      </c>
      <c r="AB32" s="63" t="str">
        <f t="array" aca="1" ref="AB32" ca="1">IFERROR(SMALL(IF(($H$3:$H$401=$N32)*($H$3:$H$401&lt;&gt;""),$C$3:$C$401),COLUMNS($Q:AB)),"-")</f>
        <v>-</v>
      </c>
      <c r="AC32" s="63" t="str">
        <f t="array" aca="1" ref="AC32" ca="1">IFERROR(SMALL(IF(($H$3:$H$401=$N32)*($H$3:$H$401&lt;&gt;""),$C$3:$C$401),COLUMNS($Q:AC)),"-")</f>
        <v>-</v>
      </c>
      <c r="AD32" s="63" t="str">
        <f t="array" aca="1" ref="AD32" ca="1">IFERROR(SMALL(IF(($H$3:$H$401=$N32)*($H$3:$H$401&lt;&gt;""),$C$3:$C$401),COLUMNS($Q:AD)),"-")</f>
        <v>-</v>
      </c>
      <c r="AE32" s="63" t="str">
        <f t="array" aca="1" ref="AE32" ca="1">IFERROR(SMALL(IF(($H$3:$H$401=$N32)*($H$3:$H$401&lt;&gt;""),$C$3:$C$401),COLUMNS($Q:AE)),"-")</f>
        <v>-</v>
      </c>
      <c r="AG32" s="59">
        <v>30</v>
      </c>
      <c r="AH32" s="59" t="str">
        <f t="shared" ca="1" si="9"/>
        <v/>
      </c>
      <c r="AI32" s="43" t="str">
        <f t="shared" ca="1" si="10"/>
        <v/>
      </c>
      <c r="AJ32" s="43" t="str">
        <f t="shared" ca="1" si="11"/>
        <v/>
      </c>
      <c r="AK32" s="43" t="str">
        <f t="shared" ca="1" si="12"/>
        <v/>
      </c>
      <c r="AM32" s="58">
        <v>30</v>
      </c>
      <c r="AN32" s="43" t="str">
        <f t="array" aca="1" ref="AN32" ca="1">IFERROR(INDEX(ColClubs,MIN(IF(ZonePoints&lt;&gt;"",IF(ZonePoints+(ROW(ZonePoints)+COLUMN(ZonePoints))/9^9=SMALL(IF(ZonePoints&lt;&gt;"",ZonePoints+(ROW(ZonePoints)+COLUMN(ZonePoints))/9^9),ROWS($2:31)),ROW(INDIRECT("1:"&amp;ROWS(ColClubs)))))))&amp;" "&amp;INDEX(LigEquipes,,MIN(IF(ZonePoints&lt;&gt;"",IF(ZonePoints+(ROW(ZonePoints)+COLUMN(ZonePoints))/9^9=SMALL(IF(ZonePoints&lt;&gt;"",ZonePoints+(ROW(ZonePoints)+COLUMN(ZonePoints))/9^9),ROWS($2:31)),COLUMN(ZonePoints)-34)))),"")</f>
        <v xml:space="preserve"> EQ1</v>
      </c>
      <c r="AO32" s="45" t="str">
        <f t="shared" ca="1" si="13"/>
        <v/>
      </c>
      <c r="AP32" s="45" t="str">
        <f t="shared" ca="1" si="14"/>
        <v>EQ1</v>
      </c>
      <c r="AQ32" s="78" t="str">
        <f t="array" aca="1" ref="AQ32" ca="1">IFERROR(INDEX(ZonePoints,MATCH(AO32,ColClubs,0),MATCH(AP32,LigEquipes,0)),"")</f>
        <v/>
      </c>
      <c r="AS32" s="50">
        <v>30</v>
      </c>
      <c r="AT32" s="124" t="str">
        <f t="shared" ca="1" si="6"/>
        <v xml:space="preserve"> EQ1</v>
      </c>
      <c r="AU32" s="51" t="str">
        <f t="shared" ca="1" si="7"/>
        <v/>
      </c>
    </row>
    <row r="33" spans="2:47" ht="13">
      <c r="B33" s="175"/>
      <c r="C33" s="19">
        <v>31</v>
      </c>
      <c r="D33" s="22" t="str">
        <f t="array" ref="D33">IF(ISERROR(INDEX(DossardsARV,MATCH($A$3&amp;C33,triselcourse&amp;claselcourARV,0))),"-",INDEX(DossardsARV,MATCH($A$3&amp;C33,triselcourse&amp;claselcourARV,0)))</f>
        <v>-</v>
      </c>
      <c r="E33" s="22" t="e">
        <f t="shared" si="0"/>
        <v>#REF!</v>
      </c>
      <c r="F33" s="22" t="e">
        <f t="shared" si="1"/>
        <v>#REF!</v>
      </c>
      <c r="G33" s="21" t="str">
        <f t="array" ref="G33">IF($D33="","",IF(ISERROR(INDEX(TempsARV,MATCH($A$3&amp;D33,triselcourse&amp;DossardsARV,0))),"-",INDEX(TempsARV,MATCH($A$3&amp;D33,triselcourse&amp;DossardsARV,0))))</f>
        <v>-</v>
      </c>
      <c r="H33" s="117" t="str">
        <f t="shared" si="2"/>
        <v/>
      </c>
      <c r="I33" s="117" t="str">
        <f t="shared" si="3"/>
        <v/>
      </c>
      <c r="J33" s="117" t="str">
        <f t="shared" si="4"/>
        <v/>
      </c>
      <c r="K33" s="117" t="str">
        <f t="shared" si="5"/>
        <v/>
      </c>
      <c r="L33" s="62" t="str">
        <f t="array" aca="1" ref="L33" ca="1">IF(ISBLANK($C33),"",IF(OR(COUNTIF(clubARV5,H33)&lt;choixt5,COUNTIF($H$2:H32,H33)),"",SUM(SMALL(IF(clubARV5=H33,$C$3:$C$401),ROW(INDIRECT("1:"&amp;choixt5))))+ROW()/9^9))</f>
        <v/>
      </c>
      <c r="M33" s="36" t="str">
        <f ca="1">IF(N33="","",ROWS(M$3:M33))</f>
        <v/>
      </c>
      <c r="N33" s="1" t="str">
        <f ca="1">IF(COUNT(POINTS1b5)&lt;ROWS(N$3:N33),"",INDEX(clubARV5,MATCH(P33,POINTS1b5,0)))</f>
        <v/>
      </c>
      <c r="O33" s="1">
        <f t="shared" ca="1" si="8"/>
        <v>399</v>
      </c>
      <c r="P33" s="2" t="str">
        <f ca="1">IF(COUNT(POINTS1b5)&lt;ROWS(P$3:P33),"",SMALL(POINTS1b5,ROWS(P$3:P33)))</f>
        <v/>
      </c>
      <c r="Q33" s="40" t="str">
        <f t="array" aca="1" ref="Q33" ca="1">IFERROR(SMALL(IF(($H$3:$H$401=$N33)*($H$3:$H$401&lt;&gt;""),$C$3:$C$401),COLUMNS($Q:Q)),"-")</f>
        <v>-</v>
      </c>
      <c r="R33" s="63" t="str">
        <f t="array" aca="1" ref="R33" ca="1">IFERROR(SMALL(IF(($H$3:$H$401=$N33)*($H$3:$H$401&lt;&gt;""),$C$3:$C$401),COLUMNS($Q:R)),"-")</f>
        <v>-</v>
      </c>
      <c r="S33" s="63" t="str">
        <f t="array" aca="1" ref="S33" ca="1">IFERROR(SMALL(IF(($H$3:$H$401=$N33)*($H$3:$H$401&lt;&gt;""),$C$3:$C$401),COLUMNS($Q:S)),"-")</f>
        <v>-</v>
      </c>
      <c r="T33" s="63" t="str">
        <f t="array" aca="1" ref="T33" ca="1">IFERROR(SMALL(IF(($H$3:$H$401=$N33)*($H$3:$H$401&lt;&gt;""),$C$3:$C$401),COLUMNS($Q:T)),"-")</f>
        <v>-</v>
      </c>
      <c r="U33" s="63" t="str">
        <f t="array" aca="1" ref="U33" ca="1">IFERROR(SMALL(IF(($H$3:$H$401=$N33)*($H$3:$H$401&lt;&gt;""),$C$3:$C$401),COLUMNS($Q:U)),"-")</f>
        <v>-</v>
      </c>
      <c r="V33" s="40" t="str">
        <f t="array" aca="1" ref="V33" ca="1">IFERROR(SMALL(IF(($H$3:$H$401=$N33)*($H$3:$H$401&lt;&gt;""),$C$3:$C$401),COLUMNS($Q:V)),"-")</f>
        <v>-</v>
      </c>
      <c r="W33" s="63" t="str">
        <f t="array" aca="1" ref="W33" ca="1">IFERROR(SMALL(IF(($H$3:$H$401=$N33)*($H$3:$H$401&lt;&gt;""),$C$3:$C$401),COLUMNS($Q:W)),"-")</f>
        <v>-</v>
      </c>
      <c r="X33" s="63" t="str">
        <f t="array" aca="1" ref="X33" ca="1">IFERROR(SMALL(IF(($H$3:$H$401=$N33)*($H$3:$H$401&lt;&gt;""),$C$3:$C$401),COLUMNS($Q:X)),"-")</f>
        <v>-</v>
      </c>
      <c r="Y33" s="63" t="str">
        <f t="array" aca="1" ref="Y33" ca="1">IFERROR(SMALL(IF(($H$3:$H$401=$N33)*($H$3:$H$401&lt;&gt;""),$C$3:$C$401),COLUMNS($Q:Y)),"-")</f>
        <v>-</v>
      </c>
      <c r="Z33" s="63" t="str">
        <f t="array" aca="1" ref="Z33" ca="1">IFERROR(SMALL(IF(($H$3:$H$401=$N33)*($H$3:$H$401&lt;&gt;""),$C$3:$C$401),COLUMNS($Q:Z)),"-")</f>
        <v>-</v>
      </c>
      <c r="AA33" s="40" t="str">
        <f t="array" aca="1" ref="AA33" ca="1">IFERROR(SMALL(IF(($H$3:$H$401=$N33)*($H$3:$H$401&lt;&gt;""),$C$3:$C$401),COLUMNS($Q:AA)),"-")</f>
        <v>-</v>
      </c>
      <c r="AB33" s="63" t="str">
        <f t="array" aca="1" ref="AB33" ca="1">IFERROR(SMALL(IF(($H$3:$H$401=$N33)*($H$3:$H$401&lt;&gt;""),$C$3:$C$401),COLUMNS($Q:AB)),"-")</f>
        <v>-</v>
      </c>
      <c r="AC33" s="63" t="str">
        <f t="array" aca="1" ref="AC33" ca="1">IFERROR(SMALL(IF(($H$3:$H$401=$N33)*($H$3:$H$401&lt;&gt;""),$C$3:$C$401),COLUMNS($Q:AC)),"-")</f>
        <v>-</v>
      </c>
      <c r="AD33" s="63" t="str">
        <f t="array" aca="1" ref="AD33" ca="1">IFERROR(SMALL(IF(($H$3:$H$401=$N33)*($H$3:$H$401&lt;&gt;""),$C$3:$C$401),COLUMNS($Q:AD)),"-")</f>
        <v>-</v>
      </c>
      <c r="AE33" s="63" t="str">
        <f t="array" aca="1" ref="AE33" ca="1">IFERROR(SMALL(IF(($H$3:$H$401=$N33)*($H$3:$H$401&lt;&gt;""),$C$3:$C$401),COLUMNS($Q:AE)),"-")</f>
        <v>-</v>
      </c>
      <c r="AG33" s="59">
        <v>31</v>
      </c>
      <c r="AH33" s="59" t="str">
        <f t="shared" ca="1" si="9"/>
        <v/>
      </c>
      <c r="AI33" s="43" t="str">
        <f t="shared" ca="1" si="10"/>
        <v/>
      </c>
      <c r="AJ33" s="43" t="str">
        <f t="shared" ca="1" si="11"/>
        <v/>
      </c>
      <c r="AK33" s="43" t="str">
        <f t="shared" ca="1" si="12"/>
        <v/>
      </c>
      <c r="AM33" s="58">
        <v>31</v>
      </c>
      <c r="AN33" s="43" t="str">
        <f t="array" aca="1" ref="AN33" ca="1">IFERROR(INDEX(ColClubs,MIN(IF(ZonePoints&lt;&gt;"",IF(ZonePoints+(ROW(ZonePoints)+COLUMN(ZonePoints))/9^9=SMALL(IF(ZonePoints&lt;&gt;"",ZonePoints+(ROW(ZonePoints)+COLUMN(ZonePoints))/9^9),ROWS($2:32)),ROW(INDIRECT("1:"&amp;ROWS(ColClubs)))))))&amp;" "&amp;INDEX(LigEquipes,,MIN(IF(ZonePoints&lt;&gt;"",IF(ZonePoints+(ROW(ZonePoints)+COLUMN(ZonePoints))/9^9=SMALL(IF(ZonePoints&lt;&gt;"",ZonePoints+(ROW(ZonePoints)+COLUMN(ZonePoints))/9^9),ROWS($2:32)),COLUMN(ZonePoints)-34)))),"")</f>
        <v xml:space="preserve"> EQ1</v>
      </c>
      <c r="AO33" s="45" t="str">
        <f t="shared" ca="1" si="13"/>
        <v/>
      </c>
      <c r="AP33" s="45" t="str">
        <f t="shared" ca="1" si="14"/>
        <v>EQ1</v>
      </c>
      <c r="AQ33" s="78" t="str">
        <f t="array" aca="1" ref="AQ33" ca="1">IFERROR(INDEX(ZonePoints,MATCH(AO33,ColClubs,0),MATCH(AP33,LigEquipes,0)),"")</f>
        <v/>
      </c>
      <c r="AS33" s="50">
        <v>31</v>
      </c>
      <c r="AT33" s="124" t="str">
        <f t="shared" ca="1" si="6"/>
        <v xml:space="preserve"> EQ1</v>
      </c>
      <c r="AU33" s="51" t="str">
        <f t="shared" ca="1" si="7"/>
        <v/>
      </c>
    </row>
    <row r="34" spans="2:47" ht="13">
      <c r="B34" s="175"/>
      <c r="C34" s="19">
        <v>32</v>
      </c>
      <c r="D34" s="22" t="str">
        <f t="array" ref="D34">IF(ISERROR(INDEX(DossardsARV,MATCH($A$3&amp;C34,triselcourse&amp;claselcourARV,0))),"-",INDEX(DossardsARV,MATCH($A$3&amp;C34,triselcourse&amp;claselcourARV,0)))</f>
        <v>-</v>
      </c>
      <c r="E34" s="22" t="e">
        <f t="shared" si="0"/>
        <v>#REF!</v>
      </c>
      <c r="F34" s="22" t="e">
        <f t="shared" si="1"/>
        <v>#REF!</v>
      </c>
      <c r="G34" s="21" t="str">
        <f t="array" ref="G34">IF($D34="","",IF(ISERROR(INDEX(TempsARV,MATCH($A$3&amp;D34,triselcourse&amp;DossardsARV,0))),"-",INDEX(TempsARV,MATCH($A$3&amp;D34,triselcourse&amp;DossardsARV,0))))</f>
        <v>-</v>
      </c>
      <c r="H34" s="117" t="str">
        <f t="shared" si="2"/>
        <v/>
      </c>
      <c r="I34" s="117" t="str">
        <f t="shared" si="3"/>
        <v/>
      </c>
      <c r="J34" s="117" t="str">
        <f t="shared" si="4"/>
        <v/>
      </c>
      <c r="K34" s="117" t="str">
        <f t="shared" si="5"/>
        <v/>
      </c>
      <c r="L34" s="62" t="str">
        <f t="array" aca="1" ref="L34" ca="1">IF(ISBLANK($C34),"",IF(OR(COUNTIF(clubARV5,H34)&lt;choixt5,COUNTIF($H$2:H33,H34)),"",SUM(SMALL(IF(clubARV5=H34,$C$3:$C$401),ROW(INDIRECT("1:"&amp;choixt5))))+ROW()/9^9))</f>
        <v/>
      </c>
      <c r="M34" s="36" t="str">
        <f ca="1">IF(N34="","",ROWS(M$3:M34))</f>
        <v/>
      </c>
      <c r="N34" s="1" t="str">
        <f ca="1">IF(COUNT(POINTS1b5)&lt;ROWS(N$3:N34),"",INDEX(clubARV5,MATCH(P34,POINTS1b5,0)))</f>
        <v/>
      </c>
      <c r="O34" s="1">
        <f t="shared" ca="1" si="8"/>
        <v>399</v>
      </c>
      <c r="P34" s="2" t="str">
        <f ca="1">IF(COUNT(POINTS1b5)&lt;ROWS(P$3:P34),"",SMALL(POINTS1b5,ROWS(P$3:P34)))</f>
        <v/>
      </c>
      <c r="Q34" s="40" t="str">
        <f t="array" aca="1" ref="Q34" ca="1">IFERROR(SMALL(IF(($H$3:$H$401=$N34)*($H$3:$H$401&lt;&gt;""),$C$3:$C$401),COLUMNS($Q:Q)),"-")</f>
        <v>-</v>
      </c>
      <c r="R34" s="63" t="str">
        <f t="array" aca="1" ref="R34" ca="1">IFERROR(SMALL(IF(($H$3:$H$401=$N34)*($H$3:$H$401&lt;&gt;""),$C$3:$C$401),COLUMNS($Q:R)),"-")</f>
        <v>-</v>
      </c>
      <c r="S34" s="63" t="str">
        <f t="array" aca="1" ref="S34" ca="1">IFERROR(SMALL(IF(($H$3:$H$401=$N34)*($H$3:$H$401&lt;&gt;""),$C$3:$C$401),COLUMNS($Q:S)),"-")</f>
        <v>-</v>
      </c>
      <c r="T34" s="63" t="str">
        <f t="array" aca="1" ref="T34" ca="1">IFERROR(SMALL(IF(($H$3:$H$401=$N34)*($H$3:$H$401&lt;&gt;""),$C$3:$C$401),COLUMNS($Q:T)),"-")</f>
        <v>-</v>
      </c>
      <c r="U34" s="63" t="str">
        <f t="array" aca="1" ref="U34" ca="1">IFERROR(SMALL(IF(($H$3:$H$401=$N34)*($H$3:$H$401&lt;&gt;""),$C$3:$C$401),COLUMNS($Q:U)),"-")</f>
        <v>-</v>
      </c>
      <c r="V34" s="40" t="str">
        <f t="array" aca="1" ref="V34" ca="1">IFERROR(SMALL(IF(($H$3:$H$401=$N34)*($H$3:$H$401&lt;&gt;""),$C$3:$C$401),COLUMNS($Q:V)),"-")</f>
        <v>-</v>
      </c>
      <c r="W34" s="63" t="str">
        <f t="array" aca="1" ref="W34" ca="1">IFERROR(SMALL(IF(($H$3:$H$401=$N34)*($H$3:$H$401&lt;&gt;""),$C$3:$C$401),COLUMNS($Q:W)),"-")</f>
        <v>-</v>
      </c>
      <c r="X34" s="63" t="str">
        <f t="array" aca="1" ref="X34" ca="1">IFERROR(SMALL(IF(($H$3:$H$401=$N34)*($H$3:$H$401&lt;&gt;""),$C$3:$C$401),COLUMNS($Q:X)),"-")</f>
        <v>-</v>
      </c>
      <c r="Y34" s="63" t="str">
        <f t="array" aca="1" ref="Y34" ca="1">IFERROR(SMALL(IF(($H$3:$H$401=$N34)*($H$3:$H$401&lt;&gt;""),$C$3:$C$401),COLUMNS($Q:Y)),"-")</f>
        <v>-</v>
      </c>
      <c r="Z34" s="63" t="str">
        <f t="array" aca="1" ref="Z34" ca="1">IFERROR(SMALL(IF(($H$3:$H$401=$N34)*($H$3:$H$401&lt;&gt;""),$C$3:$C$401),COLUMNS($Q:Z)),"-")</f>
        <v>-</v>
      </c>
      <c r="AA34" s="40" t="str">
        <f t="array" aca="1" ref="AA34" ca="1">IFERROR(SMALL(IF(($H$3:$H$401=$N34)*($H$3:$H$401&lt;&gt;""),$C$3:$C$401),COLUMNS($Q:AA)),"-")</f>
        <v>-</v>
      </c>
      <c r="AB34" s="63" t="str">
        <f t="array" aca="1" ref="AB34" ca="1">IFERROR(SMALL(IF(($H$3:$H$401=$N34)*($H$3:$H$401&lt;&gt;""),$C$3:$C$401),COLUMNS($Q:AB)),"-")</f>
        <v>-</v>
      </c>
      <c r="AC34" s="63" t="str">
        <f t="array" aca="1" ref="AC34" ca="1">IFERROR(SMALL(IF(($H$3:$H$401=$N34)*($H$3:$H$401&lt;&gt;""),$C$3:$C$401),COLUMNS($Q:AC)),"-")</f>
        <v>-</v>
      </c>
      <c r="AD34" s="63" t="str">
        <f t="array" aca="1" ref="AD34" ca="1">IFERROR(SMALL(IF(($H$3:$H$401=$N34)*($H$3:$H$401&lt;&gt;""),$C$3:$C$401),COLUMNS($Q:AD)),"-")</f>
        <v>-</v>
      </c>
      <c r="AE34" s="63" t="str">
        <f t="array" aca="1" ref="AE34" ca="1">IFERROR(SMALL(IF(($H$3:$H$401=$N34)*($H$3:$H$401&lt;&gt;""),$C$3:$C$401),COLUMNS($Q:AE)),"-")</f>
        <v>-</v>
      </c>
      <c r="AG34" s="59">
        <v>32</v>
      </c>
      <c r="AH34" s="59" t="str">
        <f t="shared" ca="1" si="9"/>
        <v/>
      </c>
      <c r="AI34" s="43" t="str">
        <f t="shared" ca="1" si="10"/>
        <v/>
      </c>
      <c r="AJ34" s="43" t="str">
        <f t="shared" ca="1" si="11"/>
        <v/>
      </c>
      <c r="AK34" s="43" t="str">
        <f t="shared" ca="1" si="12"/>
        <v/>
      </c>
      <c r="AM34" s="58">
        <v>32</v>
      </c>
      <c r="AN34" s="43" t="str">
        <f t="array" aca="1" ref="AN34" ca="1">IFERROR(INDEX(ColClubs,MIN(IF(ZonePoints&lt;&gt;"",IF(ZonePoints+(ROW(ZonePoints)+COLUMN(ZonePoints))/9^9=SMALL(IF(ZonePoints&lt;&gt;"",ZonePoints+(ROW(ZonePoints)+COLUMN(ZonePoints))/9^9),ROWS($2:33)),ROW(INDIRECT("1:"&amp;ROWS(ColClubs)))))))&amp;" "&amp;INDEX(LigEquipes,,MIN(IF(ZonePoints&lt;&gt;"",IF(ZonePoints+(ROW(ZonePoints)+COLUMN(ZonePoints))/9^9=SMALL(IF(ZonePoints&lt;&gt;"",ZonePoints+(ROW(ZonePoints)+COLUMN(ZonePoints))/9^9),ROWS($2:33)),COLUMN(ZonePoints)-34)))),"")</f>
        <v xml:space="preserve"> EQ1</v>
      </c>
      <c r="AO34" s="45" t="str">
        <f t="shared" ca="1" si="13"/>
        <v/>
      </c>
      <c r="AP34" s="45" t="str">
        <f t="shared" ca="1" si="14"/>
        <v>EQ1</v>
      </c>
      <c r="AQ34" s="78" t="str">
        <f t="array" aca="1" ref="AQ34" ca="1">IFERROR(INDEX(ZonePoints,MATCH(AO34,ColClubs,0),MATCH(AP34,LigEquipes,0)),"")</f>
        <v/>
      </c>
      <c r="AS34" s="50">
        <v>32</v>
      </c>
      <c r="AT34" s="124" t="str">
        <f t="shared" ca="1" si="6"/>
        <v xml:space="preserve"> EQ1</v>
      </c>
      <c r="AU34" s="51" t="str">
        <f t="shared" ca="1" si="7"/>
        <v/>
      </c>
    </row>
    <row r="35" spans="2:47" ht="13">
      <c r="B35" s="175"/>
      <c r="C35" s="19">
        <v>33</v>
      </c>
      <c r="D35" s="22" t="str">
        <f t="array" ref="D35">IF(ISERROR(INDEX(DossardsARV,MATCH($A$3&amp;C35,triselcourse&amp;claselcourARV,0))),"-",INDEX(DossardsARV,MATCH($A$3&amp;C35,triselcourse&amp;claselcourARV,0)))</f>
        <v>-</v>
      </c>
      <c r="E35" s="22" t="e">
        <f t="shared" si="0"/>
        <v>#REF!</v>
      </c>
      <c r="F35" s="22" t="e">
        <f t="shared" si="1"/>
        <v>#REF!</v>
      </c>
      <c r="G35" s="21" t="str">
        <f t="array" ref="G35">IF($D35="","",IF(ISERROR(INDEX(TempsARV,MATCH($A$3&amp;D35,triselcourse&amp;DossardsARV,0))),"-",INDEX(TempsARV,MATCH($A$3&amp;D35,triselcourse&amp;DossardsARV,0))))</f>
        <v>-</v>
      </c>
      <c r="H35" s="117" t="str">
        <f t="shared" si="2"/>
        <v/>
      </c>
      <c r="I35" s="117" t="str">
        <f t="shared" si="3"/>
        <v/>
      </c>
      <c r="J35" s="117" t="str">
        <f t="shared" si="4"/>
        <v/>
      </c>
      <c r="K35" s="117" t="str">
        <f t="shared" si="5"/>
        <v/>
      </c>
      <c r="L35" s="62" t="str">
        <f t="array" aca="1" ref="L35" ca="1">IF(ISBLANK($C35),"",IF(OR(COUNTIF(clubARV5,H35)&lt;choixt5,COUNTIF($H$2:H34,H35)),"",SUM(SMALL(IF(clubARV5=H35,$C$3:$C$401),ROW(INDIRECT("1:"&amp;choixt5))))+ROW()/9^9))</f>
        <v/>
      </c>
      <c r="M35" s="36" t="str">
        <f ca="1">IF(N35="","",ROWS(M$3:M35))</f>
        <v/>
      </c>
      <c r="N35" s="1" t="str">
        <f ca="1">IF(COUNT(POINTS1b5)&lt;ROWS(N$3:N35),"",INDEX(clubARV5,MATCH(P35,POINTS1b5,0)))</f>
        <v/>
      </c>
      <c r="O35" s="1">
        <f t="shared" ca="1" si="8"/>
        <v>399</v>
      </c>
      <c r="P35" s="2" t="str">
        <f ca="1">IF(COUNT(POINTS1b5)&lt;ROWS(P$3:P35),"",SMALL(POINTS1b5,ROWS(P$3:P35)))</f>
        <v/>
      </c>
      <c r="Q35" s="40" t="str">
        <f t="array" aca="1" ref="Q35" ca="1">IFERROR(SMALL(IF(($H$3:$H$401=$N35)*($H$3:$H$401&lt;&gt;""),$C$3:$C$401),COLUMNS($Q:Q)),"-")</f>
        <v>-</v>
      </c>
      <c r="R35" s="63" t="str">
        <f t="array" aca="1" ref="R35" ca="1">IFERROR(SMALL(IF(($H$3:$H$401=$N35)*($H$3:$H$401&lt;&gt;""),$C$3:$C$401),COLUMNS($Q:R)),"-")</f>
        <v>-</v>
      </c>
      <c r="S35" s="63" t="str">
        <f t="array" aca="1" ref="S35" ca="1">IFERROR(SMALL(IF(($H$3:$H$401=$N35)*($H$3:$H$401&lt;&gt;""),$C$3:$C$401),COLUMNS($Q:S)),"-")</f>
        <v>-</v>
      </c>
      <c r="T35" s="63" t="str">
        <f t="array" aca="1" ref="T35" ca="1">IFERROR(SMALL(IF(($H$3:$H$401=$N35)*($H$3:$H$401&lt;&gt;""),$C$3:$C$401),COLUMNS($Q:T)),"-")</f>
        <v>-</v>
      </c>
      <c r="U35" s="63" t="str">
        <f t="array" aca="1" ref="U35" ca="1">IFERROR(SMALL(IF(($H$3:$H$401=$N35)*($H$3:$H$401&lt;&gt;""),$C$3:$C$401),COLUMNS($Q:U)),"-")</f>
        <v>-</v>
      </c>
      <c r="V35" s="40" t="str">
        <f t="array" aca="1" ref="V35" ca="1">IFERROR(SMALL(IF(($H$3:$H$401=$N35)*($H$3:$H$401&lt;&gt;""),$C$3:$C$401),COLUMNS($Q:V)),"-")</f>
        <v>-</v>
      </c>
      <c r="W35" s="63" t="str">
        <f t="array" aca="1" ref="W35" ca="1">IFERROR(SMALL(IF(($H$3:$H$401=$N35)*($H$3:$H$401&lt;&gt;""),$C$3:$C$401),COLUMNS($Q:W)),"-")</f>
        <v>-</v>
      </c>
      <c r="X35" s="63" t="str">
        <f t="array" aca="1" ref="X35" ca="1">IFERROR(SMALL(IF(($H$3:$H$401=$N35)*($H$3:$H$401&lt;&gt;""),$C$3:$C$401),COLUMNS($Q:X)),"-")</f>
        <v>-</v>
      </c>
      <c r="Y35" s="63" t="str">
        <f t="array" aca="1" ref="Y35" ca="1">IFERROR(SMALL(IF(($H$3:$H$401=$N35)*($H$3:$H$401&lt;&gt;""),$C$3:$C$401),COLUMNS($Q:Y)),"-")</f>
        <v>-</v>
      </c>
      <c r="Z35" s="63" t="str">
        <f t="array" aca="1" ref="Z35" ca="1">IFERROR(SMALL(IF(($H$3:$H$401=$N35)*($H$3:$H$401&lt;&gt;""),$C$3:$C$401),COLUMNS($Q:Z)),"-")</f>
        <v>-</v>
      </c>
      <c r="AA35" s="40" t="str">
        <f t="array" aca="1" ref="AA35" ca="1">IFERROR(SMALL(IF(($H$3:$H$401=$N35)*($H$3:$H$401&lt;&gt;""),$C$3:$C$401),COLUMNS($Q:AA)),"-")</f>
        <v>-</v>
      </c>
      <c r="AB35" s="63" t="str">
        <f t="array" aca="1" ref="AB35" ca="1">IFERROR(SMALL(IF(($H$3:$H$401=$N35)*($H$3:$H$401&lt;&gt;""),$C$3:$C$401),COLUMNS($Q:AB)),"-")</f>
        <v>-</v>
      </c>
      <c r="AC35" s="63" t="str">
        <f t="array" aca="1" ref="AC35" ca="1">IFERROR(SMALL(IF(($H$3:$H$401=$N35)*($H$3:$H$401&lt;&gt;""),$C$3:$C$401),COLUMNS($Q:AC)),"-")</f>
        <v>-</v>
      </c>
      <c r="AD35" s="63" t="str">
        <f t="array" aca="1" ref="AD35" ca="1">IFERROR(SMALL(IF(($H$3:$H$401=$N35)*($H$3:$H$401&lt;&gt;""),$C$3:$C$401),COLUMNS($Q:AD)),"-")</f>
        <v>-</v>
      </c>
      <c r="AE35" s="63" t="str">
        <f t="array" aca="1" ref="AE35" ca="1">IFERROR(SMALL(IF(($H$3:$H$401=$N35)*($H$3:$H$401&lt;&gt;""),$C$3:$C$401),COLUMNS($Q:AE)),"-")</f>
        <v>-</v>
      </c>
      <c r="AG35" s="59">
        <v>33</v>
      </c>
      <c r="AH35" s="59" t="str">
        <f t="shared" ca="1" si="9"/>
        <v/>
      </c>
      <c r="AI35" s="43" t="str">
        <f t="shared" ca="1" si="10"/>
        <v/>
      </c>
      <c r="AJ35" s="43" t="str">
        <f t="shared" ca="1" si="11"/>
        <v/>
      </c>
      <c r="AK35" s="43" t="str">
        <f t="shared" ca="1" si="12"/>
        <v/>
      </c>
      <c r="AM35" s="58">
        <v>33</v>
      </c>
      <c r="AN35" s="43" t="str">
        <f t="array" aca="1" ref="AN35" ca="1">IFERROR(INDEX(ColClubs,MIN(IF(ZonePoints&lt;&gt;"",IF(ZonePoints+(ROW(ZonePoints)+COLUMN(ZonePoints))/9^9=SMALL(IF(ZonePoints&lt;&gt;"",ZonePoints+(ROW(ZonePoints)+COLUMN(ZonePoints))/9^9),ROWS($2:34)),ROW(INDIRECT("1:"&amp;ROWS(ColClubs)))))))&amp;" "&amp;INDEX(LigEquipes,,MIN(IF(ZonePoints&lt;&gt;"",IF(ZonePoints+(ROW(ZonePoints)+COLUMN(ZonePoints))/9^9=SMALL(IF(ZonePoints&lt;&gt;"",ZonePoints+(ROW(ZonePoints)+COLUMN(ZonePoints))/9^9),ROWS($2:34)),COLUMN(ZonePoints)-34)))),"")</f>
        <v xml:space="preserve"> EQ1</v>
      </c>
      <c r="AO35" s="45" t="str">
        <f t="shared" ca="1" si="13"/>
        <v/>
      </c>
      <c r="AP35" s="45" t="str">
        <f t="shared" ca="1" si="14"/>
        <v>EQ1</v>
      </c>
      <c r="AQ35" s="78" t="str">
        <f t="array" aca="1" ref="AQ35" ca="1">IFERROR(INDEX(ZonePoints,MATCH(AO35,ColClubs,0),MATCH(AP35,LigEquipes,0)),"")</f>
        <v/>
      </c>
      <c r="AS35" s="50">
        <v>33</v>
      </c>
      <c r="AT35" s="124" t="str">
        <f t="shared" ref="AT35:AT52" ca="1" si="15">VLOOKUP(AS35,AM35:AQ151,2,FALSE)</f>
        <v xml:space="preserve"> EQ1</v>
      </c>
      <c r="AU35" s="51" t="str">
        <f t="shared" ref="AU35:AU52" ca="1" si="16">VLOOKUP(AT35,$AN$3:$AQ$83,4,FALSE)</f>
        <v/>
      </c>
    </row>
    <row r="36" spans="2:47" ht="13">
      <c r="B36" s="175"/>
      <c r="C36" s="19">
        <v>34</v>
      </c>
      <c r="D36" s="22" t="str">
        <f t="array" ref="D36">IF(ISERROR(INDEX(DossardsARV,MATCH($A$3&amp;C36,triselcourse&amp;claselcourARV,0))),"-",INDEX(DossardsARV,MATCH($A$3&amp;C36,triselcourse&amp;claselcourARV,0)))</f>
        <v>-</v>
      </c>
      <c r="E36" s="22" t="e">
        <f t="shared" si="0"/>
        <v>#REF!</v>
      </c>
      <c r="F36" s="22" t="e">
        <f t="shared" si="1"/>
        <v>#REF!</v>
      </c>
      <c r="G36" s="21" t="str">
        <f t="array" ref="G36">IF($D36="","",IF(ISERROR(INDEX(TempsARV,MATCH($A$3&amp;D36,triselcourse&amp;DossardsARV,0))),"-",INDEX(TempsARV,MATCH($A$3&amp;D36,triselcourse&amp;DossardsARV,0))))</f>
        <v>-</v>
      </c>
      <c r="H36" s="117" t="str">
        <f t="shared" si="2"/>
        <v/>
      </c>
      <c r="I36" s="117" t="str">
        <f t="shared" si="3"/>
        <v/>
      </c>
      <c r="J36" s="117" t="str">
        <f t="shared" si="4"/>
        <v/>
      </c>
      <c r="K36" s="117" t="str">
        <f t="shared" si="5"/>
        <v/>
      </c>
      <c r="L36" s="62" t="str">
        <f t="array" aca="1" ref="L36" ca="1">IF(ISBLANK($C36),"",IF(OR(COUNTIF(clubARV5,H36)&lt;choixt5,COUNTIF($H$2:H35,H36)),"",SUM(SMALL(IF(clubARV5=H36,$C$3:$C$401),ROW(INDIRECT("1:"&amp;choixt5))))+ROW()/9^9))</f>
        <v/>
      </c>
      <c r="M36" s="36" t="str">
        <f ca="1">IF(N36="","",ROWS(M$3:M36))</f>
        <v/>
      </c>
      <c r="N36" s="1" t="str">
        <f ca="1">IF(COUNT(POINTS1b5)&lt;ROWS(N$3:N36),"",INDEX(clubARV5,MATCH(P36,POINTS1b5,0)))</f>
        <v/>
      </c>
      <c r="O36" s="1">
        <f t="shared" ca="1" si="8"/>
        <v>399</v>
      </c>
      <c r="P36" s="2" t="str">
        <f ca="1">IF(COUNT(POINTS1b5)&lt;ROWS(P$3:P36),"",SMALL(POINTS1b5,ROWS(P$3:P36)))</f>
        <v/>
      </c>
      <c r="Q36" s="40" t="str">
        <f t="array" aca="1" ref="Q36" ca="1">IFERROR(SMALL(IF(($H$3:$H$401=$N36)*($H$3:$H$401&lt;&gt;""),$C$3:$C$401),COLUMNS($Q:Q)),"-")</f>
        <v>-</v>
      </c>
      <c r="R36" s="63" t="str">
        <f t="array" aca="1" ref="R36" ca="1">IFERROR(SMALL(IF(($H$3:$H$401=$N36)*($H$3:$H$401&lt;&gt;""),$C$3:$C$401),COLUMNS($Q:R)),"-")</f>
        <v>-</v>
      </c>
      <c r="S36" s="63" t="str">
        <f t="array" aca="1" ref="S36" ca="1">IFERROR(SMALL(IF(($H$3:$H$401=$N36)*($H$3:$H$401&lt;&gt;""),$C$3:$C$401),COLUMNS($Q:S)),"-")</f>
        <v>-</v>
      </c>
      <c r="T36" s="63" t="str">
        <f t="array" aca="1" ref="T36" ca="1">IFERROR(SMALL(IF(($H$3:$H$401=$N36)*($H$3:$H$401&lt;&gt;""),$C$3:$C$401),COLUMNS($Q:T)),"-")</f>
        <v>-</v>
      </c>
      <c r="U36" s="63" t="str">
        <f t="array" aca="1" ref="U36" ca="1">IFERROR(SMALL(IF(($H$3:$H$401=$N36)*($H$3:$H$401&lt;&gt;""),$C$3:$C$401),COLUMNS($Q:U)),"-")</f>
        <v>-</v>
      </c>
      <c r="V36" s="40" t="str">
        <f t="array" aca="1" ref="V36" ca="1">IFERROR(SMALL(IF(($H$3:$H$401=$N36)*($H$3:$H$401&lt;&gt;""),$C$3:$C$401),COLUMNS($Q:V)),"-")</f>
        <v>-</v>
      </c>
      <c r="W36" s="63" t="str">
        <f t="array" aca="1" ref="W36" ca="1">IFERROR(SMALL(IF(($H$3:$H$401=$N36)*($H$3:$H$401&lt;&gt;""),$C$3:$C$401),COLUMNS($Q:W)),"-")</f>
        <v>-</v>
      </c>
      <c r="X36" s="63" t="str">
        <f t="array" aca="1" ref="X36" ca="1">IFERROR(SMALL(IF(($H$3:$H$401=$N36)*($H$3:$H$401&lt;&gt;""),$C$3:$C$401),COLUMNS($Q:X)),"-")</f>
        <v>-</v>
      </c>
      <c r="Y36" s="63" t="str">
        <f t="array" aca="1" ref="Y36" ca="1">IFERROR(SMALL(IF(($H$3:$H$401=$N36)*($H$3:$H$401&lt;&gt;""),$C$3:$C$401),COLUMNS($Q:Y)),"-")</f>
        <v>-</v>
      </c>
      <c r="Z36" s="63" t="str">
        <f t="array" aca="1" ref="Z36" ca="1">IFERROR(SMALL(IF(($H$3:$H$401=$N36)*($H$3:$H$401&lt;&gt;""),$C$3:$C$401),COLUMNS($Q:Z)),"-")</f>
        <v>-</v>
      </c>
      <c r="AA36" s="40" t="str">
        <f t="array" aca="1" ref="AA36" ca="1">IFERROR(SMALL(IF(($H$3:$H$401=$N36)*($H$3:$H$401&lt;&gt;""),$C$3:$C$401),COLUMNS($Q:AA)),"-")</f>
        <v>-</v>
      </c>
      <c r="AB36" s="63" t="str">
        <f t="array" aca="1" ref="AB36" ca="1">IFERROR(SMALL(IF(($H$3:$H$401=$N36)*($H$3:$H$401&lt;&gt;""),$C$3:$C$401),COLUMNS($Q:AB)),"-")</f>
        <v>-</v>
      </c>
      <c r="AC36" s="63" t="str">
        <f t="array" aca="1" ref="AC36" ca="1">IFERROR(SMALL(IF(($H$3:$H$401=$N36)*($H$3:$H$401&lt;&gt;""),$C$3:$C$401),COLUMNS($Q:AC)),"-")</f>
        <v>-</v>
      </c>
      <c r="AD36" s="63" t="str">
        <f t="array" aca="1" ref="AD36" ca="1">IFERROR(SMALL(IF(($H$3:$H$401=$N36)*($H$3:$H$401&lt;&gt;""),$C$3:$C$401),COLUMNS($Q:AD)),"-")</f>
        <v>-</v>
      </c>
      <c r="AE36" s="63" t="str">
        <f t="array" aca="1" ref="AE36" ca="1">IFERROR(SMALL(IF(($H$3:$H$401=$N36)*($H$3:$H$401&lt;&gt;""),$C$3:$C$401),COLUMNS($Q:AE)),"-")</f>
        <v>-</v>
      </c>
      <c r="AG36" s="59">
        <v>34</v>
      </c>
      <c r="AH36" s="59" t="str">
        <f t="shared" ca="1" si="9"/>
        <v/>
      </c>
      <c r="AI36" s="43" t="str">
        <f t="shared" ca="1" si="10"/>
        <v/>
      </c>
      <c r="AJ36" s="43" t="str">
        <f t="shared" ca="1" si="11"/>
        <v/>
      </c>
      <c r="AK36" s="43" t="str">
        <f t="shared" ca="1" si="12"/>
        <v/>
      </c>
      <c r="AM36" s="58">
        <v>34</v>
      </c>
      <c r="AN36" s="43" t="str">
        <f t="array" aca="1" ref="AN36" ca="1">IFERROR(INDEX(ColClubs,MIN(IF(ZonePoints&lt;&gt;"",IF(ZonePoints+(ROW(ZonePoints)+COLUMN(ZonePoints))/9^9=SMALL(IF(ZonePoints&lt;&gt;"",ZonePoints+(ROW(ZonePoints)+COLUMN(ZonePoints))/9^9),ROWS($2:35)),ROW(INDIRECT("1:"&amp;ROWS(ColClubs)))))))&amp;" "&amp;INDEX(LigEquipes,,MIN(IF(ZonePoints&lt;&gt;"",IF(ZonePoints+(ROW(ZonePoints)+COLUMN(ZonePoints))/9^9=SMALL(IF(ZonePoints&lt;&gt;"",ZonePoints+(ROW(ZonePoints)+COLUMN(ZonePoints))/9^9),ROWS($2:35)),COLUMN(ZonePoints)-34)))),"")</f>
        <v xml:space="preserve"> EQ1</v>
      </c>
      <c r="AO36" s="45" t="str">
        <f t="shared" ca="1" si="13"/>
        <v/>
      </c>
      <c r="AP36" s="45" t="str">
        <f t="shared" ca="1" si="14"/>
        <v>EQ1</v>
      </c>
      <c r="AQ36" s="78" t="str">
        <f t="array" aca="1" ref="AQ36" ca="1">IFERROR(INDEX(ZonePoints,MATCH(AO36,ColClubs,0),MATCH(AP36,LigEquipes,0)),"")</f>
        <v/>
      </c>
      <c r="AS36" s="50">
        <v>34</v>
      </c>
      <c r="AT36" s="124" t="str">
        <f t="shared" ca="1" si="15"/>
        <v xml:space="preserve"> EQ1</v>
      </c>
      <c r="AU36" s="51" t="str">
        <f t="shared" ca="1" si="16"/>
        <v/>
      </c>
    </row>
    <row r="37" spans="2:47" ht="13">
      <c r="B37" s="175"/>
      <c r="C37" s="19">
        <v>35</v>
      </c>
      <c r="D37" s="22" t="str">
        <f t="array" ref="D37">IF(ISERROR(INDEX(DossardsARV,MATCH($A$3&amp;C37,triselcourse&amp;claselcourARV,0))),"-",INDEX(DossardsARV,MATCH($A$3&amp;C37,triselcourse&amp;claselcourARV,0)))</f>
        <v>-</v>
      </c>
      <c r="E37" s="22" t="e">
        <f t="shared" si="0"/>
        <v>#REF!</v>
      </c>
      <c r="F37" s="22" t="e">
        <f t="shared" si="1"/>
        <v>#REF!</v>
      </c>
      <c r="G37" s="21" t="str">
        <f t="array" ref="G37">IF($D37="","",IF(ISERROR(INDEX(TempsARV,MATCH($A$3&amp;D37,triselcourse&amp;DossardsARV,0))),"-",INDEX(TempsARV,MATCH($A$3&amp;D37,triselcourse&amp;DossardsARV,0))))</f>
        <v>-</v>
      </c>
      <c r="H37" s="117" t="str">
        <f t="shared" si="2"/>
        <v/>
      </c>
      <c r="I37" s="117" t="str">
        <f t="shared" si="3"/>
        <v/>
      </c>
      <c r="J37" s="117" t="str">
        <f t="shared" si="4"/>
        <v/>
      </c>
      <c r="K37" s="117" t="str">
        <f t="shared" si="5"/>
        <v/>
      </c>
      <c r="L37" s="62" t="str">
        <f t="array" aca="1" ref="L37" ca="1">IF(ISBLANK($C37),"",IF(OR(COUNTIF(clubARV5,H37)&lt;choixt5,COUNTIF($H$2:H36,H37)),"",SUM(SMALL(IF(clubARV5=H37,$C$3:$C$401),ROW(INDIRECT("1:"&amp;choixt5))))+ROW()/9^9))</f>
        <v/>
      </c>
      <c r="M37" s="36" t="str">
        <f ca="1">IF(N37="","",ROWS(M$3:M37))</f>
        <v/>
      </c>
      <c r="N37" s="1" t="str">
        <f ca="1">IF(COUNT(POINTS1b5)&lt;ROWS(N$3:N37),"",INDEX(clubARV5,MATCH(P37,POINTS1b5,0)))</f>
        <v/>
      </c>
      <c r="O37" s="1">
        <f t="shared" ca="1" si="8"/>
        <v>399</v>
      </c>
      <c r="P37" s="2" t="str">
        <f ca="1">IF(COUNT(POINTS1b5)&lt;ROWS(P$3:P37),"",SMALL(POINTS1b5,ROWS(P$3:P37)))</f>
        <v/>
      </c>
      <c r="Q37" s="40" t="str">
        <f t="array" aca="1" ref="Q37" ca="1">IFERROR(SMALL(IF(($H$3:$H$401=$N37)*($H$3:$H$401&lt;&gt;""),$C$3:$C$401),COLUMNS($Q:Q)),"-")</f>
        <v>-</v>
      </c>
      <c r="R37" s="63" t="str">
        <f t="array" aca="1" ref="R37" ca="1">IFERROR(SMALL(IF(($H$3:$H$401=$N37)*($H$3:$H$401&lt;&gt;""),$C$3:$C$401),COLUMNS($Q:R)),"-")</f>
        <v>-</v>
      </c>
      <c r="S37" s="63" t="str">
        <f t="array" aca="1" ref="S37" ca="1">IFERROR(SMALL(IF(($H$3:$H$401=$N37)*($H$3:$H$401&lt;&gt;""),$C$3:$C$401),COLUMNS($Q:S)),"-")</f>
        <v>-</v>
      </c>
      <c r="T37" s="63" t="str">
        <f t="array" aca="1" ref="T37" ca="1">IFERROR(SMALL(IF(($H$3:$H$401=$N37)*($H$3:$H$401&lt;&gt;""),$C$3:$C$401),COLUMNS($Q:T)),"-")</f>
        <v>-</v>
      </c>
      <c r="U37" s="63" t="str">
        <f t="array" aca="1" ref="U37" ca="1">IFERROR(SMALL(IF(($H$3:$H$401=$N37)*($H$3:$H$401&lt;&gt;""),$C$3:$C$401),COLUMNS($Q:U)),"-")</f>
        <v>-</v>
      </c>
      <c r="V37" s="40" t="str">
        <f t="array" aca="1" ref="V37" ca="1">IFERROR(SMALL(IF(($H$3:$H$401=$N37)*($H$3:$H$401&lt;&gt;""),$C$3:$C$401),COLUMNS($Q:V)),"-")</f>
        <v>-</v>
      </c>
      <c r="W37" s="63" t="str">
        <f t="array" aca="1" ref="W37" ca="1">IFERROR(SMALL(IF(($H$3:$H$401=$N37)*($H$3:$H$401&lt;&gt;""),$C$3:$C$401),COLUMNS($Q:W)),"-")</f>
        <v>-</v>
      </c>
      <c r="X37" s="63" t="str">
        <f t="array" aca="1" ref="X37" ca="1">IFERROR(SMALL(IF(($H$3:$H$401=$N37)*($H$3:$H$401&lt;&gt;""),$C$3:$C$401),COLUMNS($Q:X)),"-")</f>
        <v>-</v>
      </c>
      <c r="Y37" s="63" t="str">
        <f t="array" aca="1" ref="Y37" ca="1">IFERROR(SMALL(IF(($H$3:$H$401=$N37)*($H$3:$H$401&lt;&gt;""),$C$3:$C$401),COLUMNS($Q:Y)),"-")</f>
        <v>-</v>
      </c>
      <c r="Z37" s="63" t="str">
        <f t="array" aca="1" ref="Z37" ca="1">IFERROR(SMALL(IF(($H$3:$H$401=$N37)*($H$3:$H$401&lt;&gt;""),$C$3:$C$401),COLUMNS($Q:Z)),"-")</f>
        <v>-</v>
      </c>
      <c r="AA37" s="40" t="str">
        <f t="array" aca="1" ref="AA37" ca="1">IFERROR(SMALL(IF(($H$3:$H$401=$N37)*($H$3:$H$401&lt;&gt;""),$C$3:$C$401),COLUMNS($Q:AA)),"-")</f>
        <v>-</v>
      </c>
      <c r="AB37" s="63" t="str">
        <f t="array" aca="1" ref="AB37" ca="1">IFERROR(SMALL(IF(($H$3:$H$401=$N37)*($H$3:$H$401&lt;&gt;""),$C$3:$C$401),COLUMNS($Q:AB)),"-")</f>
        <v>-</v>
      </c>
      <c r="AC37" s="63" t="str">
        <f t="array" aca="1" ref="AC37" ca="1">IFERROR(SMALL(IF(($H$3:$H$401=$N37)*($H$3:$H$401&lt;&gt;""),$C$3:$C$401),COLUMNS($Q:AC)),"-")</f>
        <v>-</v>
      </c>
      <c r="AD37" s="63" t="str">
        <f t="array" aca="1" ref="AD37" ca="1">IFERROR(SMALL(IF(($H$3:$H$401=$N37)*($H$3:$H$401&lt;&gt;""),$C$3:$C$401),COLUMNS($Q:AD)),"-")</f>
        <v>-</v>
      </c>
      <c r="AE37" s="63" t="str">
        <f t="array" aca="1" ref="AE37" ca="1">IFERROR(SMALL(IF(($H$3:$H$401=$N37)*($H$3:$H$401&lt;&gt;""),$C$3:$C$401),COLUMNS($Q:AE)),"-")</f>
        <v>-</v>
      </c>
      <c r="AG37" s="59">
        <v>35</v>
      </c>
      <c r="AH37" s="59" t="str">
        <f t="shared" ca="1" si="9"/>
        <v/>
      </c>
      <c r="AI37" s="43" t="str">
        <f t="shared" ca="1" si="10"/>
        <v/>
      </c>
      <c r="AJ37" s="43" t="str">
        <f t="shared" ca="1" si="11"/>
        <v/>
      </c>
      <c r="AK37" s="43" t="str">
        <f t="shared" ca="1" si="12"/>
        <v/>
      </c>
      <c r="AM37" s="58">
        <v>35</v>
      </c>
      <c r="AN37" s="43" t="str">
        <f t="array" aca="1" ref="AN37" ca="1">IFERROR(INDEX(ColClubs,MIN(IF(ZonePoints&lt;&gt;"",IF(ZonePoints+(ROW(ZonePoints)+COLUMN(ZonePoints))/9^9=SMALL(IF(ZonePoints&lt;&gt;"",ZonePoints+(ROW(ZonePoints)+COLUMN(ZonePoints))/9^9),ROWS($2:36)),ROW(INDIRECT("1:"&amp;ROWS(ColClubs)))))))&amp;" "&amp;INDEX(LigEquipes,,MIN(IF(ZonePoints&lt;&gt;"",IF(ZonePoints+(ROW(ZonePoints)+COLUMN(ZonePoints))/9^9=SMALL(IF(ZonePoints&lt;&gt;"",ZonePoints+(ROW(ZonePoints)+COLUMN(ZonePoints))/9^9),ROWS($2:36)),COLUMN(ZonePoints)-34)))),"")</f>
        <v xml:space="preserve"> EQ1</v>
      </c>
      <c r="AO37" s="45" t="str">
        <f t="shared" ca="1" si="13"/>
        <v/>
      </c>
      <c r="AP37" s="45" t="str">
        <f t="shared" ca="1" si="14"/>
        <v>EQ1</v>
      </c>
      <c r="AQ37" s="78" t="str">
        <f t="array" aca="1" ref="AQ37" ca="1">IFERROR(INDEX(ZonePoints,MATCH(AO37,ColClubs,0),MATCH(AP37,LigEquipes,0)),"")</f>
        <v/>
      </c>
      <c r="AS37" s="50">
        <v>35</v>
      </c>
      <c r="AT37" s="124" t="str">
        <f t="shared" ca="1" si="15"/>
        <v xml:space="preserve"> EQ1</v>
      </c>
      <c r="AU37" s="51" t="str">
        <f t="shared" ca="1" si="16"/>
        <v/>
      </c>
    </row>
    <row r="38" spans="2:47" ht="13">
      <c r="B38" s="175"/>
      <c r="C38" s="19">
        <v>36</v>
      </c>
      <c r="D38" s="22" t="str">
        <f t="array" ref="D38">IF(ISERROR(INDEX(DossardsARV,MATCH($A$3&amp;C38,triselcourse&amp;claselcourARV,0))),"-",INDEX(DossardsARV,MATCH($A$3&amp;C38,triselcourse&amp;claselcourARV,0)))</f>
        <v>-</v>
      </c>
      <c r="E38" s="22" t="e">
        <f t="shared" si="0"/>
        <v>#REF!</v>
      </c>
      <c r="F38" s="22" t="e">
        <f t="shared" si="1"/>
        <v>#REF!</v>
      </c>
      <c r="G38" s="21" t="str">
        <f t="array" ref="G38">IF($D38="","",IF(ISERROR(INDEX(TempsARV,MATCH($A$3&amp;D38,triselcourse&amp;DossardsARV,0))),"-",INDEX(TempsARV,MATCH($A$3&amp;D38,triselcourse&amp;DossardsARV,0))))</f>
        <v>-</v>
      </c>
      <c r="H38" s="117" t="str">
        <f t="shared" si="2"/>
        <v/>
      </c>
      <c r="I38" s="117" t="str">
        <f t="shared" si="3"/>
        <v/>
      </c>
      <c r="J38" s="117" t="str">
        <f t="shared" si="4"/>
        <v/>
      </c>
      <c r="K38" s="117" t="str">
        <f t="shared" si="5"/>
        <v/>
      </c>
      <c r="L38" s="62" t="str">
        <f t="array" aca="1" ref="L38" ca="1">IF(ISBLANK($C38),"",IF(OR(COUNTIF(clubARV5,H38)&lt;choixt5,COUNTIF($H$2:H37,H38)),"",SUM(SMALL(IF(clubARV5=H38,$C$3:$C$401),ROW(INDIRECT("1:"&amp;choixt5))))+ROW()/9^9))</f>
        <v/>
      </c>
      <c r="M38" s="36" t="str">
        <f ca="1">IF(N38="","",ROWS(M$3:M38))</f>
        <v/>
      </c>
      <c r="N38" s="1" t="str">
        <f ca="1">IF(COUNT(POINTS1b5)&lt;ROWS(N$3:N38),"",INDEX(clubARV5,MATCH(P38,POINTS1b5,0)))</f>
        <v/>
      </c>
      <c r="O38" s="1">
        <f t="shared" ca="1" si="8"/>
        <v>399</v>
      </c>
      <c r="P38" s="2" t="str">
        <f ca="1">IF(COUNT(POINTS1b5)&lt;ROWS(P$3:P38),"",SMALL(POINTS1b5,ROWS(P$3:P38)))</f>
        <v/>
      </c>
      <c r="Q38" s="40" t="str">
        <f t="array" aca="1" ref="Q38" ca="1">IFERROR(SMALL(IF(($H$3:$H$401=$N38)*($H$3:$H$401&lt;&gt;""),$C$3:$C$401),COLUMNS($Q:Q)),"-")</f>
        <v>-</v>
      </c>
      <c r="R38" s="63" t="str">
        <f t="array" aca="1" ref="R38" ca="1">IFERROR(SMALL(IF(($H$3:$H$401=$N38)*($H$3:$H$401&lt;&gt;""),$C$3:$C$401),COLUMNS($Q:R)),"-")</f>
        <v>-</v>
      </c>
      <c r="S38" s="63" t="str">
        <f t="array" aca="1" ref="S38" ca="1">IFERROR(SMALL(IF(($H$3:$H$401=$N38)*($H$3:$H$401&lt;&gt;""),$C$3:$C$401),COLUMNS($Q:S)),"-")</f>
        <v>-</v>
      </c>
      <c r="T38" s="63" t="str">
        <f t="array" aca="1" ref="T38" ca="1">IFERROR(SMALL(IF(($H$3:$H$401=$N38)*($H$3:$H$401&lt;&gt;""),$C$3:$C$401),COLUMNS($Q:T)),"-")</f>
        <v>-</v>
      </c>
      <c r="U38" s="63" t="str">
        <f t="array" aca="1" ref="U38" ca="1">IFERROR(SMALL(IF(($H$3:$H$401=$N38)*($H$3:$H$401&lt;&gt;""),$C$3:$C$401),COLUMNS($Q:U)),"-")</f>
        <v>-</v>
      </c>
      <c r="V38" s="40" t="str">
        <f t="array" aca="1" ref="V38" ca="1">IFERROR(SMALL(IF(($H$3:$H$401=$N38)*($H$3:$H$401&lt;&gt;""),$C$3:$C$401),COLUMNS($Q:V)),"-")</f>
        <v>-</v>
      </c>
      <c r="W38" s="63" t="str">
        <f t="array" aca="1" ref="W38" ca="1">IFERROR(SMALL(IF(($H$3:$H$401=$N38)*($H$3:$H$401&lt;&gt;""),$C$3:$C$401),COLUMNS($Q:W)),"-")</f>
        <v>-</v>
      </c>
      <c r="X38" s="63" t="str">
        <f t="array" aca="1" ref="X38" ca="1">IFERROR(SMALL(IF(($H$3:$H$401=$N38)*($H$3:$H$401&lt;&gt;""),$C$3:$C$401),COLUMNS($Q:X)),"-")</f>
        <v>-</v>
      </c>
      <c r="Y38" s="63" t="str">
        <f t="array" aca="1" ref="Y38" ca="1">IFERROR(SMALL(IF(($H$3:$H$401=$N38)*($H$3:$H$401&lt;&gt;""),$C$3:$C$401),COLUMNS($Q:Y)),"-")</f>
        <v>-</v>
      </c>
      <c r="Z38" s="63" t="str">
        <f t="array" aca="1" ref="Z38" ca="1">IFERROR(SMALL(IF(($H$3:$H$401=$N38)*($H$3:$H$401&lt;&gt;""),$C$3:$C$401),COLUMNS($Q:Z)),"-")</f>
        <v>-</v>
      </c>
      <c r="AA38" s="40" t="str">
        <f t="array" aca="1" ref="AA38" ca="1">IFERROR(SMALL(IF(($H$3:$H$401=$N38)*($H$3:$H$401&lt;&gt;""),$C$3:$C$401),COLUMNS($Q:AA)),"-")</f>
        <v>-</v>
      </c>
      <c r="AB38" s="63" t="str">
        <f t="array" aca="1" ref="AB38" ca="1">IFERROR(SMALL(IF(($H$3:$H$401=$N38)*($H$3:$H$401&lt;&gt;""),$C$3:$C$401),COLUMNS($Q:AB)),"-")</f>
        <v>-</v>
      </c>
      <c r="AC38" s="63" t="str">
        <f t="array" aca="1" ref="AC38" ca="1">IFERROR(SMALL(IF(($H$3:$H$401=$N38)*($H$3:$H$401&lt;&gt;""),$C$3:$C$401),COLUMNS($Q:AC)),"-")</f>
        <v>-</v>
      </c>
      <c r="AD38" s="63" t="str">
        <f t="array" aca="1" ref="AD38" ca="1">IFERROR(SMALL(IF(($H$3:$H$401=$N38)*($H$3:$H$401&lt;&gt;""),$C$3:$C$401),COLUMNS($Q:AD)),"-")</f>
        <v>-</v>
      </c>
      <c r="AE38" s="63" t="str">
        <f t="array" aca="1" ref="AE38" ca="1">IFERROR(SMALL(IF(($H$3:$H$401=$N38)*($H$3:$H$401&lt;&gt;""),$C$3:$C$401),COLUMNS($Q:AE)),"-")</f>
        <v>-</v>
      </c>
      <c r="AG38" s="59">
        <v>36</v>
      </c>
      <c r="AH38" s="59" t="str">
        <f t="shared" ca="1" si="9"/>
        <v/>
      </c>
      <c r="AI38" s="43" t="str">
        <f t="shared" ca="1" si="10"/>
        <v/>
      </c>
      <c r="AJ38" s="43" t="str">
        <f t="shared" ca="1" si="11"/>
        <v/>
      </c>
      <c r="AK38" s="43" t="str">
        <f t="shared" ca="1" si="12"/>
        <v/>
      </c>
      <c r="AM38" s="58">
        <v>36</v>
      </c>
      <c r="AN38" s="43" t="str">
        <f t="array" aca="1" ref="AN38" ca="1">IFERROR(INDEX(ColClubs,MIN(IF(ZonePoints&lt;&gt;"",IF(ZonePoints+(ROW(ZonePoints)+COLUMN(ZonePoints))/9^9=SMALL(IF(ZonePoints&lt;&gt;"",ZonePoints+(ROW(ZonePoints)+COLUMN(ZonePoints))/9^9),ROWS($2:37)),ROW(INDIRECT("1:"&amp;ROWS(ColClubs)))))))&amp;" "&amp;INDEX(LigEquipes,,MIN(IF(ZonePoints&lt;&gt;"",IF(ZonePoints+(ROW(ZonePoints)+COLUMN(ZonePoints))/9^9=SMALL(IF(ZonePoints&lt;&gt;"",ZonePoints+(ROW(ZonePoints)+COLUMN(ZonePoints))/9^9),ROWS($2:37)),COLUMN(ZonePoints)-34)))),"")</f>
        <v xml:space="preserve"> EQ1</v>
      </c>
      <c r="AO38" s="45" t="str">
        <f t="shared" ca="1" si="13"/>
        <v/>
      </c>
      <c r="AP38" s="45" t="str">
        <f t="shared" ca="1" si="14"/>
        <v>EQ1</v>
      </c>
      <c r="AQ38" s="78" t="str">
        <f t="array" aca="1" ref="AQ38" ca="1">IFERROR(INDEX(ZonePoints,MATCH(AO38,ColClubs,0),MATCH(AP38,LigEquipes,0)),"")</f>
        <v/>
      </c>
      <c r="AS38" s="50">
        <v>36</v>
      </c>
      <c r="AT38" s="124" t="str">
        <f t="shared" ca="1" si="15"/>
        <v xml:space="preserve"> EQ1</v>
      </c>
      <c r="AU38" s="51" t="str">
        <f t="shared" ca="1" si="16"/>
        <v/>
      </c>
    </row>
    <row r="39" spans="2:47" ht="13">
      <c r="B39" s="175"/>
      <c r="C39" s="19">
        <v>37</v>
      </c>
      <c r="D39" s="22" t="str">
        <f t="array" ref="D39">IF(ISERROR(INDEX(DossardsARV,MATCH($A$3&amp;C39,triselcourse&amp;claselcourARV,0))),"-",INDEX(DossardsARV,MATCH($A$3&amp;C39,triselcourse&amp;claselcourARV,0)))</f>
        <v>-</v>
      </c>
      <c r="E39" s="22" t="e">
        <f t="shared" si="0"/>
        <v>#REF!</v>
      </c>
      <c r="F39" s="22" t="e">
        <f t="shared" si="1"/>
        <v>#REF!</v>
      </c>
      <c r="G39" s="21" t="str">
        <f t="array" ref="G39">IF($D39="","",IF(ISERROR(INDEX(TempsARV,MATCH($A$3&amp;D39,triselcourse&amp;DossardsARV,0))),"-",INDEX(TempsARV,MATCH($A$3&amp;D39,triselcourse&amp;DossardsARV,0))))</f>
        <v>-</v>
      </c>
      <c r="H39" s="117" t="str">
        <f t="shared" si="2"/>
        <v/>
      </c>
      <c r="I39" s="117" t="str">
        <f t="shared" si="3"/>
        <v/>
      </c>
      <c r="J39" s="117" t="str">
        <f t="shared" si="4"/>
        <v/>
      </c>
      <c r="K39" s="117" t="str">
        <f t="shared" si="5"/>
        <v/>
      </c>
      <c r="L39" s="62" t="str">
        <f t="array" aca="1" ref="L39" ca="1">IF(ISBLANK($C39),"",IF(OR(COUNTIF(clubARV5,H39)&lt;choixt5,COUNTIF($H$2:H38,H39)),"",SUM(SMALL(IF(clubARV5=H39,$C$3:$C$401),ROW(INDIRECT("1:"&amp;choixt5))))+ROW()/9^9))</f>
        <v/>
      </c>
      <c r="M39" s="36" t="str">
        <f ca="1">IF(N39="","",ROWS(M$3:M39))</f>
        <v/>
      </c>
      <c r="N39" s="1" t="str">
        <f ca="1">IF(COUNT(POINTS1b5)&lt;ROWS(N$3:N39),"",INDEX(clubARV5,MATCH(P39,POINTS1b5,0)))</f>
        <v/>
      </c>
      <c r="O39" s="1">
        <f t="shared" ca="1" si="8"/>
        <v>399</v>
      </c>
      <c r="P39" s="2" t="str">
        <f ca="1">IF(COUNT(POINTS1b5)&lt;ROWS(P$3:P39),"",SMALL(POINTS1b5,ROWS(P$3:P39)))</f>
        <v/>
      </c>
      <c r="Q39" s="40" t="str">
        <f t="array" aca="1" ref="Q39" ca="1">IFERROR(SMALL(IF(($H$3:$H$401=$N39)*($H$3:$H$401&lt;&gt;""),$C$3:$C$401),COLUMNS($Q:Q)),"-")</f>
        <v>-</v>
      </c>
      <c r="R39" s="63" t="str">
        <f t="array" aca="1" ref="R39" ca="1">IFERROR(SMALL(IF(($H$3:$H$401=$N39)*($H$3:$H$401&lt;&gt;""),$C$3:$C$401),COLUMNS($Q:R)),"-")</f>
        <v>-</v>
      </c>
      <c r="S39" s="63" t="str">
        <f t="array" aca="1" ref="S39" ca="1">IFERROR(SMALL(IF(($H$3:$H$401=$N39)*($H$3:$H$401&lt;&gt;""),$C$3:$C$401),COLUMNS($Q:S)),"-")</f>
        <v>-</v>
      </c>
      <c r="T39" s="63" t="str">
        <f t="array" aca="1" ref="T39" ca="1">IFERROR(SMALL(IF(($H$3:$H$401=$N39)*($H$3:$H$401&lt;&gt;""),$C$3:$C$401),COLUMNS($Q:T)),"-")</f>
        <v>-</v>
      </c>
      <c r="U39" s="63" t="str">
        <f t="array" aca="1" ref="U39" ca="1">IFERROR(SMALL(IF(($H$3:$H$401=$N39)*($H$3:$H$401&lt;&gt;""),$C$3:$C$401),COLUMNS($Q:U)),"-")</f>
        <v>-</v>
      </c>
      <c r="V39" s="40" t="str">
        <f t="array" aca="1" ref="V39" ca="1">IFERROR(SMALL(IF(($H$3:$H$401=$N39)*($H$3:$H$401&lt;&gt;""),$C$3:$C$401),COLUMNS($Q:V)),"-")</f>
        <v>-</v>
      </c>
      <c r="W39" s="63" t="str">
        <f t="array" aca="1" ref="W39" ca="1">IFERROR(SMALL(IF(($H$3:$H$401=$N39)*($H$3:$H$401&lt;&gt;""),$C$3:$C$401),COLUMNS($Q:W)),"-")</f>
        <v>-</v>
      </c>
      <c r="X39" s="63" t="str">
        <f t="array" aca="1" ref="X39" ca="1">IFERROR(SMALL(IF(($H$3:$H$401=$N39)*($H$3:$H$401&lt;&gt;""),$C$3:$C$401),COLUMNS($Q:X)),"-")</f>
        <v>-</v>
      </c>
      <c r="Y39" s="63" t="str">
        <f t="array" aca="1" ref="Y39" ca="1">IFERROR(SMALL(IF(($H$3:$H$401=$N39)*($H$3:$H$401&lt;&gt;""),$C$3:$C$401),COLUMNS($Q:Y)),"-")</f>
        <v>-</v>
      </c>
      <c r="Z39" s="63" t="str">
        <f t="array" aca="1" ref="Z39" ca="1">IFERROR(SMALL(IF(($H$3:$H$401=$N39)*($H$3:$H$401&lt;&gt;""),$C$3:$C$401),COLUMNS($Q:Z)),"-")</f>
        <v>-</v>
      </c>
      <c r="AA39" s="40" t="str">
        <f t="array" aca="1" ref="AA39" ca="1">IFERROR(SMALL(IF(($H$3:$H$401=$N39)*($H$3:$H$401&lt;&gt;""),$C$3:$C$401),COLUMNS($Q:AA)),"-")</f>
        <v>-</v>
      </c>
      <c r="AB39" s="63" t="str">
        <f t="array" aca="1" ref="AB39" ca="1">IFERROR(SMALL(IF(($H$3:$H$401=$N39)*($H$3:$H$401&lt;&gt;""),$C$3:$C$401),COLUMNS($Q:AB)),"-")</f>
        <v>-</v>
      </c>
      <c r="AC39" s="63" t="str">
        <f t="array" aca="1" ref="AC39" ca="1">IFERROR(SMALL(IF(($H$3:$H$401=$N39)*($H$3:$H$401&lt;&gt;""),$C$3:$C$401),COLUMNS($Q:AC)),"-")</f>
        <v>-</v>
      </c>
      <c r="AD39" s="63" t="str">
        <f t="array" aca="1" ref="AD39" ca="1">IFERROR(SMALL(IF(($H$3:$H$401=$N39)*($H$3:$H$401&lt;&gt;""),$C$3:$C$401),COLUMNS($Q:AD)),"-")</f>
        <v>-</v>
      </c>
      <c r="AE39" s="63" t="str">
        <f t="array" aca="1" ref="AE39" ca="1">IFERROR(SMALL(IF(($H$3:$H$401=$N39)*($H$3:$H$401&lt;&gt;""),$C$3:$C$401),COLUMNS($Q:AE)),"-")</f>
        <v>-</v>
      </c>
      <c r="AG39" s="59">
        <v>37</v>
      </c>
      <c r="AH39" s="59" t="str">
        <f t="shared" ca="1" si="9"/>
        <v/>
      </c>
      <c r="AI39" s="43" t="str">
        <f t="shared" ca="1" si="10"/>
        <v/>
      </c>
      <c r="AJ39" s="43" t="str">
        <f t="shared" ca="1" si="11"/>
        <v/>
      </c>
      <c r="AK39" s="43" t="str">
        <f t="shared" ca="1" si="12"/>
        <v/>
      </c>
      <c r="AM39" s="58">
        <v>37</v>
      </c>
      <c r="AN39" s="43" t="str">
        <f t="array" aca="1" ref="AN39" ca="1">IFERROR(INDEX(ColClubs,MIN(IF(ZonePoints&lt;&gt;"",IF(ZonePoints+(ROW(ZonePoints)+COLUMN(ZonePoints))/9^9=SMALL(IF(ZonePoints&lt;&gt;"",ZonePoints+(ROW(ZonePoints)+COLUMN(ZonePoints))/9^9),ROWS($2:38)),ROW(INDIRECT("1:"&amp;ROWS(ColClubs)))))))&amp;" "&amp;INDEX(LigEquipes,,MIN(IF(ZonePoints&lt;&gt;"",IF(ZonePoints+(ROW(ZonePoints)+COLUMN(ZonePoints))/9^9=SMALL(IF(ZonePoints&lt;&gt;"",ZonePoints+(ROW(ZonePoints)+COLUMN(ZonePoints))/9^9),ROWS($2:38)),COLUMN(ZonePoints)-34)))),"")</f>
        <v xml:space="preserve"> EQ1</v>
      </c>
      <c r="AO39" s="45" t="str">
        <f t="shared" ca="1" si="13"/>
        <v/>
      </c>
      <c r="AP39" s="45" t="str">
        <f t="shared" ca="1" si="14"/>
        <v>EQ1</v>
      </c>
      <c r="AQ39" s="78" t="str">
        <f t="array" aca="1" ref="AQ39" ca="1">IFERROR(INDEX(ZonePoints,MATCH(AO39,ColClubs,0),MATCH(AP39,LigEquipes,0)),"")</f>
        <v/>
      </c>
      <c r="AS39" s="50">
        <v>37</v>
      </c>
      <c r="AT39" s="124" t="str">
        <f t="shared" ca="1" si="15"/>
        <v xml:space="preserve"> EQ1</v>
      </c>
      <c r="AU39" s="51" t="str">
        <f t="shared" ca="1" si="16"/>
        <v/>
      </c>
    </row>
    <row r="40" spans="2:47" ht="13">
      <c r="B40" s="175"/>
      <c r="C40" s="19">
        <v>38</v>
      </c>
      <c r="D40" s="22" t="str">
        <f t="array" ref="D40">IF(ISERROR(INDEX(DossardsARV,MATCH($A$3&amp;C40,triselcourse&amp;claselcourARV,0))),"-",INDEX(DossardsARV,MATCH($A$3&amp;C40,triselcourse&amp;claselcourARV,0)))</f>
        <v>-</v>
      </c>
      <c r="E40" s="22" t="e">
        <f t="shared" si="0"/>
        <v>#REF!</v>
      </c>
      <c r="F40" s="22" t="e">
        <f t="shared" si="1"/>
        <v>#REF!</v>
      </c>
      <c r="G40" s="21" t="str">
        <f t="array" ref="G40">IF($D40="","",IF(ISERROR(INDEX(TempsARV,MATCH($A$3&amp;D40,triselcourse&amp;DossardsARV,0))),"-",INDEX(TempsARV,MATCH($A$3&amp;D40,triselcourse&amp;DossardsARV,0))))</f>
        <v>-</v>
      </c>
      <c r="H40" s="117" t="str">
        <f t="shared" si="2"/>
        <v/>
      </c>
      <c r="I40" s="117" t="str">
        <f t="shared" si="3"/>
        <v/>
      </c>
      <c r="J40" s="117" t="str">
        <f t="shared" si="4"/>
        <v/>
      </c>
      <c r="K40" s="117" t="str">
        <f t="shared" si="5"/>
        <v/>
      </c>
      <c r="L40" s="62" t="str">
        <f t="array" aca="1" ref="L40" ca="1">IF(ISBLANK($C40),"",IF(OR(COUNTIF(clubARV5,H40)&lt;choixt5,COUNTIF($H$2:H39,H40)),"",SUM(SMALL(IF(clubARV5=H40,$C$3:$C$401),ROW(INDIRECT("1:"&amp;choixt5))))+ROW()/9^9))</f>
        <v/>
      </c>
      <c r="M40" s="36" t="str">
        <f ca="1">IF(N40="","",ROWS(M$3:M40))</f>
        <v/>
      </c>
      <c r="N40" s="1" t="str">
        <f ca="1">IF(COUNT(POINTS1b5)&lt;ROWS(N$3:N40),"",INDEX(clubARV5,MATCH(P40,POINTS1b5,0)))</f>
        <v/>
      </c>
      <c r="O40" s="1">
        <f t="shared" ca="1" si="8"/>
        <v>399</v>
      </c>
      <c r="P40" s="2" t="str">
        <f ca="1">IF(COUNT(POINTS1b5)&lt;ROWS(P$3:P40),"",SMALL(POINTS1b5,ROWS(P$3:P40)))</f>
        <v/>
      </c>
      <c r="Q40" s="40" t="str">
        <f t="array" aca="1" ref="Q40" ca="1">IFERROR(SMALL(IF(($H$3:$H$401=$N40)*($H$3:$H$401&lt;&gt;""),$C$3:$C$401),COLUMNS($Q:Q)),"-")</f>
        <v>-</v>
      </c>
      <c r="R40" s="63" t="str">
        <f t="array" aca="1" ref="R40" ca="1">IFERROR(SMALL(IF(($H$3:$H$401=$N40)*($H$3:$H$401&lt;&gt;""),$C$3:$C$401),COLUMNS($Q:R)),"-")</f>
        <v>-</v>
      </c>
      <c r="S40" s="63" t="str">
        <f t="array" aca="1" ref="S40" ca="1">IFERROR(SMALL(IF(($H$3:$H$401=$N40)*($H$3:$H$401&lt;&gt;""),$C$3:$C$401),COLUMNS($Q:S)),"-")</f>
        <v>-</v>
      </c>
      <c r="T40" s="63" t="str">
        <f t="array" aca="1" ref="T40" ca="1">IFERROR(SMALL(IF(($H$3:$H$401=$N40)*($H$3:$H$401&lt;&gt;""),$C$3:$C$401),COLUMNS($Q:T)),"-")</f>
        <v>-</v>
      </c>
      <c r="U40" s="63" t="str">
        <f t="array" aca="1" ref="U40" ca="1">IFERROR(SMALL(IF(($H$3:$H$401=$N40)*($H$3:$H$401&lt;&gt;""),$C$3:$C$401),COLUMNS($Q:U)),"-")</f>
        <v>-</v>
      </c>
      <c r="V40" s="40" t="str">
        <f t="array" aca="1" ref="V40" ca="1">IFERROR(SMALL(IF(($H$3:$H$401=$N40)*($H$3:$H$401&lt;&gt;""),$C$3:$C$401),COLUMNS($Q:V)),"-")</f>
        <v>-</v>
      </c>
      <c r="W40" s="63" t="str">
        <f t="array" aca="1" ref="W40" ca="1">IFERROR(SMALL(IF(($H$3:$H$401=$N40)*($H$3:$H$401&lt;&gt;""),$C$3:$C$401),COLUMNS($Q:W)),"-")</f>
        <v>-</v>
      </c>
      <c r="X40" s="63" t="str">
        <f t="array" aca="1" ref="X40" ca="1">IFERROR(SMALL(IF(($H$3:$H$401=$N40)*($H$3:$H$401&lt;&gt;""),$C$3:$C$401),COLUMNS($Q:X)),"-")</f>
        <v>-</v>
      </c>
      <c r="Y40" s="63" t="str">
        <f t="array" aca="1" ref="Y40" ca="1">IFERROR(SMALL(IF(($H$3:$H$401=$N40)*($H$3:$H$401&lt;&gt;""),$C$3:$C$401),COLUMNS($Q:Y)),"-")</f>
        <v>-</v>
      </c>
      <c r="Z40" s="63" t="str">
        <f t="array" aca="1" ref="Z40" ca="1">IFERROR(SMALL(IF(($H$3:$H$401=$N40)*($H$3:$H$401&lt;&gt;""),$C$3:$C$401),COLUMNS($Q:Z)),"-")</f>
        <v>-</v>
      </c>
      <c r="AA40" s="40" t="str">
        <f t="array" aca="1" ref="AA40" ca="1">IFERROR(SMALL(IF(($H$3:$H$401=$N40)*($H$3:$H$401&lt;&gt;""),$C$3:$C$401),COLUMNS($Q:AA)),"-")</f>
        <v>-</v>
      </c>
      <c r="AB40" s="63" t="str">
        <f t="array" aca="1" ref="AB40" ca="1">IFERROR(SMALL(IF(($H$3:$H$401=$N40)*($H$3:$H$401&lt;&gt;""),$C$3:$C$401),COLUMNS($Q:AB)),"-")</f>
        <v>-</v>
      </c>
      <c r="AC40" s="63" t="str">
        <f t="array" aca="1" ref="AC40" ca="1">IFERROR(SMALL(IF(($H$3:$H$401=$N40)*($H$3:$H$401&lt;&gt;""),$C$3:$C$401),COLUMNS($Q:AC)),"-")</f>
        <v>-</v>
      </c>
      <c r="AD40" s="63" t="str">
        <f t="array" aca="1" ref="AD40" ca="1">IFERROR(SMALL(IF(($H$3:$H$401=$N40)*($H$3:$H$401&lt;&gt;""),$C$3:$C$401),COLUMNS($Q:AD)),"-")</f>
        <v>-</v>
      </c>
      <c r="AE40" s="63" t="str">
        <f t="array" aca="1" ref="AE40" ca="1">IFERROR(SMALL(IF(($H$3:$H$401=$N40)*($H$3:$H$401&lt;&gt;""),$C$3:$C$401),COLUMNS($Q:AE)),"-")</f>
        <v>-</v>
      </c>
      <c r="AG40" s="59">
        <v>38</v>
      </c>
      <c r="AH40" s="59" t="str">
        <f t="shared" ca="1" si="9"/>
        <v/>
      </c>
      <c r="AI40" s="43" t="str">
        <f t="shared" ca="1" si="10"/>
        <v/>
      </c>
      <c r="AJ40" s="43" t="str">
        <f t="shared" ca="1" si="11"/>
        <v/>
      </c>
      <c r="AK40" s="43" t="str">
        <f t="shared" ca="1" si="12"/>
        <v/>
      </c>
      <c r="AM40" s="58">
        <v>38</v>
      </c>
      <c r="AN40" s="43" t="str">
        <f t="array" aca="1" ref="AN40" ca="1">IFERROR(INDEX(ColClubs,MIN(IF(ZonePoints&lt;&gt;"",IF(ZonePoints+(ROW(ZonePoints)+COLUMN(ZonePoints))/9^9=SMALL(IF(ZonePoints&lt;&gt;"",ZonePoints+(ROW(ZonePoints)+COLUMN(ZonePoints))/9^9),ROWS($2:39)),ROW(INDIRECT("1:"&amp;ROWS(ColClubs)))))))&amp;" "&amp;INDEX(LigEquipes,,MIN(IF(ZonePoints&lt;&gt;"",IF(ZonePoints+(ROW(ZonePoints)+COLUMN(ZonePoints))/9^9=SMALL(IF(ZonePoints&lt;&gt;"",ZonePoints+(ROW(ZonePoints)+COLUMN(ZonePoints))/9^9),ROWS($2:39)),COLUMN(ZonePoints)-34)))),"")</f>
        <v xml:space="preserve"> EQ1</v>
      </c>
      <c r="AO40" s="45" t="str">
        <f t="shared" ca="1" si="13"/>
        <v/>
      </c>
      <c r="AP40" s="45" t="str">
        <f t="shared" ca="1" si="14"/>
        <v>EQ1</v>
      </c>
      <c r="AQ40" s="78" t="str">
        <f t="array" aca="1" ref="AQ40" ca="1">IFERROR(INDEX(ZonePoints,MATCH(AO40,ColClubs,0),MATCH(AP40,LigEquipes,0)),"")</f>
        <v/>
      </c>
      <c r="AS40" s="50">
        <v>38</v>
      </c>
      <c r="AT40" s="124" t="str">
        <f t="shared" ca="1" si="15"/>
        <v xml:space="preserve"> EQ1</v>
      </c>
      <c r="AU40" s="51" t="str">
        <f t="shared" ca="1" si="16"/>
        <v/>
      </c>
    </row>
    <row r="41" spans="2:47" ht="13">
      <c r="B41" s="175"/>
      <c r="C41" s="19">
        <v>39</v>
      </c>
      <c r="D41" s="22" t="str">
        <f t="array" ref="D41">IF(ISERROR(INDEX(DossardsARV,MATCH($A$3&amp;C41,triselcourse&amp;claselcourARV,0))),"-",INDEX(DossardsARV,MATCH($A$3&amp;C41,triselcourse&amp;claselcourARV,0)))</f>
        <v>-</v>
      </c>
      <c r="E41" s="22" t="e">
        <f t="shared" si="0"/>
        <v>#REF!</v>
      </c>
      <c r="F41" s="22" t="e">
        <f t="shared" si="1"/>
        <v>#REF!</v>
      </c>
      <c r="G41" s="21" t="str">
        <f t="array" ref="G41">IF($D41="","",IF(ISERROR(INDEX(TempsARV,MATCH($A$3&amp;D41,triselcourse&amp;DossardsARV,0))),"-",INDEX(TempsARV,MATCH($A$3&amp;D41,triselcourse&amp;DossardsARV,0))))</f>
        <v>-</v>
      </c>
      <c r="H41" s="117" t="str">
        <f t="shared" si="2"/>
        <v/>
      </c>
      <c r="I41" s="117" t="str">
        <f t="shared" si="3"/>
        <v/>
      </c>
      <c r="J41" s="117" t="str">
        <f t="shared" si="4"/>
        <v/>
      </c>
      <c r="K41" s="117" t="str">
        <f t="shared" si="5"/>
        <v/>
      </c>
      <c r="L41" s="62" t="str">
        <f t="array" aca="1" ref="L41" ca="1">IF(ISBLANK($C41),"",IF(OR(COUNTIF(clubARV5,H41)&lt;choixt5,COUNTIF($H$2:H40,H41)),"",SUM(SMALL(IF(clubARV5=H41,$C$3:$C$401),ROW(INDIRECT("1:"&amp;choixt5))))+ROW()/9^9))</f>
        <v/>
      </c>
      <c r="M41" s="36" t="str">
        <f ca="1">IF(N41="","",ROWS(M$3:M41))</f>
        <v/>
      </c>
      <c r="N41" s="1" t="str">
        <f ca="1">IF(COUNT(POINTS1b5)&lt;ROWS(N$3:N41),"",INDEX(clubARV5,MATCH(P41,POINTS1b5,0)))</f>
        <v/>
      </c>
      <c r="O41" s="1">
        <f t="shared" ca="1" si="8"/>
        <v>399</v>
      </c>
      <c r="P41" s="2" t="str">
        <f ca="1">IF(COUNT(POINTS1b5)&lt;ROWS(P$3:P41),"",SMALL(POINTS1b5,ROWS(P$3:P41)))</f>
        <v/>
      </c>
      <c r="Q41" s="40" t="str">
        <f t="array" aca="1" ref="Q41" ca="1">IFERROR(SMALL(IF(($H$3:$H$401=$N41)*($H$3:$H$401&lt;&gt;""),$C$3:$C$401),COLUMNS($Q:Q)),"-")</f>
        <v>-</v>
      </c>
      <c r="R41" s="63" t="str">
        <f t="array" aca="1" ref="R41" ca="1">IFERROR(SMALL(IF(($H$3:$H$401=$N41)*($H$3:$H$401&lt;&gt;""),$C$3:$C$401),COLUMNS($Q:R)),"-")</f>
        <v>-</v>
      </c>
      <c r="S41" s="63" t="str">
        <f t="array" aca="1" ref="S41" ca="1">IFERROR(SMALL(IF(($H$3:$H$401=$N41)*($H$3:$H$401&lt;&gt;""),$C$3:$C$401),COLUMNS($Q:S)),"-")</f>
        <v>-</v>
      </c>
      <c r="T41" s="63" t="str">
        <f t="array" aca="1" ref="T41" ca="1">IFERROR(SMALL(IF(($H$3:$H$401=$N41)*($H$3:$H$401&lt;&gt;""),$C$3:$C$401),COLUMNS($Q:T)),"-")</f>
        <v>-</v>
      </c>
      <c r="U41" s="63" t="str">
        <f t="array" aca="1" ref="U41" ca="1">IFERROR(SMALL(IF(($H$3:$H$401=$N41)*($H$3:$H$401&lt;&gt;""),$C$3:$C$401),COLUMNS($Q:U)),"-")</f>
        <v>-</v>
      </c>
      <c r="V41" s="40" t="str">
        <f t="array" aca="1" ref="V41" ca="1">IFERROR(SMALL(IF(($H$3:$H$401=$N41)*($H$3:$H$401&lt;&gt;""),$C$3:$C$401),COLUMNS($Q:V)),"-")</f>
        <v>-</v>
      </c>
      <c r="W41" s="63" t="str">
        <f t="array" aca="1" ref="W41" ca="1">IFERROR(SMALL(IF(($H$3:$H$401=$N41)*($H$3:$H$401&lt;&gt;""),$C$3:$C$401),COLUMNS($Q:W)),"-")</f>
        <v>-</v>
      </c>
      <c r="X41" s="63" t="str">
        <f t="array" aca="1" ref="X41" ca="1">IFERROR(SMALL(IF(($H$3:$H$401=$N41)*($H$3:$H$401&lt;&gt;""),$C$3:$C$401),COLUMNS($Q:X)),"-")</f>
        <v>-</v>
      </c>
      <c r="Y41" s="63" t="str">
        <f t="array" aca="1" ref="Y41" ca="1">IFERROR(SMALL(IF(($H$3:$H$401=$N41)*($H$3:$H$401&lt;&gt;""),$C$3:$C$401),COLUMNS($Q:Y)),"-")</f>
        <v>-</v>
      </c>
      <c r="Z41" s="63" t="str">
        <f t="array" aca="1" ref="Z41" ca="1">IFERROR(SMALL(IF(($H$3:$H$401=$N41)*($H$3:$H$401&lt;&gt;""),$C$3:$C$401),COLUMNS($Q:Z)),"-")</f>
        <v>-</v>
      </c>
      <c r="AA41" s="40" t="str">
        <f t="array" aca="1" ref="AA41" ca="1">IFERROR(SMALL(IF(($H$3:$H$401=$N41)*($H$3:$H$401&lt;&gt;""),$C$3:$C$401),COLUMNS($Q:AA)),"-")</f>
        <v>-</v>
      </c>
      <c r="AB41" s="63" t="str">
        <f t="array" aca="1" ref="AB41" ca="1">IFERROR(SMALL(IF(($H$3:$H$401=$N41)*($H$3:$H$401&lt;&gt;""),$C$3:$C$401),COLUMNS($Q:AB)),"-")</f>
        <v>-</v>
      </c>
      <c r="AC41" s="63" t="str">
        <f t="array" aca="1" ref="AC41" ca="1">IFERROR(SMALL(IF(($H$3:$H$401=$N41)*($H$3:$H$401&lt;&gt;""),$C$3:$C$401),COLUMNS($Q:AC)),"-")</f>
        <v>-</v>
      </c>
      <c r="AD41" s="63" t="str">
        <f t="array" aca="1" ref="AD41" ca="1">IFERROR(SMALL(IF(($H$3:$H$401=$N41)*($H$3:$H$401&lt;&gt;""),$C$3:$C$401),COLUMNS($Q:AD)),"-")</f>
        <v>-</v>
      </c>
      <c r="AE41" s="63" t="str">
        <f t="array" aca="1" ref="AE41" ca="1">IFERROR(SMALL(IF(($H$3:$H$401=$N41)*($H$3:$H$401&lt;&gt;""),$C$3:$C$401),COLUMNS($Q:AE)),"-")</f>
        <v>-</v>
      </c>
      <c r="AG41" s="59">
        <v>39</v>
      </c>
      <c r="AH41" s="59" t="str">
        <f t="shared" ca="1" si="9"/>
        <v/>
      </c>
      <c r="AI41" s="43" t="str">
        <f t="shared" ca="1" si="10"/>
        <v/>
      </c>
      <c r="AJ41" s="43" t="str">
        <f t="shared" ca="1" si="11"/>
        <v/>
      </c>
      <c r="AK41" s="43" t="str">
        <f t="shared" ca="1" si="12"/>
        <v/>
      </c>
      <c r="AM41" s="58">
        <v>39</v>
      </c>
      <c r="AN41" s="43" t="str">
        <f t="array" aca="1" ref="AN41" ca="1">IFERROR(INDEX(ColClubs,MIN(IF(ZonePoints&lt;&gt;"",IF(ZonePoints+(ROW(ZonePoints)+COLUMN(ZonePoints))/9^9=SMALL(IF(ZonePoints&lt;&gt;"",ZonePoints+(ROW(ZonePoints)+COLUMN(ZonePoints))/9^9),ROWS($2:40)),ROW(INDIRECT("1:"&amp;ROWS(ColClubs)))))))&amp;" "&amp;INDEX(LigEquipes,,MIN(IF(ZonePoints&lt;&gt;"",IF(ZonePoints+(ROW(ZonePoints)+COLUMN(ZonePoints))/9^9=SMALL(IF(ZonePoints&lt;&gt;"",ZonePoints+(ROW(ZonePoints)+COLUMN(ZonePoints))/9^9),ROWS($2:40)),COLUMN(ZonePoints)-34)))),"")</f>
        <v xml:space="preserve"> EQ1</v>
      </c>
      <c r="AO41" s="45" t="str">
        <f t="shared" ca="1" si="13"/>
        <v/>
      </c>
      <c r="AP41" s="45" t="str">
        <f t="shared" ca="1" si="14"/>
        <v>EQ1</v>
      </c>
      <c r="AQ41" s="78" t="str">
        <f t="array" aca="1" ref="AQ41" ca="1">IFERROR(INDEX(ZonePoints,MATCH(AO41,ColClubs,0),MATCH(AP41,LigEquipes,0)),"")</f>
        <v/>
      </c>
      <c r="AS41" s="50">
        <v>39</v>
      </c>
      <c r="AT41" s="124" t="str">
        <f t="shared" ca="1" si="15"/>
        <v xml:space="preserve"> EQ1</v>
      </c>
      <c r="AU41" s="51" t="str">
        <f t="shared" ca="1" si="16"/>
        <v/>
      </c>
    </row>
    <row r="42" spans="2:47" ht="13">
      <c r="B42" s="175"/>
      <c r="C42" s="19">
        <v>40</v>
      </c>
      <c r="D42" s="22" t="str">
        <f t="array" ref="D42">IF(ISERROR(INDEX(DossardsARV,MATCH($A$3&amp;C42,triselcourse&amp;claselcourARV,0))),"-",INDEX(DossardsARV,MATCH($A$3&amp;C42,triselcourse&amp;claselcourARV,0)))</f>
        <v>-</v>
      </c>
      <c r="E42" s="22" t="e">
        <f t="shared" si="0"/>
        <v>#REF!</v>
      </c>
      <c r="F42" s="22" t="e">
        <f t="shared" si="1"/>
        <v>#REF!</v>
      </c>
      <c r="G42" s="21" t="str">
        <f t="array" ref="G42">IF($D42="","",IF(ISERROR(INDEX(TempsARV,MATCH($A$3&amp;D42,triselcourse&amp;DossardsARV,0))),"-",INDEX(TempsARV,MATCH($A$3&amp;D42,triselcourse&amp;DossardsARV,0))))</f>
        <v>-</v>
      </c>
      <c r="H42" s="117" t="str">
        <f t="shared" si="2"/>
        <v/>
      </c>
      <c r="I42" s="117" t="str">
        <f t="shared" si="3"/>
        <v/>
      </c>
      <c r="J42" s="117" t="str">
        <f t="shared" si="4"/>
        <v/>
      </c>
      <c r="K42" s="117" t="str">
        <f t="shared" si="5"/>
        <v/>
      </c>
      <c r="L42" s="62" t="str">
        <f t="array" aca="1" ref="L42" ca="1">IF(ISBLANK($C42),"",IF(OR(COUNTIF(clubARV5,H42)&lt;choixt5,COUNTIF($H$2:H41,H42)),"",SUM(SMALL(IF(clubARV5=H42,$C$3:$C$401),ROW(INDIRECT("1:"&amp;choixt5))))+ROW()/9^9))</f>
        <v/>
      </c>
      <c r="M42" s="36" t="str">
        <f ca="1">IF(N42="","",ROWS(M$3:M42))</f>
        <v/>
      </c>
      <c r="N42" s="1" t="str">
        <f ca="1">IF(COUNT(POINTS1b5)&lt;ROWS(N$3:N42),"",INDEX(clubARV5,MATCH(P42,POINTS1b5,0)))</f>
        <v/>
      </c>
      <c r="O42" s="1">
        <f t="shared" ca="1" si="8"/>
        <v>399</v>
      </c>
      <c r="P42" s="2" t="str">
        <f ca="1">IF(COUNT(POINTS1b5)&lt;ROWS(P$3:P42),"",SMALL(POINTS1b5,ROWS(P$3:P42)))</f>
        <v/>
      </c>
      <c r="Q42" s="40" t="str">
        <f t="array" aca="1" ref="Q42" ca="1">IFERROR(SMALL(IF(($H$3:$H$401=$N42)*($H$3:$H$401&lt;&gt;""),$C$3:$C$401),COLUMNS($Q:Q)),"-")</f>
        <v>-</v>
      </c>
      <c r="R42" s="63" t="str">
        <f t="array" aca="1" ref="R42" ca="1">IFERROR(SMALL(IF(($H$3:$H$401=$N42)*($H$3:$H$401&lt;&gt;""),$C$3:$C$401),COLUMNS($Q:R)),"-")</f>
        <v>-</v>
      </c>
      <c r="S42" s="63" t="str">
        <f t="array" aca="1" ref="S42" ca="1">IFERROR(SMALL(IF(($H$3:$H$401=$N42)*($H$3:$H$401&lt;&gt;""),$C$3:$C$401),COLUMNS($Q:S)),"-")</f>
        <v>-</v>
      </c>
      <c r="T42" s="63" t="str">
        <f t="array" aca="1" ref="T42" ca="1">IFERROR(SMALL(IF(($H$3:$H$401=$N42)*($H$3:$H$401&lt;&gt;""),$C$3:$C$401),COLUMNS($Q:T)),"-")</f>
        <v>-</v>
      </c>
      <c r="U42" s="63" t="str">
        <f t="array" aca="1" ref="U42" ca="1">IFERROR(SMALL(IF(($H$3:$H$401=$N42)*($H$3:$H$401&lt;&gt;""),$C$3:$C$401),COLUMNS($Q:U)),"-")</f>
        <v>-</v>
      </c>
      <c r="V42" s="40" t="str">
        <f t="array" aca="1" ref="V42" ca="1">IFERROR(SMALL(IF(($H$3:$H$401=$N42)*($H$3:$H$401&lt;&gt;""),$C$3:$C$401),COLUMNS($Q:V)),"-")</f>
        <v>-</v>
      </c>
      <c r="W42" s="63" t="str">
        <f t="array" aca="1" ref="W42" ca="1">IFERROR(SMALL(IF(($H$3:$H$401=$N42)*($H$3:$H$401&lt;&gt;""),$C$3:$C$401),COLUMNS($Q:W)),"-")</f>
        <v>-</v>
      </c>
      <c r="X42" s="63" t="str">
        <f t="array" aca="1" ref="X42" ca="1">IFERROR(SMALL(IF(($H$3:$H$401=$N42)*($H$3:$H$401&lt;&gt;""),$C$3:$C$401),COLUMNS($Q:X)),"-")</f>
        <v>-</v>
      </c>
      <c r="Y42" s="63" t="str">
        <f t="array" aca="1" ref="Y42" ca="1">IFERROR(SMALL(IF(($H$3:$H$401=$N42)*($H$3:$H$401&lt;&gt;""),$C$3:$C$401),COLUMNS($Q:Y)),"-")</f>
        <v>-</v>
      </c>
      <c r="Z42" s="63" t="str">
        <f t="array" aca="1" ref="Z42" ca="1">IFERROR(SMALL(IF(($H$3:$H$401=$N42)*($H$3:$H$401&lt;&gt;""),$C$3:$C$401),COLUMNS($Q:Z)),"-")</f>
        <v>-</v>
      </c>
      <c r="AA42" s="40" t="str">
        <f t="array" aca="1" ref="AA42" ca="1">IFERROR(SMALL(IF(($H$3:$H$401=$N42)*($H$3:$H$401&lt;&gt;""),$C$3:$C$401),COLUMNS($Q:AA)),"-")</f>
        <v>-</v>
      </c>
      <c r="AB42" s="63" t="str">
        <f t="array" aca="1" ref="AB42" ca="1">IFERROR(SMALL(IF(($H$3:$H$401=$N42)*($H$3:$H$401&lt;&gt;""),$C$3:$C$401),COLUMNS($Q:AB)),"-")</f>
        <v>-</v>
      </c>
      <c r="AC42" s="63" t="str">
        <f t="array" aca="1" ref="AC42" ca="1">IFERROR(SMALL(IF(($H$3:$H$401=$N42)*($H$3:$H$401&lt;&gt;""),$C$3:$C$401),COLUMNS($Q:AC)),"-")</f>
        <v>-</v>
      </c>
      <c r="AD42" s="63" t="str">
        <f t="array" aca="1" ref="AD42" ca="1">IFERROR(SMALL(IF(($H$3:$H$401=$N42)*($H$3:$H$401&lt;&gt;""),$C$3:$C$401),COLUMNS($Q:AD)),"-")</f>
        <v>-</v>
      </c>
      <c r="AE42" s="63" t="str">
        <f t="array" aca="1" ref="AE42" ca="1">IFERROR(SMALL(IF(($H$3:$H$401=$N42)*($H$3:$H$401&lt;&gt;""),$C$3:$C$401),COLUMNS($Q:AE)),"-")</f>
        <v>-</v>
      </c>
      <c r="AM42" s="58">
        <v>40</v>
      </c>
      <c r="AN42" s="43" t="str">
        <f t="array" aca="1" ref="AN42" ca="1">IFERROR(INDEX(ColClubs,MIN(IF(ZonePoints&lt;&gt;"",IF(ZonePoints+(ROW(ZonePoints)+COLUMN(ZonePoints))/9^9=SMALL(IF(ZonePoints&lt;&gt;"",ZonePoints+(ROW(ZonePoints)+COLUMN(ZonePoints))/9^9),ROWS($2:41)),ROW(INDIRECT("1:"&amp;ROWS(ColClubs)))))))&amp;" "&amp;INDEX(LigEquipes,,MIN(IF(ZonePoints&lt;&gt;"",IF(ZonePoints+(ROW(ZonePoints)+COLUMN(ZonePoints))/9^9=SMALL(IF(ZonePoints&lt;&gt;"",ZonePoints+(ROW(ZonePoints)+COLUMN(ZonePoints))/9^9),ROWS($2:41)),COLUMN(ZonePoints)-34)))),"")</f>
        <v xml:space="preserve"> EQ1</v>
      </c>
      <c r="AO42" s="45" t="str">
        <f t="shared" ca="1" si="13"/>
        <v/>
      </c>
      <c r="AP42" s="45" t="str">
        <f t="shared" ca="1" si="14"/>
        <v>EQ1</v>
      </c>
      <c r="AQ42" s="78" t="str">
        <f t="array" aca="1" ref="AQ42" ca="1">IFERROR(INDEX(ZonePoints,MATCH(AO42,ColClubs,0),MATCH(AP42,LigEquipes,0)),"")</f>
        <v/>
      </c>
      <c r="AS42" s="50">
        <v>40</v>
      </c>
      <c r="AT42" s="124" t="str">
        <f t="shared" ca="1" si="15"/>
        <v xml:space="preserve"> EQ1</v>
      </c>
      <c r="AU42" s="51" t="str">
        <f t="shared" ca="1" si="16"/>
        <v/>
      </c>
    </row>
    <row r="43" spans="2:47" ht="13">
      <c r="B43" s="175"/>
      <c r="C43" s="19">
        <v>41</v>
      </c>
      <c r="D43" s="22" t="str">
        <f t="array" ref="D43">IF(ISERROR(INDEX(DossardsARV,MATCH($A$3&amp;C43,triselcourse&amp;claselcourARV,0))),"-",INDEX(DossardsARV,MATCH($A$3&amp;C43,triselcourse&amp;claselcourARV,0)))</f>
        <v>-</v>
      </c>
      <c r="E43" s="22" t="e">
        <f t="shared" si="0"/>
        <v>#REF!</v>
      </c>
      <c r="F43" s="22" t="e">
        <f t="shared" si="1"/>
        <v>#REF!</v>
      </c>
      <c r="G43" s="21" t="str">
        <f t="array" ref="G43">IF($D43="","",IF(ISERROR(INDEX(TempsARV,MATCH($A$3&amp;D43,triselcourse&amp;DossardsARV,0))),"-",INDEX(TempsARV,MATCH($A$3&amp;D43,triselcourse&amp;DossardsARV,0))))</f>
        <v>-</v>
      </c>
      <c r="H43" s="117" t="str">
        <f t="shared" si="2"/>
        <v/>
      </c>
      <c r="I43" s="117" t="str">
        <f t="shared" si="3"/>
        <v/>
      </c>
      <c r="J43" s="117" t="str">
        <f t="shared" si="4"/>
        <v/>
      </c>
      <c r="K43" s="117" t="str">
        <f t="shared" si="5"/>
        <v/>
      </c>
      <c r="L43" s="62" t="str">
        <f t="array" aca="1" ref="L43" ca="1">IF(ISBLANK($C43),"",IF(OR(COUNTIF(clubARV5,H43)&lt;choixt5,COUNTIF($H$2:H42,H43)),"",SUM(SMALL(IF(clubARV5=H43,$C$3:$C$401),ROW(INDIRECT("1:"&amp;choixt5))))+ROW()/9^9))</f>
        <v/>
      </c>
      <c r="M43" s="36" t="str">
        <f ca="1">IF(N43="","",ROWS(M$3:M43))</f>
        <v/>
      </c>
      <c r="N43" s="1" t="str">
        <f ca="1">IF(COUNT(POINTS1b5)&lt;ROWS(N$3:N43),"",INDEX(clubARV5,MATCH(P43,POINTS1b5,0)))</f>
        <v/>
      </c>
      <c r="O43" s="1">
        <f t="shared" ca="1" si="8"/>
        <v>399</v>
      </c>
      <c r="P43" s="2" t="str">
        <f ca="1">IF(COUNT(POINTS1b5)&lt;ROWS(P$3:P43),"",SMALL(POINTS1b5,ROWS(P$3:P43)))</f>
        <v/>
      </c>
      <c r="Q43" s="40" t="str">
        <f t="array" aca="1" ref="Q43" ca="1">IFERROR(SMALL(IF(($H$3:$H$401=$N43)*($H$3:$H$401&lt;&gt;""),$C$3:$C$401),COLUMNS($Q:Q)),"-")</f>
        <v>-</v>
      </c>
      <c r="R43" s="63" t="str">
        <f t="array" aca="1" ref="R43" ca="1">IFERROR(SMALL(IF(($H$3:$H$401=$N43)*($H$3:$H$401&lt;&gt;""),$C$3:$C$401),COLUMNS($Q:R)),"-")</f>
        <v>-</v>
      </c>
      <c r="S43" s="63" t="str">
        <f t="array" aca="1" ref="S43" ca="1">IFERROR(SMALL(IF(($H$3:$H$401=$N43)*($H$3:$H$401&lt;&gt;""),$C$3:$C$401),COLUMNS($Q:S)),"-")</f>
        <v>-</v>
      </c>
      <c r="T43" s="63" t="str">
        <f t="array" aca="1" ref="T43" ca="1">IFERROR(SMALL(IF(($H$3:$H$401=$N43)*($H$3:$H$401&lt;&gt;""),$C$3:$C$401),COLUMNS($Q:T)),"-")</f>
        <v>-</v>
      </c>
      <c r="U43" s="63" t="str">
        <f t="array" aca="1" ref="U43" ca="1">IFERROR(SMALL(IF(($H$3:$H$401=$N43)*($H$3:$H$401&lt;&gt;""),$C$3:$C$401),COLUMNS($Q:U)),"-")</f>
        <v>-</v>
      </c>
      <c r="V43" s="40" t="str">
        <f t="array" aca="1" ref="V43" ca="1">IFERROR(SMALL(IF(($H$3:$H$401=$N43)*($H$3:$H$401&lt;&gt;""),$C$3:$C$401),COLUMNS($Q:V)),"-")</f>
        <v>-</v>
      </c>
      <c r="W43" s="63" t="str">
        <f t="array" aca="1" ref="W43" ca="1">IFERROR(SMALL(IF(($H$3:$H$401=$N43)*($H$3:$H$401&lt;&gt;""),$C$3:$C$401),COLUMNS($Q:W)),"-")</f>
        <v>-</v>
      </c>
      <c r="X43" s="63" t="str">
        <f t="array" aca="1" ref="X43" ca="1">IFERROR(SMALL(IF(($H$3:$H$401=$N43)*($H$3:$H$401&lt;&gt;""),$C$3:$C$401),COLUMNS($Q:X)),"-")</f>
        <v>-</v>
      </c>
      <c r="Y43" s="63" t="str">
        <f t="array" aca="1" ref="Y43" ca="1">IFERROR(SMALL(IF(($H$3:$H$401=$N43)*($H$3:$H$401&lt;&gt;""),$C$3:$C$401),COLUMNS($Q:Y)),"-")</f>
        <v>-</v>
      </c>
      <c r="Z43" s="63" t="str">
        <f t="array" aca="1" ref="Z43" ca="1">IFERROR(SMALL(IF(($H$3:$H$401=$N43)*($H$3:$H$401&lt;&gt;""),$C$3:$C$401),COLUMNS($Q:Z)),"-")</f>
        <v>-</v>
      </c>
      <c r="AA43" s="40" t="str">
        <f t="array" aca="1" ref="AA43" ca="1">IFERROR(SMALL(IF(($H$3:$H$401=$N43)*($H$3:$H$401&lt;&gt;""),$C$3:$C$401),COLUMNS($Q:AA)),"-")</f>
        <v>-</v>
      </c>
      <c r="AB43" s="63" t="str">
        <f t="array" aca="1" ref="AB43" ca="1">IFERROR(SMALL(IF(($H$3:$H$401=$N43)*($H$3:$H$401&lt;&gt;""),$C$3:$C$401),COLUMNS($Q:AB)),"-")</f>
        <v>-</v>
      </c>
      <c r="AC43" s="63" t="str">
        <f t="array" aca="1" ref="AC43" ca="1">IFERROR(SMALL(IF(($H$3:$H$401=$N43)*($H$3:$H$401&lt;&gt;""),$C$3:$C$401),COLUMNS($Q:AC)),"-")</f>
        <v>-</v>
      </c>
      <c r="AD43" s="63" t="str">
        <f t="array" aca="1" ref="AD43" ca="1">IFERROR(SMALL(IF(($H$3:$H$401=$N43)*($H$3:$H$401&lt;&gt;""),$C$3:$C$401),COLUMNS($Q:AD)),"-")</f>
        <v>-</v>
      </c>
      <c r="AE43" s="63" t="str">
        <f t="array" aca="1" ref="AE43" ca="1">IFERROR(SMALL(IF(($H$3:$H$401=$N43)*($H$3:$H$401&lt;&gt;""),$C$3:$C$401),COLUMNS($Q:AE)),"-")</f>
        <v>-</v>
      </c>
      <c r="AM43" s="58">
        <v>41</v>
      </c>
      <c r="AN43" s="43" t="str">
        <f t="array" aca="1" ref="AN43" ca="1">IFERROR(INDEX(ColClubs,MIN(IF(ZonePoints&lt;&gt;"",IF(ZonePoints+(ROW(ZonePoints)+COLUMN(ZonePoints))/9^9=SMALL(IF(ZonePoints&lt;&gt;"",ZonePoints+(ROW(ZonePoints)+COLUMN(ZonePoints))/9^9),ROWS($2:42)),ROW(INDIRECT("1:"&amp;ROWS(ColClubs)))))))&amp;" "&amp;INDEX(LigEquipes,,MIN(IF(ZonePoints&lt;&gt;"",IF(ZonePoints+(ROW(ZonePoints)+COLUMN(ZonePoints))/9^9=SMALL(IF(ZonePoints&lt;&gt;"",ZonePoints+(ROW(ZonePoints)+COLUMN(ZonePoints))/9^9),ROWS($2:42)),COLUMN(ZonePoints)-34)))),"")</f>
        <v xml:space="preserve"> EQ1</v>
      </c>
      <c r="AO43" s="45" t="str">
        <f t="shared" ca="1" si="13"/>
        <v/>
      </c>
      <c r="AP43" s="45" t="str">
        <f t="shared" ca="1" si="14"/>
        <v>EQ1</v>
      </c>
      <c r="AQ43" s="78" t="str">
        <f t="array" aca="1" ref="AQ43" ca="1">IFERROR(INDEX(ZonePoints,MATCH(AO43,ColClubs,0),MATCH(AP43,LigEquipes,0)),"")</f>
        <v/>
      </c>
      <c r="AS43" s="50">
        <v>41</v>
      </c>
      <c r="AT43" s="124" t="str">
        <f t="shared" ca="1" si="15"/>
        <v xml:space="preserve"> EQ1</v>
      </c>
      <c r="AU43" s="51" t="str">
        <f t="shared" ca="1" si="16"/>
        <v/>
      </c>
    </row>
    <row r="44" spans="2:47" ht="13">
      <c r="B44" s="175"/>
      <c r="C44" s="19">
        <v>42</v>
      </c>
      <c r="D44" s="22" t="str">
        <f t="array" ref="D44">IF(ISERROR(INDEX(DossardsARV,MATCH($A$3&amp;C44,triselcourse&amp;claselcourARV,0))),"-",INDEX(DossardsARV,MATCH($A$3&amp;C44,triselcourse&amp;claselcourARV,0)))</f>
        <v>-</v>
      </c>
      <c r="E44" s="22" t="str">
        <f t="shared" ref="E44:E107" si="17">IFERROR(IF($D44="","",VLOOKUP($D44,base,2,FALSE)),"-")</f>
        <v>-</v>
      </c>
      <c r="F44" s="22" t="str">
        <f t="shared" ref="F44:F107" si="18">IFERROR(IF($D44="","",VLOOKUP($D44,base,3,FALSE)),"-")</f>
        <v>-</v>
      </c>
      <c r="G44" s="21" t="str">
        <f t="array" ref="G44">IF($D44="","",IF(ISERROR(INDEX(TempsARV,MATCH($A$3&amp;D44,triselcourse&amp;DossardsARV,0))),"-",INDEX(TempsARV,MATCH($A$3&amp;D44,triselcourse&amp;DossardsARV,0))))</f>
        <v>-</v>
      </c>
      <c r="H44" s="117" t="str">
        <f t="shared" ref="H44:H107" si="19">IFERROR(IF($D44="-","",VLOOKUP($D44,base,6,FALSE)),"-")</f>
        <v/>
      </c>
      <c r="I44" s="117" t="str">
        <f t="shared" ref="I44:I107" si="20">IFERROR(IF($D44="-","",VLOOKUP($D44,base,9,FALSE)),"-")</f>
        <v/>
      </c>
      <c r="J44" s="117" t="str">
        <f t="shared" ref="J44:J107" si="21">IFERROR(IF($D44="-","",VLOOKUP($D44,base,5,FALSE)),"-")</f>
        <v/>
      </c>
      <c r="K44" s="117" t="str">
        <f t="shared" ref="K44:K107" si="22">IFERROR(IF($D44="-","",VLOOKUP($D44,base,8,FALSE)),"-")</f>
        <v/>
      </c>
      <c r="L44" s="62" t="str">
        <f t="array" aca="1" ref="L44" ca="1">IF(ISBLANK($C44),"",IF(OR(COUNTIF(clubARV5,H44)&lt;choixt5,COUNTIF($H$2:H43,H44)),"",SUM(SMALL(IF(clubARV5=H44,$C$3:$C$401),ROW(INDIRECT("1:"&amp;choixt5))))+ROW()/9^9))</f>
        <v/>
      </c>
      <c r="M44" s="36" t="str">
        <f ca="1">IF(N44="","",ROWS(M$3:M44))</f>
        <v/>
      </c>
      <c r="N44" s="1" t="str">
        <f ca="1">IF(COUNT(POINTS1b5)&lt;ROWS(N$3:N44),"",INDEX(clubARV5,MATCH(P44,POINTS1b5,0)))</f>
        <v/>
      </c>
      <c r="O44" s="1">
        <f t="shared" ca="1" si="8"/>
        <v>399</v>
      </c>
      <c r="P44" s="2" t="str">
        <f ca="1">IF(COUNT(POINTS1b5)&lt;ROWS(P$3:P44),"",SMALL(POINTS1b5,ROWS(P$3:P44)))</f>
        <v/>
      </c>
      <c r="Q44" s="40" t="str">
        <f t="array" aca="1" ref="Q44" ca="1">IFERROR(SMALL(IF(($H$3:$H$401=$N44)*($H$3:$H$401&lt;&gt;""),$C$3:$C$401),COLUMNS($Q:Q)),"-")</f>
        <v>-</v>
      </c>
      <c r="R44" s="63" t="str">
        <f t="array" aca="1" ref="R44" ca="1">IFERROR(SMALL(IF(($H$3:$H$401=$N44)*($H$3:$H$401&lt;&gt;""),$C$3:$C$401),COLUMNS($Q:R)),"-")</f>
        <v>-</v>
      </c>
      <c r="S44" s="63" t="str">
        <f t="array" aca="1" ref="S44" ca="1">IFERROR(SMALL(IF(($H$3:$H$401=$N44)*($H$3:$H$401&lt;&gt;""),$C$3:$C$401),COLUMNS($Q:S)),"-")</f>
        <v>-</v>
      </c>
      <c r="T44" s="63" t="str">
        <f t="array" aca="1" ref="T44" ca="1">IFERROR(SMALL(IF(($H$3:$H$401=$N44)*($H$3:$H$401&lt;&gt;""),$C$3:$C$401),COLUMNS($Q:T)),"-")</f>
        <v>-</v>
      </c>
      <c r="U44" s="63" t="str">
        <f t="array" aca="1" ref="U44" ca="1">IFERROR(SMALL(IF(($H$3:$H$401=$N44)*($H$3:$H$401&lt;&gt;""),$C$3:$C$401),COLUMNS($Q:U)),"-")</f>
        <v>-</v>
      </c>
      <c r="V44" s="40" t="str">
        <f t="array" aca="1" ref="V44" ca="1">IFERROR(SMALL(IF(($H$3:$H$401=$N44)*($H$3:$H$401&lt;&gt;""),$C$3:$C$401),COLUMNS($Q:V)),"-")</f>
        <v>-</v>
      </c>
      <c r="W44" s="63" t="str">
        <f t="array" aca="1" ref="W44" ca="1">IFERROR(SMALL(IF(($H$3:$H$401=$N44)*($H$3:$H$401&lt;&gt;""),$C$3:$C$401),COLUMNS($Q:W)),"-")</f>
        <v>-</v>
      </c>
      <c r="X44" s="63" t="str">
        <f t="array" aca="1" ref="X44" ca="1">IFERROR(SMALL(IF(($H$3:$H$401=$N44)*($H$3:$H$401&lt;&gt;""),$C$3:$C$401),COLUMNS($Q:X)),"-")</f>
        <v>-</v>
      </c>
      <c r="Y44" s="63" t="str">
        <f t="array" aca="1" ref="Y44" ca="1">IFERROR(SMALL(IF(($H$3:$H$401=$N44)*($H$3:$H$401&lt;&gt;""),$C$3:$C$401),COLUMNS($Q:Y)),"-")</f>
        <v>-</v>
      </c>
      <c r="Z44" s="63" t="str">
        <f t="array" aca="1" ref="Z44" ca="1">IFERROR(SMALL(IF(($H$3:$H$401=$N44)*($H$3:$H$401&lt;&gt;""),$C$3:$C$401),COLUMNS($Q:Z)),"-")</f>
        <v>-</v>
      </c>
      <c r="AA44" s="40" t="str">
        <f t="array" aca="1" ref="AA44" ca="1">IFERROR(SMALL(IF(($H$3:$H$401=$N44)*($H$3:$H$401&lt;&gt;""),$C$3:$C$401),COLUMNS($Q:AA)),"-")</f>
        <v>-</v>
      </c>
      <c r="AB44" s="63" t="str">
        <f t="array" aca="1" ref="AB44" ca="1">IFERROR(SMALL(IF(($H$3:$H$401=$N44)*($H$3:$H$401&lt;&gt;""),$C$3:$C$401),COLUMNS($Q:AB)),"-")</f>
        <v>-</v>
      </c>
      <c r="AC44" s="63" t="str">
        <f t="array" aca="1" ref="AC44" ca="1">IFERROR(SMALL(IF(($H$3:$H$401=$N44)*($H$3:$H$401&lt;&gt;""),$C$3:$C$401),COLUMNS($Q:AC)),"-")</f>
        <v>-</v>
      </c>
      <c r="AD44" s="63" t="str">
        <f t="array" aca="1" ref="AD44" ca="1">IFERROR(SMALL(IF(($H$3:$H$401=$N44)*($H$3:$H$401&lt;&gt;""),$C$3:$C$401),COLUMNS($Q:AD)),"-")</f>
        <v>-</v>
      </c>
      <c r="AE44" s="63" t="str">
        <f t="array" aca="1" ref="AE44" ca="1">IFERROR(SMALL(IF(($H$3:$H$401=$N44)*($H$3:$H$401&lt;&gt;""),$C$3:$C$401),COLUMNS($Q:AE)),"-")</f>
        <v>-</v>
      </c>
      <c r="AM44" s="58">
        <v>42</v>
      </c>
      <c r="AN44" s="43" t="str">
        <f t="array" aca="1" ref="AN44" ca="1">IFERROR(INDEX(ColClubs,MIN(IF(ZonePoints&lt;&gt;"",IF(ZonePoints+(ROW(ZonePoints)+COLUMN(ZonePoints))/9^9=SMALL(IF(ZonePoints&lt;&gt;"",ZonePoints+(ROW(ZonePoints)+COLUMN(ZonePoints))/9^9),ROWS($2:43)),ROW(INDIRECT("1:"&amp;ROWS(ColClubs)))))))&amp;" "&amp;INDEX(LigEquipes,,MIN(IF(ZonePoints&lt;&gt;"",IF(ZonePoints+(ROW(ZonePoints)+COLUMN(ZonePoints))/9^9=SMALL(IF(ZonePoints&lt;&gt;"",ZonePoints+(ROW(ZonePoints)+COLUMN(ZonePoints))/9^9),ROWS($2:43)),COLUMN(ZonePoints)-34)))),"")</f>
        <v xml:space="preserve"> EQ1</v>
      </c>
      <c r="AO44" s="45" t="str">
        <f t="shared" ca="1" si="13"/>
        <v/>
      </c>
      <c r="AP44" s="45" t="str">
        <f t="shared" ca="1" si="14"/>
        <v>EQ1</v>
      </c>
      <c r="AQ44" s="78" t="str">
        <f t="array" aca="1" ref="AQ44" ca="1">IFERROR(INDEX(ZonePoints,MATCH(AO44,ColClubs,0),MATCH(AP44,LigEquipes,0)),"")</f>
        <v/>
      </c>
      <c r="AS44" s="50">
        <v>42</v>
      </c>
      <c r="AT44" s="124" t="str">
        <f t="shared" ca="1" si="15"/>
        <v xml:space="preserve"> EQ1</v>
      </c>
      <c r="AU44" s="51" t="str">
        <f t="shared" ca="1" si="16"/>
        <v/>
      </c>
    </row>
    <row r="45" spans="2:47" ht="13">
      <c r="B45" s="175"/>
      <c r="C45" s="19">
        <v>43</v>
      </c>
      <c r="D45" s="22" t="str">
        <f t="array" ref="D45">IF(ISERROR(INDEX(DossardsARV,MATCH($A$3&amp;C45,triselcourse&amp;claselcourARV,0))),"-",INDEX(DossardsARV,MATCH($A$3&amp;C45,triselcourse&amp;claselcourARV,0)))</f>
        <v>-</v>
      </c>
      <c r="E45" s="117" t="str">
        <f t="shared" si="17"/>
        <v>-</v>
      </c>
      <c r="F45" s="117" t="str">
        <f t="shared" si="18"/>
        <v>-</v>
      </c>
      <c r="G45" s="21" t="str">
        <f t="array" ref="G45">IF($D45="","",IF(ISERROR(INDEX(TempsARV,MATCH($A$3&amp;D45,triselcourse&amp;DossardsARV,0))),"-",INDEX(TempsARV,MATCH($A$3&amp;D45,triselcourse&amp;DossardsARV,0))))</f>
        <v>-</v>
      </c>
      <c r="H45" s="117" t="str">
        <f t="shared" si="19"/>
        <v/>
      </c>
      <c r="I45" s="117" t="str">
        <f t="shared" si="20"/>
        <v/>
      </c>
      <c r="J45" s="117" t="str">
        <f t="shared" si="21"/>
        <v/>
      </c>
      <c r="K45" s="117" t="str">
        <f t="shared" si="22"/>
        <v/>
      </c>
      <c r="L45" s="62" t="str">
        <f t="array" aca="1" ref="L45" ca="1">IF(ISBLANK($C45),"",IF(OR(COUNTIF(clubARV5,H45)&lt;choixt5,COUNTIF($H$2:H44,H45)),"",SUM(SMALL(IF(clubARV5=H45,$C$3:$C$401),ROW(INDIRECT("1:"&amp;choixt5))))+ROW()/9^9))</f>
        <v/>
      </c>
      <c r="M45" s="36" t="str">
        <f ca="1">IF(N45="","",ROWS(M$3:M45))</f>
        <v/>
      </c>
      <c r="N45" s="1" t="str">
        <f ca="1">IF(COUNT(POINTS1b5)&lt;ROWS(N$3:N45),"",INDEX(clubARV5,MATCH(P45,POINTS1b5,0)))</f>
        <v/>
      </c>
      <c r="O45" s="1">
        <f t="shared" ca="1" si="8"/>
        <v>399</v>
      </c>
      <c r="P45" s="2" t="str">
        <f ca="1">IF(COUNT(POINTS1b5)&lt;ROWS(P$3:P45),"",SMALL(POINTS1b5,ROWS(P$3:P45)))</f>
        <v/>
      </c>
      <c r="Q45" s="40" t="str">
        <f t="array" aca="1" ref="Q45" ca="1">IFERROR(SMALL(IF(($H$3:$H$401=$N45)*($H$3:$H$401&lt;&gt;""),$C$3:$C$401),COLUMNS($Q:Q)),"-")</f>
        <v>-</v>
      </c>
      <c r="R45" s="63" t="str">
        <f t="array" aca="1" ref="R45" ca="1">IFERROR(SMALL(IF(($H$3:$H$401=$N45)*($H$3:$H$401&lt;&gt;""),$C$3:$C$401),COLUMNS($Q:R)),"-")</f>
        <v>-</v>
      </c>
      <c r="S45" s="63" t="str">
        <f t="array" aca="1" ref="S45" ca="1">IFERROR(SMALL(IF(($H$3:$H$401=$N45)*($H$3:$H$401&lt;&gt;""),$C$3:$C$401),COLUMNS($Q:S)),"-")</f>
        <v>-</v>
      </c>
      <c r="T45" s="63" t="str">
        <f t="array" aca="1" ref="T45" ca="1">IFERROR(SMALL(IF(($H$3:$H$401=$N45)*($H$3:$H$401&lt;&gt;""),$C$3:$C$401),COLUMNS($Q:T)),"-")</f>
        <v>-</v>
      </c>
      <c r="U45" s="63" t="str">
        <f t="array" aca="1" ref="U45" ca="1">IFERROR(SMALL(IF(($H$3:$H$401=$N45)*($H$3:$H$401&lt;&gt;""),$C$3:$C$401),COLUMNS($Q:U)),"-")</f>
        <v>-</v>
      </c>
      <c r="V45" s="40" t="str">
        <f t="array" aca="1" ref="V45" ca="1">IFERROR(SMALL(IF(($H$3:$H$401=$N45)*($H$3:$H$401&lt;&gt;""),$C$3:$C$401),COLUMNS($Q:V)),"-")</f>
        <v>-</v>
      </c>
      <c r="W45" s="63" t="str">
        <f t="array" aca="1" ref="W45" ca="1">IFERROR(SMALL(IF(($H$3:$H$401=$N45)*($H$3:$H$401&lt;&gt;""),$C$3:$C$401),COLUMNS($Q:W)),"-")</f>
        <v>-</v>
      </c>
      <c r="X45" s="63" t="str">
        <f t="array" aca="1" ref="X45" ca="1">IFERROR(SMALL(IF(($H$3:$H$401=$N45)*($H$3:$H$401&lt;&gt;""),$C$3:$C$401),COLUMNS($Q:X)),"-")</f>
        <v>-</v>
      </c>
      <c r="Y45" s="63" t="str">
        <f t="array" aca="1" ref="Y45" ca="1">IFERROR(SMALL(IF(($H$3:$H$401=$N45)*($H$3:$H$401&lt;&gt;""),$C$3:$C$401),COLUMNS($Q:Y)),"-")</f>
        <v>-</v>
      </c>
      <c r="Z45" s="63" t="str">
        <f t="array" aca="1" ref="Z45" ca="1">IFERROR(SMALL(IF(($H$3:$H$401=$N45)*($H$3:$H$401&lt;&gt;""),$C$3:$C$401),COLUMNS($Q:Z)),"-")</f>
        <v>-</v>
      </c>
      <c r="AA45" s="40" t="str">
        <f t="array" aca="1" ref="AA45" ca="1">IFERROR(SMALL(IF(($H$3:$H$401=$N45)*($H$3:$H$401&lt;&gt;""),$C$3:$C$401),COLUMNS($Q:AA)),"-")</f>
        <v>-</v>
      </c>
      <c r="AB45" s="63" t="str">
        <f t="array" aca="1" ref="AB45" ca="1">IFERROR(SMALL(IF(($H$3:$H$401=$N45)*($H$3:$H$401&lt;&gt;""),$C$3:$C$401),COLUMNS($Q:AB)),"-")</f>
        <v>-</v>
      </c>
      <c r="AC45" s="63" t="str">
        <f t="array" aca="1" ref="AC45" ca="1">IFERROR(SMALL(IF(($H$3:$H$401=$N45)*($H$3:$H$401&lt;&gt;""),$C$3:$C$401),COLUMNS($Q:AC)),"-")</f>
        <v>-</v>
      </c>
      <c r="AD45" s="63" t="str">
        <f t="array" aca="1" ref="AD45" ca="1">IFERROR(SMALL(IF(($H$3:$H$401=$N45)*($H$3:$H$401&lt;&gt;""),$C$3:$C$401),COLUMNS($Q:AD)),"-")</f>
        <v>-</v>
      </c>
      <c r="AE45" s="63" t="str">
        <f t="array" aca="1" ref="AE45" ca="1">IFERROR(SMALL(IF(($H$3:$H$401=$N45)*($H$3:$H$401&lt;&gt;""),$C$3:$C$401),COLUMNS($Q:AE)),"-")</f>
        <v>-</v>
      </c>
      <c r="AM45" s="58">
        <v>43</v>
      </c>
      <c r="AN45" s="43" t="str">
        <f t="array" aca="1" ref="AN45" ca="1">IFERROR(INDEX(ColClubs,MIN(IF(ZonePoints&lt;&gt;"",IF(ZonePoints+(ROW(ZonePoints)+COLUMN(ZonePoints))/9^9=SMALL(IF(ZonePoints&lt;&gt;"",ZonePoints+(ROW(ZonePoints)+COLUMN(ZonePoints))/9^9),ROWS($2:44)),ROW(INDIRECT("1:"&amp;ROWS(ColClubs)))))))&amp;" "&amp;INDEX(LigEquipes,,MIN(IF(ZonePoints&lt;&gt;"",IF(ZonePoints+(ROW(ZonePoints)+COLUMN(ZonePoints))/9^9=SMALL(IF(ZonePoints&lt;&gt;"",ZonePoints+(ROW(ZonePoints)+COLUMN(ZonePoints))/9^9),ROWS($2:44)),COLUMN(ZonePoints)-34)))),"")</f>
        <v xml:space="preserve"> EQ1</v>
      </c>
      <c r="AO45" s="45" t="str">
        <f t="shared" ca="1" si="13"/>
        <v/>
      </c>
      <c r="AP45" s="45" t="str">
        <f t="shared" ca="1" si="14"/>
        <v>EQ1</v>
      </c>
      <c r="AQ45" s="78" t="str">
        <f t="array" aca="1" ref="AQ45" ca="1">IFERROR(INDEX(ZonePoints,MATCH(AO45,ColClubs,0),MATCH(AP45,LigEquipes,0)),"")</f>
        <v/>
      </c>
      <c r="AS45" s="50">
        <v>43</v>
      </c>
      <c r="AT45" s="124" t="str">
        <f t="shared" ca="1" si="15"/>
        <v xml:space="preserve"> EQ1</v>
      </c>
      <c r="AU45" s="51" t="str">
        <f t="shared" ca="1" si="16"/>
        <v/>
      </c>
    </row>
    <row r="46" spans="2:47" ht="13">
      <c r="B46" s="175"/>
      <c r="C46" s="19">
        <v>44</v>
      </c>
      <c r="D46" s="22" t="str">
        <f t="array" ref="D46">IF(ISERROR(INDEX(DossardsARV,MATCH($A$3&amp;C46,triselcourse&amp;claselcourARV,0))),"-",INDEX(DossardsARV,MATCH($A$3&amp;C46,triselcourse&amp;claselcourARV,0)))</f>
        <v>-</v>
      </c>
      <c r="E46" s="117" t="str">
        <f t="shared" si="17"/>
        <v>-</v>
      </c>
      <c r="F46" s="117" t="str">
        <f t="shared" si="18"/>
        <v>-</v>
      </c>
      <c r="G46" s="21" t="str">
        <f t="array" ref="G46">IF($D46="","",IF(ISERROR(INDEX(TempsARV,MATCH($A$3&amp;D46,triselcourse&amp;DossardsARV,0))),"-",INDEX(TempsARV,MATCH($A$3&amp;D46,triselcourse&amp;DossardsARV,0))))</f>
        <v>-</v>
      </c>
      <c r="H46" s="117" t="str">
        <f t="shared" si="19"/>
        <v/>
      </c>
      <c r="I46" s="117" t="str">
        <f t="shared" si="20"/>
        <v/>
      </c>
      <c r="J46" s="117" t="str">
        <f t="shared" si="21"/>
        <v/>
      </c>
      <c r="K46" s="117" t="str">
        <f t="shared" si="22"/>
        <v/>
      </c>
      <c r="L46" s="62" t="str">
        <f t="array" aca="1" ref="L46" ca="1">IF(ISBLANK($C46),"",IF(OR(COUNTIF(clubARV5,H46)&lt;choixt5,COUNTIF($H$2:H45,H46)),"",SUM(SMALL(IF(clubARV5=H46,$C$3:$C$401),ROW(INDIRECT("1:"&amp;choixt5))))+ROW()/9^9))</f>
        <v/>
      </c>
      <c r="M46" s="36" t="str">
        <f ca="1">IF(N46="","",ROWS(M$3:M46))</f>
        <v/>
      </c>
      <c r="N46" s="1" t="str">
        <f ca="1">IF(COUNT(POINTS1b5)&lt;ROWS(N$3:N46),"",INDEX(clubARV5,MATCH(P46,POINTS1b5,0)))</f>
        <v/>
      </c>
      <c r="O46" s="1">
        <f t="shared" ca="1" si="8"/>
        <v>399</v>
      </c>
      <c r="P46" s="2" t="str">
        <f ca="1">IF(COUNT(POINTS1b5)&lt;ROWS(P$3:P46),"",SMALL(POINTS1b5,ROWS(P$3:P46)))</f>
        <v/>
      </c>
      <c r="Q46" s="40" t="str">
        <f t="array" aca="1" ref="Q46" ca="1">IFERROR(SMALL(IF(($H$3:$H$401=$N46)*($H$3:$H$401&lt;&gt;""),$C$3:$C$401),COLUMNS($Q:Q)),"-")</f>
        <v>-</v>
      </c>
      <c r="R46" s="63" t="str">
        <f t="array" aca="1" ref="R46" ca="1">IFERROR(SMALL(IF(($H$3:$H$401=$N46)*($H$3:$H$401&lt;&gt;""),$C$3:$C$401),COLUMNS($Q:R)),"-")</f>
        <v>-</v>
      </c>
      <c r="S46" s="63" t="str">
        <f t="array" aca="1" ref="S46" ca="1">IFERROR(SMALL(IF(($H$3:$H$401=$N46)*($H$3:$H$401&lt;&gt;""),$C$3:$C$401),COLUMNS($Q:S)),"-")</f>
        <v>-</v>
      </c>
      <c r="T46" s="63" t="str">
        <f t="array" aca="1" ref="T46" ca="1">IFERROR(SMALL(IF(($H$3:$H$401=$N46)*($H$3:$H$401&lt;&gt;""),$C$3:$C$401),COLUMNS($Q:T)),"-")</f>
        <v>-</v>
      </c>
      <c r="U46" s="63" t="str">
        <f t="array" aca="1" ref="U46" ca="1">IFERROR(SMALL(IF(($H$3:$H$401=$N46)*($H$3:$H$401&lt;&gt;""),$C$3:$C$401),COLUMNS($Q:U)),"-")</f>
        <v>-</v>
      </c>
      <c r="V46" s="40" t="str">
        <f t="array" aca="1" ref="V46" ca="1">IFERROR(SMALL(IF(($H$3:$H$401=$N46)*($H$3:$H$401&lt;&gt;""),$C$3:$C$401),COLUMNS($Q:V)),"-")</f>
        <v>-</v>
      </c>
      <c r="W46" s="63" t="str">
        <f t="array" aca="1" ref="W46" ca="1">IFERROR(SMALL(IF(($H$3:$H$401=$N46)*($H$3:$H$401&lt;&gt;""),$C$3:$C$401),COLUMNS($Q:W)),"-")</f>
        <v>-</v>
      </c>
      <c r="X46" s="63" t="str">
        <f t="array" aca="1" ref="X46" ca="1">IFERROR(SMALL(IF(($H$3:$H$401=$N46)*($H$3:$H$401&lt;&gt;""),$C$3:$C$401),COLUMNS($Q:X)),"-")</f>
        <v>-</v>
      </c>
      <c r="Y46" s="63" t="str">
        <f t="array" aca="1" ref="Y46" ca="1">IFERROR(SMALL(IF(($H$3:$H$401=$N46)*($H$3:$H$401&lt;&gt;""),$C$3:$C$401),COLUMNS($Q:Y)),"-")</f>
        <v>-</v>
      </c>
      <c r="Z46" s="63" t="str">
        <f t="array" aca="1" ref="Z46" ca="1">IFERROR(SMALL(IF(($H$3:$H$401=$N46)*($H$3:$H$401&lt;&gt;""),$C$3:$C$401),COLUMNS($Q:Z)),"-")</f>
        <v>-</v>
      </c>
      <c r="AA46" s="40" t="str">
        <f t="array" aca="1" ref="AA46" ca="1">IFERROR(SMALL(IF(($H$3:$H$401=$N46)*($H$3:$H$401&lt;&gt;""),$C$3:$C$401),COLUMNS($Q:AA)),"-")</f>
        <v>-</v>
      </c>
      <c r="AB46" s="63" t="str">
        <f t="array" aca="1" ref="AB46" ca="1">IFERROR(SMALL(IF(($H$3:$H$401=$N46)*($H$3:$H$401&lt;&gt;""),$C$3:$C$401),COLUMNS($Q:AB)),"-")</f>
        <v>-</v>
      </c>
      <c r="AC46" s="63" t="str">
        <f t="array" aca="1" ref="AC46" ca="1">IFERROR(SMALL(IF(($H$3:$H$401=$N46)*($H$3:$H$401&lt;&gt;""),$C$3:$C$401),COLUMNS($Q:AC)),"-")</f>
        <v>-</v>
      </c>
      <c r="AD46" s="63" t="str">
        <f t="array" aca="1" ref="AD46" ca="1">IFERROR(SMALL(IF(($H$3:$H$401=$N46)*($H$3:$H$401&lt;&gt;""),$C$3:$C$401),COLUMNS($Q:AD)),"-")</f>
        <v>-</v>
      </c>
      <c r="AE46" s="63" t="str">
        <f t="array" aca="1" ref="AE46" ca="1">IFERROR(SMALL(IF(($H$3:$H$401=$N46)*($H$3:$H$401&lt;&gt;""),$C$3:$C$401),COLUMNS($Q:AE)),"-")</f>
        <v>-</v>
      </c>
      <c r="AM46" s="58">
        <v>44</v>
      </c>
      <c r="AN46" s="43" t="str">
        <f t="array" aca="1" ref="AN46" ca="1">IFERROR(INDEX(ColClubs,MIN(IF(ZonePoints&lt;&gt;"",IF(ZonePoints+(ROW(ZonePoints)+COLUMN(ZonePoints))/9^9=SMALL(IF(ZonePoints&lt;&gt;"",ZonePoints+(ROW(ZonePoints)+COLUMN(ZonePoints))/9^9),ROWS($2:45)),ROW(INDIRECT("1:"&amp;ROWS(ColClubs)))))))&amp;" "&amp;INDEX(LigEquipes,,MIN(IF(ZonePoints&lt;&gt;"",IF(ZonePoints+(ROW(ZonePoints)+COLUMN(ZonePoints))/9^9=SMALL(IF(ZonePoints&lt;&gt;"",ZonePoints+(ROW(ZonePoints)+COLUMN(ZonePoints))/9^9),ROWS($2:45)),COLUMN(ZonePoints)-34)))),"")</f>
        <v xml:space="preserve"> EQ1</v>
      </c>
      <c r="AO46" s="45" t="str">
        <f t="shared" ca="1" si="13"/>
        <v/>
      </c>
      <c r="AP46" s="45" t="str">
        <f t="shared" ca="1" si="14"/>
        <v>EQ1</v>
      </c>
      <c r="AQ46" s="78" t="str">
        <f t="array" aca="1" ref="AQ46" ca="1">IFERROR(INDEX(ZonePoints,MATCH(AO46,ColClubs,0),MATCH(AP46,LigEquipes,0)),"")</f>
        <v/>
      </c>
      <c r="AS46" s="50">
        <v>44</v>
      </c>
      <c r="AT46" s="124" t="str">
        <f t="shared" ca="1" si="15"/>
        <v xml:space="preserve"> EQ1</v>
      </c>
      <c r="AU46" s="51" t="str">
        <f t="shared" ca="1" si="16"/>
        <v/>
      </c>
    </row>
    <row r="47" spans="2:47" ht="13">
      <c r="B47" s="175"/>
      <c r="C47" s="19">
        <v>45</v>
      </c>
      <c r="D47" s="22" t="str">
        <f t="array" ref="D47">IF(ISERROR(INDEX(DossardsARV,MATCH($A$3&amp;C47,triselcourse&amp;claselcourARV,0))),"-",INDEX(DossardsARV,MATCH($A$3&amp;C47,triselcourse&amp;claselcourARV,0)))</f>
        <v>-</v>
      </c>
      <c r="E47" s="117" t="str">
        <f t="shared" si="17"/>
        <v>-</v>
      </c>
      <c r="F47" s="117" t="str">
        <f t="shared" si="18"/>
        <v>-</v>
      </c>
      <c r="G47" s="21" t="str">
        <f t="array" ref="G47">IF($D47="","",IF(ISERROR(INDEX(TempsARV,MATCH($A$3&amp;D47,triselcourse&amp;DossardsARV,0))),"-",INDEX(TempsARV,MATCH($A$3&amp;D47,triselcourse&amp;DossardsARV,0))))</f>
        <v>-</v>
      </c>
      <c r="H47" s="117" t="str">
        <f t="shared" si="19"/>
        <v/>
      </c>
      <c r="I47" s="117" t="str">
        <f t="shared" si="20"/>
        <v/>
      </c>
      <c r="J47" s="117" t="str">
        <f t="shared" si="21"/>
        <v/>
      </c>
      <c r="K47" s="117" t="str">
        <f t="shared" si="22"/>
        <v/>
      </c>
      <c r="L47" s="62" t="str">
        <f t="array" aca="1" ref="L47" ca="1">IF(ISBLANK($C47),"",IF(OR(COUNTIF(clubARV5,H47)&lt;choixt5,COUNTIF($H$2:H46,H47)),"",SUM(SMALL(IF(clubARV5=H47,$C$3:$C$401),ROW(INDIRECT("1:"&amp;choixt5))))+ROW()/9^9))</f>
        <v/>
      </c>
      <c r="M47" s="36" t="str">
        <f ca="1">IF(N47="","",ROWS(M$3:M47))</f>
        <v/>
      </c>
      <c r="N47" s="1" t="str">
        <f ca="1">IF(COUNT(POINTS1b5)&lt;ROWS(N$3:N47),"",INDEX(clubARV5,MATCH(P47,POINTS1b5,0)))</f>
        <v/>
      </c>
      <c r="O47" s="1">
        <f t="shared" ca="1" si="8"/>
        <v>399</v>
      </c>
      <c r="P47" s="2" t="str">
        <f ca="1">IF(COUNT(POINTS1b5)&lt;ROWS(P$3:P47),"",SMALL(POINTS1b5,ROWS(P$3:P47)))</f>
        <v/>
      </c>
      <c r="Q47" s="40" t="str">
        <f t="array" aca="1" ref="Q47" ca="1">IFERROR(SMALL(IF(($H$3:$H$401=$N47)*($H$3:$H$401&lt;&gt;""),$C$3:$C$401),COLUMNS($Q:Q)),"-")</f>
        <v>-</v>
      </c>
      <c r="R47" s="63" t="str">
        <f t="array" aca="1" ref="R47" ca="1">IFERROR(SMALL(IF(($H$3:$H$401=$N47)*($H$3:$H$401&lt;&gt;""),$C$3:$C$401),COLUMNS($Q:R)),"-")</f>
        <v>-</v>
      </c>
      <c r="S47" s="63" t="str">
        <f t="array" aca="1" ref="S47" ca="1">IFERROR(SMALL(IF(($H$3:$H$401=$N47)*($H$3:$H$401&lt;&gt;""),$C$3:$C$401),COLUMNS($Q:S)),"-")</f>
        <v>-</v>
      </c>
      <c r="T47" s="63" t="str">
        <f t="array" aca="1" ref="T47" ca="1">IFERROR(SMALL(IF(($H$3:$H$401=$N47)*($H$3:$H$401&lt;&gt;""),$C$3:$C$401),COLUMNS($Q:T)),"-")</f>
        <v>-</v>
      </c>
      <c r="U47" s="63" t="str">
        <f t="array" aca="1" ref="U47" ca="1">IFERROR(SMALL(IF(($H$3:$H$401=$N47)*($H$3:$H$401&lt;&gt;""),$C$3:$C$401),COLUMNS($Q:U)),"-")</f>
        <v>-</v>
      </c>
      <c r="V47" s="40" t="str">
        <f t="array" aca="1" ref="V47" ca="1">IFERROR(SMALL(IF(($H$3:$H$401=$N47)*($H$3:$H$401&lt;&gt;""),$C$3:$C$401),COLUMNS($Q:V)),"-")</f>
        <v>-</v>
      </c>
      <c r="W47" s="63" t="str">
        <f t="array" aca="1" ref="W47" ca="1">IFERROR(SMALL(IF(($H$3:$H$401=$N47)*($H$3:$H$401&lt;&gt;""),$C$3:$C$401),COLUMNS($Q:W)),"-")</f>
        <v>-</v>
      </c>
      <c r="X47" s="63" t="str">
        <f t="array" aca="1" ref="X47" ca="1">IFERROR(SMALL(IF(($H$3:$H$401=$N47)*($H$3:$H$401&lt;&gt;""),$C$3:$C$401),COLUMNS($Q:X)),"-")</f>
        <v>-</v>
      </c>
      <c r="Y47" s="63" t="str">
        <f t="array" aca="1" ref="Y47" ca="1">IFERROR(SMALL(IF(($H$3:$H$401=$N47)*($H$3:$H$401&lt;&gt;""),$C$3:$C$401),COLUMNS($Q:Y)),"-")</f>
        <v>-</v>
      </c>
      <c r="Z47" s="63" t="str">
        <f t="array" aca="1" ref="Z47" ca="1">IFERROR(SMALL(IF(($H$3:$H$401=$N47)*($H$3:$H$401&lt;&gt;""),$C$3:$C$401),COLUMNS($Q:Z)),"-")</f>
        <v>-</v>
      </c>
      <c r="AA47" s="40" t="str">
        <f t="array" aca="1" ref="AA47" ca="1">IFERROR(SMALL(IF(($H$3:$H$401=$N47)*($H$3:$H$401&lt;&gt;""),$C$3:$C$401),COLUMNS($Q:AA)),"-")</f>
        <v>-</v>
      </c>
      <c r="AB47" s="63" t="str">
        <f t="array" aca="1" ref="AB47" ca="1">IFERROR(SMALL(IF(($H$3:$H$401=$N47)*($H$3:$H$401&lt;&gt;""),$C$3:$C$401),COLUMNS($Q:AB)),"-")</f>
        <v>-</v>
      </c>
      <c r="AC47" s="63" t="str">
        <f t="array" aca="1" ref="AC47" ca="1">IFERROR(SMALL(IF(($H$3:$H$401=$N47)*($H$3:$H$401&lt;&gt;""),$C$3:$C$401),COLUMNS($Q:AC)),"-")</f>
        <v>-</v>
      </c>
      <c r="AD47" s="63" t="str">
        <f t="array" aca="1" ref="AD47" ca="1">IFERROR(SMALL(IF(($H$3:$H$401=$N47)*($H$3:$H$401&lt;&gt;""),$C$3:$C$401),COLUMNS($Q:AD)),"-")</f>
        <v>-</v>
      </c>
      <c r="AE47" s="63" t="str">
        <f t="array" aca="1" ref="AE47" ca="1">IFERROR(SMALL(IF(($H$3:$H$401=$N47)*($H$3:$H$401&lt;&gt;""),$C$3:$C$401),COLUMNS($Q:AE)),"-")</f>
        <v>-</v>
      </c>
      <c r="AM47" s="58">
        <v>45</v>
      </c>
      <c r="AN47" s="43" t="str">
        <f t="array" aca="1" ref="AN47" ca="1">IFERROR(INDEX(ColClubs,MIN(IF(ZonePoints&lt;&gt;"",IF(ZonePoints+(ROW(ZonePoints)+COLUMN(ZonePoints))/9^9=SMALL(IF(ZonePoints&lt;&gt;"",ZonePoints+(ROW(ZonePoints)+COLUMN(ZonePoints))/9^9),ROWS($2:46)),ROW(INDIRECT("1:"&amp;ROWS(ColClubs)))))))&amp;" "&amp;INDEX(LigEquipes,,MIN(IF(ZonePoints&lt;&gt;"",IF(ZonePoints+(ROW(ZonePoints)+COLUMN(ZonePoints))/9^9=SMALL(IF(ZonePoints&lt;&gt;"",ZonePoints+(ROW(ZonePoints)+COLUMN(ZonePoints))/9^9),ROWS($2:46)),COLUMN(ZonePoints)-34)))),"")</f>
        <v xml:space="preserve"> EQ1</v>
      </c>
      <c r="AO47" s="45" t="str">
        <f t="shared" ca="1" si="13"/>
        <v/>
      </c>
      <c r="AP47" s="45" t="str">
        <f t="shared" ca="1" si="14"/>
        <v>EQ1</v>
      </c>
      <c r="AQ47" s="78" t="str">
        <f t="array" aca="1" ref="AQ47" ca="1">IFERROR(INDEX(ZonePoints,MATCH(AO47,ColClubs,0),MATCH(AP47,LigEquipes,0)),"")</f>
        <v/>
      </c>
      <c r="AS47" s="50">
        <v>45</v>
      </c>
      <c r="AT47" s="124" t="str">
        <f t="shared" ca="1" si="15"/>
        <v xml:space="preserve"> EQ1</v>
      </c>
      <c r="AU47" s="51" t="str">
        <f t="shared" ca="1" si="16"/>
        <v/>
      </c>
    </row>
    <row r="48" spans="2:47" ht="13">
      <c r="B48" s="175"/>
      <c r="C48" s="19">
        <v>46</v>
      </c>
      <c r="D48" s="22" t="str">
        <f t="array" ref="D48">IF(ISERROR(INDEX(DossardsARV,MATCH($A$3&amp;C48,triselcourse&amp;claselcourARV,0))),"-",INDEX(DossardsARV,MATCH($A$3&amp;C48,triselcourse&amp;claselcourARV,0)))</f>
        <v>-</v>
      </c>
      <c r="E48" s="117" t="str">
        <f t="shared" si="17"/>
        <v>-</v>
      </c>
      <c r="F48" s="117" t="str">
        <f t="shared" si="18"/>
        <v>-</v>
      </c>
      <c r="G48" s="21" t="str">
        <f t="array" ref="G48">IF($D48="","",IF(ISERROR(INDEX(TempsARV,MATCH($A$3&amp;D48,triselcourse&amp;DossardsARV,0))),"-",INDEX(TempsARV,MATCH($A$3&amp;D48,triselcourse&amp;DossardsARV,0))))</f>
        <v>-</v>
      </c>
      <c r="H48" s="117" t="str">
        <f t="shared" si="19"/>
        <v/>
      </c>
      <c r="I48" s="117" t="str">
        <f t="shared" si="20"/>
        <v/>
      </c>
      <c r="J48" s="117" t="str">
        <f t="shared" si="21"/>
        <v/>
      </c>
      <c r="K48" s="117" t="str">
        <f t="shared" si="22"/>
        <v/>
      </c>
      <c r="L48" s="62" t="str">
        <f t="array" aca="1" ref="L48" ca="1">IF(ISBLANK($C48),"",IF(OR(COUNTIF(clubARV5,H48)&lt;choixt5,COUNTIF($H$2:H47,H48)),"",SUM(SMALL(IF(clubARV5=H48,$C$3:$C$401),ROW(INDIRECT("1:"&amp;choixt5))))+ROW()/9^9))</f>
        <v/>
      </c>
      <c r="M48" s="36" t="str">
        <f ca="1">IF(N48="","",ROWS(M$3:M48))</f>
        <v/>
      </c>
      <c r="N48" s="1" t="str">
        <f ca="1">IF(COUNT(POINTS1b5)&lt;ROWS(N$3:N48),"",INDEX(clubARV5,MATCH(P48,POINTS1b5,0)))</f>
        <v/>
      </c>
      <c r="O48" s="1">
        <f t="shared" ca="1" si="8"/>
        <v>399</v>
      </c>
      <c r="P48" s="2" t="str">
        <f ca="1">IF(COUNT(POINTS1b5)&lt;ROWS(P$3:P48),"",SMALL(POINTS1b5,ROWS(P$3:P48)))</f>
        <v/>
      </c>
      <c r="Q48" s="40" t="str">
        <f t="array" aca="1" ref="Q48" ca="1">IFERROR(SMALL(IF(($H$3:$H$401=$N48)*($H$3:$H$401&lt;&gt;""),$C$3:$C$401),COLUMNS($Q:Q)),"-")</f>
        <v>-</v>
      </c>
      <c r="R48" s="63" t="str">
        <f t="array" aca="1" ref="R48" ca="1">IFERROR(SMALL(IF(($H$3:$H$401=$N48)*($H$3:$H$401&lt;&gt;""),$C$3:$C$401),COLUMNS($Q:R)),"-")</f>
        <v>-</v>
      </c>
      <c r="S48" s="63" t="str">
        <f t="array" aca="1" ref="S48" ca="1">IFERROR(SMALL(IF(($H$3:$H$401=$N48)*($H$3:$H$401&lt;&gt;""),$C$3:$C$401),COLUMNS($Q:S)),"-")</f>
        <v>-</v>
      </c>
      <c r="T48" s="63" t="str">
        <f t="array" aca="1" ref="T48" ca="1">IFERROR(SMALL(IF(($H$3:$H$401=$N48)*($H$3:$H$401&lt;&gt;""),$C$3:$C$401),COLUMNS($Q:T)),"-")</f>
        <v>-</v>
      </c>
      <c r="U48" s="63" t="str">
        <f t="array" aca="1" ref="U48" ca="1">IFERROR(SMALL(IF(($H$3:$H$401=$N48)*($H$3:$H$401&lt;&gt;""),$C$3:$C$401),COLUMNS($Q:U)),"-")</f>
        <v>-</v>
      </c>
      <c r="V48" s="40" t="str">
        <f t="array" aca="1" ref="V48" ca="1">IFERROR(SMALL(IF(($H$3:$H$401=$N48)*($H$3:$H$401&lt;&gt;""),$C$3:$C$401),COLUMNS($Q:V)),"-")</f>
        <v>-</v>
      </c>
      <c r="W48" s="63" t="str">
        <f t="array" aca="1" ref="W48" ca="1">IFERROR(SMALL(IF(($H$3:$H$401=$N48)*($H$3:$H$401&lt;&gt;""),$C$3:$C$401),COLUMNS($Q:W)),"-")</f>
        <v>-</v>
      </c>
      <c r="X48" s="63" t="str">
        <f t="array" aca="1" ref="X48" ca="1">IFERROR(SMALL(IF(($H$3:$H$401=$N48)*($H$3:$H$401&lt;&gt;""),$C$3:$C$401),COLUMNS($Q:X)),"-")</f>
        <v>-</v>
      </c>
      <c r="Y48" s="63" t="str">
        <f t="array" aca="1" ref="Y48" ca="1">IFERROR(SMALL(IF(($H$3:$H$401=$N48)*($H$3:$H$401&lt;&gt;""),$C$3:$C$401),COLUMNS($Q:Y)),"-")</f>
        <v>-</v>
      </c>
      <c r="Z48" s="63" t="str">
        <f t="array" aca="1" ref="Z48" ca="1">IFERROR(SMALL(IF(($H$3:$H$401=$N48)*($H$3:$H$401&lt;&gt;""),$C$3:$C$401),COLUMNS($Q:Z)),"-")</f>
        <v>-</v>
      </c>
      <c r="AA48" s="40" t="str">
        <f t="array" aca="1" ref="AA48" ca="1">IFERROR(SMALL(IF(($H$3:$H$401=$N48)*($H$3:$H$401&lt;&gt;""),$C$3:$C$401),COLUMNS($Q:AA)),"-")</f>
        <v>-</v>
      </c>
      <c r="AB48" s="63" t="str">
        <f t="array" aca="1" ref="AB48" ca="1">IFERROR(SMALL(IF(($H$3:$H$401=$N48)*($H$3:$H$401&lt;&gt;""),$C$3:$C$401),COLUMNS($Q:AB)),"-")</f>
        <v>-</v>
      </c>
      <c r="AC48" s="63" t="str">
        <f t="array" aca="1" ref="AC48" ca="1">IFERROR(SMALL(IF(($H$3:$H$401=$N48)*($H$3:$H$401&lt;&gt;""),$C$3:$C$401),COLUMNS($Q:AC)),"-")</f>
        <v>-</v>
      </c>
      <c r="AD48" s="63" t="str">
        <f t="array" aca="1" ref="AD48" ca="1">IFERROR(SMALL(IF(($H$3:$H$401=$N48)*($H$3:$H$401&lt;&gt;""),$C$3:$C$401),COLUMNS($Q:AD)),"-")</f>
        <v>-</v>
      </c>
      <c r="AE48" s="63" t="str">
        <f t="array" aca="1" ref="AE48" ca="1">IFERROR(SMALL(IF(($H$3:$H$401=$N48)*($H$3:$H$401&lt;&gt;""),$C$3:$C$401),COLUMNS($Q:AE)),"-")</f>
        <v>-</v>
      </c>
      <c r="AM48" s="58">
        <v>46</v>
      </c>
      <c r="AN48" s="43" t="str">
        <f t="array" aca="1" ref="AN48" ca="1">IFERROR(INDEX(ColClubs,MIN(IF(ZonePoints&lt;&gt;"",IF(ZonePoints+(ROW(ZonePoints)+COLUMN(ZonePoints))/9^9=SMALL(IF(ZonePoints&lt;&gt;"",ZonePoints+(ROW(ZonePoints)+COLUMN(ZonePoints))/9^9),ROWS($2:47)),ROW(INDIRECT("1:"&amp;ROWS(ColClubs)))))))&amp;" "&amp;INDEX(LigEquipes,,MIN(IF(ZonePoints&lt;&gt;"",IF(ZonePoints+(ROW(ZonePoints)+COLUMN(ZonePoints))/9^9=SMALL(IF(ZonePoints&lt;&gt;"",ZonePoints+(ROW(ZonePoints)+COLUMN(ZonePoints))/9^9),ROWS($2:47)),COLUMN(ZonePoints)-34)))),"")</f>
        <v xml:space="preserve"> EQ1</v>
      </c>
      <c r="AO48" s="45" t="str">
        <f t="shared" ca="1" si="13"/>
        <v/>
      </c>
      <c r="AP48" s="45" t="str">
        <f t="shared" ca="1" si="14"/>
        <v>EQ1</v>
      </c>
      <c r="AQ48" s="78" t="str">
        <f t="array" aca="1" ref="AQ48" ca="1">IFERROR(INDEX(ZonePoints,MATCH(AO48,ColClubs,0),MATCH(AP48,LigEquipes,0)),"")</f>
        <v/>
      </c>
      <c r="AS48" s="50">
        <v>46</v>
      </c>
      <c r="AT48" s="124" t="str">
        <f t="shared" ca="1" si="15"/>
        <v xml:space="preserve"> EQ1</v>
      </c>
      <c r="AU48" s="51" t="str">
        <f t="shared" ca="1" si="16"/>
        <v/>
      </c>
    </row>
    <row r="49" spans="2:47" ht="13">
      <c r="B49" s="175"/>
      <c r="C49" s="19">
        <v>47</v>
      </c>
      <c r="D49" s="22" t="str">
        <f t="array" ref="D49">IF(ISERROR(INDEX(DossardsARV,MATCH($A$3&amp;C49,triselcourse&amp;claselcourARV,0))),"-",INDEX(DossardsARV,MATCH($A$3&amp;C49,triselcourse&amp;claselcourARV,0)))</f>
        <v>-</v>
      </c>
      <c r="E49" s="117" t="str">
        <f t="shared" si="17"/>
        <v>-</v>
      </c>
      <c r="F49" s="117" t="str">
        <f t="shared" si="18"/>
        <v>-</v>
      </c>
      <c r="G49" s="21" t="str">
        <f t="array" ref="G49">IF($D49="","",IF(ISERROR(INDEX(TempsARV,MATCH($A$3&amp;D49,triselcourse&amp;DossardsARV,0))),"-",INDEX(TempsARV,MATCH($A$3&amp;D49,triselcourse&amp;DossardsARV,0))))</f>
        <v>-</v>
      </c>
      <c r="H49" s="117" t="str">
        <f t="shared" si="19"/>
        <v/>
      </c>
      <c r="I49" s="117" t="str">
        <f t="shared" si="20"/>
        <v/>
      </c>
      <c r="J49" s="117" t="str">
        <f t="shared" si="21"/>
        <v/>
      </c>
      <c r="K49" s="117" t="str">
        <f t="shared" si="22"/>
        <v/>
      </c>
      <c r="L49" s="62" t="str">
        <f t="array" aca="1" ref="L49" ca="1">IF(ISBLANK($C49),"",IF(OR(COUNTIF(clubARV5,H49)&lt;choixt5,COUNTIF($H$2:H48,H49)),"",SUM(SMALL(IF(clubARV5=H49,$C$3:$C$401),ROW(INDIRECT("1:"&amp;choixt5))))+ROW()/9^9))</f>
        <v/>
      </c>
      <c r="M49" s="36" t="str">
        <f ca="1">IF(N49="","",ROWS(M$3:M49))</f>
        <v/>
      </c>
      <c r="N49" s="1" t="str">
        <f ca="1">IF(COUNT(POINTS1b5)&lt;ROWS(N$3:N49),"",INDEX(clubARV5,MATCH(P49,POINTS1b5,0)))</f>
        <v/>
      </c>
      <c r="O49" s="1">
        <f t="shared" ca="1" si="8"/>
        <v>399</v>
      </c>
      <c r="P49" s="2" t="str">
        <f ca="1">IF(COUNT(POINTS1b5)&lt;ROWS(P$3:P49),"",SMALL(POINTS1b5,ROWS(P$3:P49)))</f>
        <v/>
      </c>
      <c r="Q49" s="40" t="str">
        <f t="array" aca="1" ref="Q49" ca="1">IFERROR(SMALL(IF(($H$3:$H$401=$N49)*($H$3:$H$401&lt;&gt;""),$C$3:$C$401),COLUMNS($Q:Q)),"-")</f>
        <v>-</v>
      </c>
      <c r="R49" s="63" t="str">
        <f t="array" aca="1" ref="R49" ca="1">IFERROR(SMALL(IF(($H$3:$H$401=$N49)*($H$3:$H$401&lt;&gt;""),$C$3:$C$401),COLUMNS($Q:R)),"-")</f>
        <v>-</v>
      </c>
      <c r="S49" s="63" t="str">
        <f t="array" aca="1" ref="S49" ca="1">IFERROR(SMALL(IF(($H$3:$H$401=$N49)*($H$3:$H$401&lt;&gt;""),$C$3:$C$401),COLUMNS($Q:S)),"-")</f>
        <v>-</v>
      </c>
      <c r="T49" s="63" t="str">
        <f t="array" aca="1" ref="T49" ca="1">IFERROR(SMALL(IF(($H$3:$H$401=$N49)*($H$3:$H$401&lt;&gt;""),$C$3:$C$401),COLUMNS($Q:T)),"-")</f>
        <v>-</v>
      </c>
      <c r="U49" s="63" t="str">
        <f t="array" aca="1" ref="U49" ca="1">IFERROR(SMALL(IF(($H$3:$H$401=$N49)*($H$3:$H$401&lt;&gt;""),$C$3:$C$401),COLUMNS($Q:U)),"-")</f>
        <v>-</v>
      </c>
      <c r="V49" s="40" t="str">
        <f t="array" aca="1" ref="V49" ca="1">IFERROR(SMALL(IF(($H$3:$H$401=$N49)*($H$3:$H$401&lt;&gt;""),$C$3:$C$401),COLUMNS($Q:V)),"-")</f>
        <v>-</v>
      </c>
      <c r="W49" s="63" t="str">
        <f t="array" aca="1" ref="W49" ca="1">IFERROR(SMALL(IF(($H$3:$H$401=$N49)*($H$3:$H$401&lt;&gt;""),$C$3:$C$401),COLUMNS($Q:W)),"-")</f>
        <v>-</v>
      </c>
      <c r="X49" s="63" t="str">
        <f t="array" aca="1" ref="X49" ca="1">IFERROR(SMALL(IF(($H$3:$H$401=$N49)*($H$3:$H$401&lt;&gt;""),$C$3:$C$401),COLUMNS($Q:X)),"-")</f>
        <v>-</v>
      </c>
      <c r="Y49" s="63" t="str">
        <f t="array" aca="1" ref="Y49" ca="1">IFERROR(SMALL(IF(($H$3:$H$401=$N49)*($H$3:$H$401&lt;&gt;""),$C$3:$C$401),COLUMNS($Q:Y)),"-")</f>
        <v>-</v>
      </c>
      <c r="Z49" s="63" t="str">
        <f t="array" aca="1" ref="Z49" ca="1">IFERROR(SMALL(IF(($H$3:$H$401=$N49)*($H$3:$H$401&lt;&gt;""),$C$3:$C$401),COLUMNS($Q:Z)),"-")</f>
        <v>-</v>
      </c>
      <c r="AA49" s="40" t="str">
        <f t="array" aca="1" ref="AA49" ca="1">IFERROR(SMALL(IF(($H$3:$H$401=$N49)*($H$3:$H$401&lt;&gt;""),$C$3:$C$401),COLUMNS($Q:AA)),"-")</f>
        <v>-</v>
      </c>
      <c r="AB49" s="63" t="str">
        <f t="array" aca="1" ref="AB49" ca="1">IFERROR(SMALL(IF(($H$3:$H$401=$N49)*($H$3:$H$401&lt;&gt;""),$C$3:$C$401),COLUMNS($Q:AB)),"-")</f>
        <v>-</v>
      </c>
      <c r="AC49" s="63" t="str">
        <f t="array" aca="1" ref="AC49" ca="1">IFERROR(SMALL(IF(($H$3:$H$401=$N49)*($H$3:$H$401&lt;&gt;""),$C$3:$C$401),COLUMNS($Q:AC)),"-")</f>
        <v>-</v>
      </c>
      <c r="AD49" s="63" t="str">
        <f t="array" aca="1" ref="AD49" ca="1">IFERROR(SMALL(IF(($H$3:$H$401=$N49)*($H$3:$H$401&lt;&gt;""),$C$3:$C$401),COLUMNS($Q:AD)),"-")</f>
        <v>-</v>
      </c>
      <c r="AE49" s="63" t="str">
        <f t="array" aca="1" ref="AE49" ca="1">IFERROR(SMALL(IF(($H$3:$H$401=$N49)*($H$3:$H$401&lt;&gt;""),$C$3:$C$401),COLUMNS($Q:AE)),"-")</f>
        <v>-</v>
      </c>
      <c r="AM49" s="58">
        <v>47</v>
      </c>
      <c r="AN49" s="43" t="str">
        <f t="array" aca="1" ref="AN49" ca="1">IFERROR(INDEX(ColClubs,MIN(IF(ZonePoints&lt;&gt;"",IF(ZonePoints+(ROW(ZonePoints)+COLUMN(ZonePoints))/9^9=SMALL(IF(ZonePoints&lt;&gt;"",ZonePoints+(ROW(ZonePoints)+COLUMN(ZonePoints))/9^9),ROWS($2:48)),ROW(INDIRECT("1:"&amp;ROWS(ColClubs)))))))&amp;" "&amp;INDEX(LigEquipes,,MIN(IF(ZonePoints&lt;&gt;"",IF(ZonePoints+(ROW(ZonePoints)+COLUMN(ZonePoints))/9^9=SMALL(IF(ZonePoints&lt;&gt;"",ZonePoints+(ROW(ZonePoints)+COLUMN(ZonePoints))/9^9),ROWS($2:48)),COLUMN(ZonePoints)-34)))),"")</f>
        <v xml:space="preserve"> EQ1</v>
      </c>
      <c r="AO49" s="45" t="str">
        <f t="shared" ca="1" si="13"/>
        <v/>
      </c>
      <c r="AP49" s="45" t="str">
        <f t="shared" ca="1" si="14"/>
        <v>EQ1</v>
      </c>
      <c r="AQ49" s="78" t="str">
        <f t="array" aca="1" ref="AQ49" ca="1">IFERROR(INDEX(ZonePoints,MATCH(AO49,ColClubs,0),MATCH(AP49,LigEquipes,0)),"")</f>
        <v/>
      </c>
      <c r="AS49" s="50">
        <v>47</v>
      </c>
      <c r="AT49" s="124" t="str">
        <f t="shared" ca="1" si="15"/>
        <v xml:space="preserve"> EQ1</v>
      </c>
      <c r="AU49" s="51" t="str">
        <f t="shared" ca="1" si="16"/>
        <v/>
      </c>
    </row>
    <row r="50" spans="2:47" ht="13">
      <c r="B50" s="175"/>
      <c r="C50" s="19">
        <v>48</v>
      </c>
      <c r="D50" s="22" t="str">
        <f t="array" ref="D50">IF(ISERROR(INDEX(DossardsARV,MATCH($A$3&amp;C50,triselcourse&amp;claselcourARV,0))),"-",INDEX(DossardsARV,MATCH($A$3&amp;C50,triselcourse&amp;claselcourARV,0)))</f>
        <v>-</v>
      </c>
      <c r="E50" s="117" t="str">
        <f t="shared" si="17"/>
        <v>-</v>
      </c>
      <c r="F50" s="117" t="str">
        <f t="shared" si="18"/>
        <v>-</v>
      </c>
      <c r="G50" s="21" t="str">
        <f t="array" ref="G50">IF($D50="","",IF(ISERROR(INDEX(TempsARV,MATCH($A$3&amp;D50,triselcourse&amp;DossardsARV,0))),"-",INDEX(TempsARV,MATCH($A$3&amp;D50,triselcourse&amp;DossardsARV,0))))</f>
        <v>-</v>
      </c>
      <c r="H50" s="117" t="str">
        <f t="shared" si="19"/>
        <v/>
      </c>
      <c r="I50" s="117" t="str">
        <f t="shared" si="20"/>
        <v/>
      </c>
      <c r="J50" s="117" t="str">
        <f t="shared" si="21"/>
        <v/>
      </c>
      <c r="K50" s="117" t="str">
        <f t="shared" si="22"/>
        <v/>
      </c>
      <c r="L50" s="62" t="str">
        <f t="array" aca="1" ref="L50" ca="1">IF(ISBLANK($C50),"",IF(OR(COUNTIF(clubARV5,H50)&lt;choixt5,COUNTIF($H$2:H49,H50)),"",SUM(SMALL(IF(clubARV5=H50,$C$3:$C$401),ROW(INDIRECT("1:"&amp;choixt5))))+ROW()/9^9))</f>
        <v/>
      </c>
      <c r="M50" s="36" t="str">
        <f ca="1">IF(N50="","",ROWS(M$3:M50))</f>
        <v/>
      </c>
      <c r="N50" s="1" t="str">
        <f ca="1">IF(COUNT(POINTS1b5)&lt;ROWS(N$3:N50),"",INDEX(clubARV5,MATCH(P50,POINTS1b5,0)))</f>
        <v/>
      </c>
      <c r="O50" s="1">
        <f t="shared" ca="1" si="8"/>
        <v>399</v>
      </c>
      <c r="P50" s="2" t="str">
        <f ca="1">IF(COUNT(POINTS1b5)&lt;ROWS(P$3:P50),"",SMALL(POINTS1b5,ROWS(P$3:P50)))</f>
        <v/>
      </c>
      <c r="Q50" s="40" t="str">
        <f t="array" aca="1" ref="Q50" ca="1">IFERROR(SMALL(IF(($H$3:$H$401=$N50)*($H$3:$H$401&lt;&gt;""),$C$3:$C$401),COLUMNS($Q:Q)),"-")</f>
        <v>-</v>
      </c>
      <c r="R50" s="63" t="str">
        <f t="array" aca="1" ref="R50" ca="1">IFERROR(SMALL(IF(($H$3:$H$401=$N50)*($H$3:$H$401&lt;&gt;""),$C$3:$C$401),COLUMNS($Q:R)),"-")</f>
        <v>-</v>
      </c>
      <c r="S50" s="63" t="str">
        <f t="array" aca="1" ref="S50" ca="1">IFERROR(SMALL(IF(($H$3:$H$401=$N50)*($H$3:$H$401&lt;&gt;""),$C$3:$C$401),COLUMNS($Q:S)),"-")</f>
        <v>-</v>
      </c>
      <c r="T50" s="63" t="str">
        <f t="array" aca="1" ref="T50" ca="1">IFERROR(SMALL(IF(($H$3:$H$401=$N50)*($H$3:$H$401&lt;&gt;""),$C$3:$C$401),COLUMNS($Q:T)),"-")</f>
        <v>-</v>
      </c>
      <c r="U50" s="63" t="str">
        <f t="array" aca="1" ref="U50" ca="1">IFERROR(SMALL(IF(($H$3:$H$401=$N50)*($H$3:$H$401&lt;&gt;""),$C$3:$C$401),COLUMNS($Q:U)),"-")</f>
        <v>-</v>
      </c>
      <c r="V50" s="40" t="str">
        <f t="array" aca="1" ref="V50" ca="1">IFERROR(SMALL(IF(($H$3:$H$401=$N50)*($H$3:$H$401&lt;&gt;""),$C$3:$C$401),COLUMNS($Q:V)),"-")</f>
        <v>-</v>
      </c>
      <c r="W50" s="63" t="str">
        <f t="array" aca="1" ref="W50" ca="1">IFERROR(SMALL(IF(($H$3:$H$401=$N50)*($H$3:$H$401&lt;&gt;""),$C$3:$C$401),COLUMNS($Q:W)),"-")</f>
        <v>-</v>
      </c>
      <c r="X50" s="63" t="str">
        <f t="array" aca="1" ref="X50" ca="1">IFERROR(SMALL(IF(($H$3:$H$401=$N50)*($H$3:$H$401&lt;&gt;""),$C$3:$C$401),COLUMNS($Q:X)),"-")</f>
        <v>-</v>
      </c>
      <c r="Y50" s="63" t="str">
        <f t="array" aca="1" ref="Y50" ca="1">IFERROR(SMALL(IF(($H$3:$H$401=$N50)*($H$3:$H$401&lt;&gt;""),$C$3:$C$401),COLUMNS($Q:Y)),"-")</f>
        <v>-</v>
      </c>
      <c r="Z50" s="63" t="str">
        <f t="array" aca="1" ref="Z50" ca="1">IFERROR(SMALL(IF(($H$3:$H$401=$N50)*($H$3:$H$401&lt;&gt;""),$C$3:$C$401),COLUMNS($Q:Z)),"-")</f>
        <v>-</v>
      </c>
      <c r="AA50" s="40" t="str">
        <f t="array" aca="1" ref="AA50" ca="1">IFERROR(SMALL(IF(($H$3:$H$401=$N50)*($H$3:$H$401&lt;&gt;""),$C$3:$C$401),COLUMNS($Q:AA)),"-")</f>
        <v>-</v>
      </c>
      <c r="AB50" s="63" t="str">
        <f t="array" aca="1" ref="AB50" ca="1">IFERROR(SMALL(IF(($H$3:$H$401=$N50)*($H$3:$H$401&lt;&gt;""),$C$3:$C$401),COLUMNS($Q:AB)),"-")</f>
        <v>-</v>
      </c>
      <c r="AC50" s="63" t="str">
        <f t="array" aca="1" ref="AC50" ca="1">IFERROR(SMALL(IF(($H$3:$H$401=$N50)*($H$3:$H$401&lt;&gt;""),$C$3:$C$401),COLUMNS($Q:AC)),"-")</f>
        <v>-</v>
      </c>
      <c r="AD50" s="63" t="str">
        <f t="array" aca="1" ref="AD50" ca="1">IFERROR(SMALL(IF(($H$3:$H$401=$N50)*($H$3:$H$401&lt;&gt;""),$C$3:$C$401),COLUMNS($Q:AD)),"-")</f>
        <v>-</v>
      </c>
      <c r="AE50" s="63" t="str">
        <f t="array" aca="1" ref="AE50" ca="1">IFERROR(SMALL(IF(($H$3:$H$401=$N50)*($H$3:$H$401&lt;&gt;""),$C$3:$C$401),COLUMNS($Q:AE)),"-")</f>
        <v>-</v>
      </c>
      <c r="AM50" s="58">
        <v>48</v>
      </c>
      <c r="AN50" s="43" t="str">
        <f t="array" aca="1" ref="AN50" ca="1">IFERROR(INDEX(ColClubs,MIN(IF(ZonePoints&lt;&gt;"",IF(ZonePoints+(ROW(ZonePoints)+COLUMN(ZonePoints))/9^9=SMALL(IF(ZonePoints&lt;&gt;"",ZonePoints+(ROW(ZonePoints)+COLUMN(ZonePoints))/9^9),ROWS($2:49)),ROW(INDIRECT("1:"&amp;ROWS(ColClubs)))))))&amp;" "&amp;INDEX(LigEquipes,,MIN(IF(ZonePoints&lt;&gt;"",IF(ZonePoints+(ROW(ZonePoints)+COLUMN(ZonePoints))/9^9=SMALL(IF(ZonePoints&lt;&gt;"",ZonePoints+(ROW(ZonePoints)+COLUMN(ZonePoints))/9^9),ROWS($2:49)),COLUMN(ZonePoints)-34)))),"")</f>
        <v xml:space="preserve"> EQ1</v>
      </c>
      <c r="AO50" s="45" t="str">
        <f t="shared" ca="1" si="13"/>
        <v/>
      </c>
      <c r="AP50" s="45" t="str">
        <f t="shared" ca="1" si="14"/>
        <v>EQ1</v>
      </c>
      <c r="AQ50" s="78" t="str">
        <f t="array" aca="1" ref="AQ50" ca="1">IFERROR(INDEX(ZonePoints,MATCH(AO50,ColClubs,0),MATCH(AP50,LigEquipes,0)),"")</f>
        <v/>
      </c>
      <c r="AS50" s="50">
        <v>48</v>
      </c>
      <c r="AT50" s="124" t="str">
        <f t="shared" ca="1" si="15"/>
        <v xml:space="preserve"> EQ1</v>
      </c>
      <c r="AU50" s="51" t="str">
        <f t="shared" ca="1" si="16"/>
        <v/>
      </c>
    </row>
    <row r="51" spans="2:47" ht="13">
      <c r="B51" s="175"/>
      <c r="C51" s="19">
        <v>49</v>
      </c>
      <c r="D51" s="22" t="str">
        <f t="array" ref="D51">IF(ISERROR(INDEX(DossardsARV,MATCH($A$3&amp;C51,triselcourse&amp;claselcourARV,0))),"-",INDEX(DossardsARV,MATCH($A$3&amp;C51,triselcourse&amp;claselcourARV,0)))</f>
        <v>-</v>
      </c>
      <c r="E51" s="117" t="str">
        <f t="shared" si="17"/>
        <v>-</v>
      </c>
      <c r="F51" s="117" t="str">
        <f t="shared" si="18"/>
        <v>-</v>
      </c>
      <c r="G51" s="21" t="str">
        <f t="array" ref="G51">IF($D51="","",IF(ISERROR(INDEX(TempsARV,MATCH($A$3&amp;D51,triselcourse&amp;DossardsARV,0))),"-",INDEX(TempsARV,MATCH($A$3&amp;D51,triselcourse&amp;DossardsARV,0))))</f>
        <v>-</v>
      </c>
      <c r="H51" s="117" t="str">
        <f t="shared" si="19"/>
        <v/>
      </c>
      <c r="I51" s="117" t="str">
        <f t="shared" si="20"/>
        <v/>
      </c>
      <c r="J51" s="117" t="str">
        <f t="shared" si="21"/>
        <v/>
      </c>
      <c r="K51" s="117" t="str">
        <f t="shared" si="22"/>
        <v/>
      </c>
      <c r="L51" s="62" t="str">
        <f t="array" aca="1" ref="L51" ca="1">IF(ISBLANK($C51),"",IF(OR(COUNTIF(clubARV5,H51)&lt;choixt5,COUNTIF($H$2:H50,H51)),"",SUM(SMALL(IF(clubARV5=H51,$C$3:$C$401),ROW(INDIRECT("1:"&amp;choixt5))))+ROW()/9^9))</f>
        <v/>
      </c>
      <c r="M51" s="36" t="str">
        <f ca="1">IF(N51="","",ROWS(M$3:M51))</f>
        <v/>
      </c>
      <c r="N51" s="1" t="str">
        <f ca="1">IF(COUNT(POINTS1b5)&lt;ROWS(N$3:N51),"",INDEX(clubARV5,MATCH(P51,POINTS1b5,0)))</f>
        <v/>
      </c>
      <c r="O51" s="1">
        <f t="shared" ca="1" si="8"/>
        <v>399</v>
      </c>
      <c r="P51" s="2" t="str">
        <f ca="1">IF(COUNT(POINTS1b5)&lt;ROWS(P$3:P51),"",SMALL(POINTS1b5,ROWS(P$3:P51)))</f>
        <v/>
      </c>
      <c r="Q51" s="40" t="str">
        <f t="array" aca="1" ref="Q51" ca="1">IFERROR(SMALL(IF(($H$3:$H$401=$N51)*($H$3:$H$401&lt;&gt;""),$C$3:$C$401),COLUMNS($Q:Q)),"-")</f>
        <v>-</v>
      </c>
      <c r="R51" s="63" t="str">
        <f t="array" aca="1" ref="R51" ca="1">IFERROR(SMALL(IF(($H$3:$H$401=$N51)*($H$3:$H$401&lt;&gt;""),$C$3:$C$401),COLUMNS($Q:R)),"-")</f>
        <v>-</v>
      </c>
      <c r="S51" s="63" t="str">
        <f t="array" aca="1" ref="S51" ca="1">IFERROR(SMALL(IF(($H$3:$H$401=$N51)*($H$3:$H$401&lt;&gt;""),$C$3:$C$401),COLUMNS($Q:S)),"-")</f>
        <v>-</v>
      </c>
      <c r="T51" s="63" t="str">
        <f t="array" aca="1" ref="T51" ca="1">IFERROR(SMALL(IF(($H$3:$H$401=$N51)*($H$3:$H$401&lt;&gt;""),$C$3:$C$401),COLUMNS($Q:T)),"-")</f>
        <v>-</v>
      </c>
      <c r="U51" s="63" t="str">
        <f t="array" aca="1" ref="U51" ca="1">IFERROR(SMALL(IF(($H$3:$H$401=$N51)*($H$3:$H$401&lt;&gt;""),$C$3:$C$401),COLUMNS($Q:U)),"-")</f>
        <v>-</v>
      </c>
      <c r="V51" s="40" t="str">
        <f t="array" aca="1" ref="V51" ca="1">IFERROR(SMALL(IF(($H$3:$H$401=$N51)*($H$3:$H$401&lt;&gt;""),$C$3:$C$401),COLUMNS($Q:V)),"-")</f>
        <v>-</v>
      </c>
      <c r="W51" s="63" t="str">
        <f t="array" aca="1" ref="W51" ca="1">IFERROR(SMALL(IF(($H$3:$H$401=$N51)*($H$3:$H$401&lt;&gt;""),$C$3:$C$401),COLUMNS($Q:W)),"-")</f>
        <v>-</v>
      </c>
      <c r="X51" s="63" t="str">
        <f t="array" aca="1" ref="X51" ca="1">IFERROR(SMALL(IF(($H$3:$H$401=$N51)*($H$3:$H$401&lt;&gt;""),$C$3:$C$401),COLUMNS($Q:X)),"-")</f>
        <v>-</v>
      </c>
      <c r="Y51" s="63" t="str">
        <f t="array" aca="1" ref="Y51" ca="1">IFERROR(SMALL(IF(($H$3:$H$401=$N51)*($H$3:$H$401&lt;&gt;""),$C$3:$C$401),COLUMNS($Q:Y)),"-")</f>
        <v>-</v>
      </c>
      <c r="Z51" s="63" t="str">
        <f t="array" aca="1" ref="Z51" ca="1">IFERROR(SMALL(IF(($H$3:$H$401=$N51)*($H$3:$H$401&lt;&gt;""),$C$3:$C$401),COLUMNS($Q:Z)),"-")</f>
        <v>-</v>
      </c>
      <c r="AA51" s="40" t="str">
        <f t="array" aca="1" ref="AA51" ca="1">IFERROR(SMALL(IF(($H$3:$H$401=$N51)*($H$3:$H$401&lt;&gt;""),$C$3:$C$401),COLUMNS($Q:AA)),"-")</f>
        <v>-</v>
      </c>
      <c r="AB51" s="63" t="str">
        <f t="array" aca="1" ref="AB51" ca="1">IFERROR(SMALL(IF(($H$3:$H$401=$N51)*($H$3:$H$401&lt;&gt;""),$C$3:$C$401),COLUMNS($Q:AB)),"-")</f>
        <v>-</v>
      </c>
      <c r="AC51" s="63" t="str">
        <f t="array" aca="1" ref="AC51" ca="1">IFERROR(SMALL(IF(($H$3:$H$401=$N51)*($H$3:$H$401&lt;&gt;""),$C$3:$C$401),COLUMNS($Q:AC)),"-")</f>
        <v>-</v>
      </c>
      <c r="AD51" s="63" t="str">
        <f t="array" aca="1" ref="AD51" ca="1">IFERROR(SMALL(IF(($H$3:$H$401=$N51)*($H$3:$H$401&lt;&gt;""),$C$3:$C$401),COLUMNS($Q:AD)),"-")</f>
        <v>-</v>
      </c>
      <c r="AE51" s="63" t="str">
        <f t="array" aca="1" ref="AE51" ca="1">IFERROR(SMALL(IF(($H$3:$H$401=$N51)*($H$3:$H$401&lt;&gt;""),$C$3:$C$401),COLUMNS($Q:AE)),"-")</f>
        <v>-</v>
      </c>
      <c r="AM51" s="58">
        <v>49</v>
      </c>
      <c r="AN51" s="43" t="str">
        <f t="array" aca="1" ref="AN51" ca="1">IFERROR(INDEX(ColClubs,MIN(IF(ZonePoints&lt;&gt;"",IF(ZonePoints+(ROW(ZonePoints)+COLUMN(ZonePoints))/9^9=SMALL(IF(ZonePoints&lt;&gt;"",ZonePoints+(ROW(ZonePoints)+COLUMN(ZonePoints))/9^9),ROWS($2:50)),ROW(INDIRECT("1:"&amp;ROWS(ColClubs)))))))&amp;" "&amp;INDEX(LigEquipes,,MIN(IF(ZonePoints&lt;&gt;"",IF(ZonePoints+(ROW(ZonePoints)+COLUMN(ZonePoints))/9^9=SMALL(IF(ZonePoints&lt;&gt;"",ZonePoints+(ROW(ZonePoints)+COLUMN(ZonePoints))/9^9),ROWS($2:50)),COLUMN(ZonePoints)-34)))),"")</f>
        <v xml:space="preserve"> EQ1</v>
      </c>
      <c r="AO51" s="45" t="str">
        <f t="shared" ca="1" si="13"/>
        <v/>
      </c>
      <c r="AP51" s="45" t="str">
        <f t="shared" ca="1" si="14"/>
        <v>EQ1</v>
      </c>
      <c r="AQ51" s="78" t="str">
        <f t="array" aca="1" ref="AQ51" ca="1">IFERROR(INDEX(ZonePoints,MATCH(AO51,ColClubs,0),MATCH(AP51,LigEquipes,0)),"")</f>
        <v/>
      </c>
      <c r="AS51" s="50">
        <v>49</v>
      </c>
      <c r="AT51" s="124" t="str">
        <f t="shared" ca="1" si="15"/>
        <v xml:space="preserve"> EQ1</v>
      </c>
      <c r="AU51" s="51" t="str">
        <f t="shared" ca="1" si="16"/>
        <v/>
      </c>
    </row>
    <row r="52" spans="2:47" ht="14" thickBot="1">
      <c r="B52" s="175"/>
      <c r="C52" s="19">
        <v>50</v>
      </c>
      <c r="D52" s="22" t="str">
        <f t="array" ref="D52">IF(ISERROR(INDEX(DossardsARV,MATCH($A$3&amp;C52,triselcourse&amp;claselcourARV,0))),"-",INDEX(DossardsARV,MATCH($A$3&amp;C52,triselcourse&amp;claselcourARV,0)))</f>
        <v>-</v>
      </c>
      <c r="E52" s="117" t="str">
        <f t="shared" si="17"/>
        <v>-</v>
      </c>
      <c r="F52" s="117" t="str">
        <f t="shared" si="18"/>
        <v>-</v>
      </c>
      <c r="G52" s="21" t="str">
        <f t="array" ref="G52">IF($D52="","",IF(ISERROR(INDEX(TempsARV,MATCH($A$3&amp;D52,triselcourse&amp;DossardsARV,0))),"-",INDEX(TempsARV,MATCH($A$3&amp;D52,triselcourse&amp;DossardsARV,0))))</f>
        <v>-</v>
      </c>
      <c r="H52" s="117" t="str">
        <f t="shared" si="19"/>
        <v/>
      </c>
      <c r="I52" s="117" t="str">
        <f t="shared" si="20"/>
        <v/>
      </c>
      <c r="J52" s="117" t="str">
        <f t="shared" si="21"/>
        <v/>
      </c>
      <c r="K52" s="117" t="str">
        <f t="shared" si="22"/>
        <v/>
      </c>
      <c r="L52" s="62" t="str">
        <f t="array" aca="1" ref="L52" ca="1">IF(ISBLANK($C52),"",IF(OR(COUNTIF(clubARV5,H52)&lt;choixt5,COUNTIF($H$2:H51,H52)),"",SUM(SMALL(IF(clubARV5=H52,$C$3:$C$401),ROW(INDIRECT("1:"&amp;choixt5))))+ROW()/9^9))</f>
        <v/>
      </c>
      <c r="M52" s="36" t="str">
        <f ca="1">IF(N52="","",ROWS(M$3:M52))</f>
        <v/>
      </c>
      <c r="N52" s="1" t="str">
        <f ca="1">IF(COUNT(POINTS1b5)&lt;ROWS(N$3:N52),"",INDEX(clubARV5,MATCH(P52,POINTS1b5,0)))</f>
        <v/>
      </c>
      <c r="O52" s="1">
        <f t="shared" ca="1" si="8"/>
        <v>399</v>
      </c>
      <c r="P52" s="2" t="str">
        <f ca="1">IF(COUNT(POINTS1b5)&lt;ROWS(P$3:P52),"",SMALL(POINTS1b5,ROWS(P$3:P52)))</f>
        <v/>
      </c>
      <c r="Q52" s="40" t="str">
        <f t="array" aca="1" ref="Q52" ca="1">IFERROR(SMALL(IF(($H$3:$H$401=$N52)*($H$3:$H$401&lt;&gt;""),$C$3:$C$401),COLUMNS($Q:Q)),"-")</f>
        <v>-</v>
      </c>
      <c r="R52" s="63" t="str">
        <f t="array" aca="1" ref="R52" ca="1">IFERROR(SMALL(IF(($H$3:$H$401=$N52)*($H$3:$H$401&lt;&gt;""),$C$3:$C$401),COLUMNS($Q:R)),"-")</f>
        <v>-</v>
      </c>
      <c r="S52" s="63" t="str">
        <f t="array" aca="1" ref="S52" ca="1">IFERROR(SMALL(IF(($H$3:$H$401=$N52)*($H$3:$H$401&lt;&gt;""),$C$3:$C$401),COLUMNS($Q:S)),"-")</f>
        <v>-</v>
      </c>
      <c r="T52" s="63" t="str">
        <f t="array" aca="1" ref="T52" ca="1">IFERROR(SMALL(IF(($H$3:$H$401=$N52)*($H$3:$H$401&lt;&gt;""),$C$3:$C$401),COLUMNS($Q:T)),"-")</f>
        <v>-</v>
      </c>
      <c r="U52" s="63" t="str">
        <f t="array" aca="1" ref="U52" ca="1">IFERROR(SMALL(IF(($H$3:$H$401=$N52)*($H$3:$H$401&lt;&gt;""),$C$3:$C$401),COLUMNS($Q:U)),"-")</f>
        <v>-</v>
      </c>
      <c r="V52" s="40" t="str">
        <f t="array" aca="1" ref="V52" ca="1">IFERROR(SMALL(IF(($H$3:$H$401=$N52)*($H$3:$H$401&lt;&gt;""),$C$3:$C$401),COLUMNS($Q:V)),"-")</f>
        <v>-</v>
      </c>
      <c r="W52" s="63" t="str">
        <f t="array" aca="1" ref="W52" ca="1">IFERROR(SMALL(IF(($H$3:$H$401=$N52)*($H$3:$H$401&lt;&gt;""),$C$3:$C$401),COLUMNS($Q:W)),"-")</f>
        <v>-</v>
      </c>
      <c r="X52" s="63" t="str">
        <f t="array" aca="1" ref="X52" ca="1">IFERROR(SMALL(IF(($H$3:$H$401=$N52)*($H$3:$H$401&lt;&gt;""),$C$3:$C$401),COLUMNS($Q:X)),"-")</f>
        <v>-</v>
      </c>
      <c r="Y52" s="63" t="str">
        <f t="array" aca="1" ref="Y52" ca="1">IFERROR(SMALL(IF(($H$3:$H$401=$N52)*($H$3:$H$401&lt;&gt;""),$C$3:$C$401),COLUMNS($Q:Y)),"-")</f>
        <v>-</v>
      </c>
      <c r="Z52" s="63" t="str">
        <f t="array" aca="1" ref="Z52" ca="1">IFERROR(SMALL(IF(($H$3:$H$401=$N52)*($H$3:$H$401&lt;&gt;""),$C$3:$C$401),COLUMNS($Q:Z)),"-")</f>
        <v>-</v>
      </c>
      <c r="AA52" s="40" t="str">
        <f t="array" aca="1" ref="AA52" ca="1">IFERROR(SMALL(IF(($H$3:$H$401=$N52)*($H$3:$H$401&lt;&gt;""),$C$3:$C$401),COLUMNS($Q:AA)),"-")</f>
        <v>-</v>
      </c>
      <c r="AB52" s="63" t="str">
        <f t="array" aca="1" ref="AB52" ca="1">IFERROR(SMALL(IF(($H$3:$H$401=$N52)*($H$3:$H$401&lt;&gt;""),$C$3:$C$401),COLUMNS($Q:AB)),"-")</f>
        <v>-</v>
      </c>
      <c r="AC52" s="63" t="str">
        <f t="array" aca="1" ref="AC52" ca="1">IFERROR(SMALL(IF(($H$3:$H$401=$N52)*($H$3:$H$401&lt;&gt;""),$C$3:$C$401),COLUMNS($Q:AC)),"-")</f>
        <v>-</v>
      </c>
      <c r="AD52" s="63" t="str">
        <f t="array" aca="1" ref="AD52" ca="1">IFERROR(SMALL(IF(($H$3:$H$401=$N52)*($H$3:$H$401&lt;&gt;""),$C$3:$C$401),COLUMNS($Q:AD)),"-")</f>
        <v>-</v>
      </c>
      <c r="AE52" s="63" t="str">
        <f t="array" aca="1" ref="AE52" ca="1">IFERROR(SMALL(IF(($H$3:$H$401=$N52)*($H$3:$H$401&lt;&gt;""),$C$3:$C$401),COLUMNS($Q:AE)),"-")</f>
        <v>-</v>
      </c>
      <c r="AM52" s="58">
        <v>50</v>
      </c>
      <c r="AN52" s="43" t="str">
        <f t="array" aca="1" ref="AN52" ca="1">IFERROR(INDEX(ColClubs,MIN(IF(ZonePoints&lt;&gt;"",IF(ZonePoints+(ROW(ZonePoints)+COLUMN(ZonePoints))/9^9=SMALL(IF(ZonePoints&lt;&gt;"",ZonePoints+(ROW(ZonePoints)+COLUMN(ZonePoints))/9^9),ROWS($2:51)),ROW(INDIRECT("1:"&amp;ROWS(ColClubs)))))))&amp;" "&amp;INDEX(LigEquipes,,MIN(IF(ZonePoints&lt;&gt;"",IF(ZonePoints+(ROW(ZonePoints)+COLUMN(ZonePoints))/9^9=SMALL(IF(ZonePoints&lt;&gt;"",ZonePoints+(ROW(ZonePoints)+COLUMN(ZonePoints))/9^9),ROWS($2:51)),COLUMN(ZonePoints)-34)))),"")</f>
        <v xml:space="preserve"> EQ1</v>
      </c>
      <c r="AO52" s="45" t="str">
        <f t="shared" ca="1" si="13"/>
        <v/>
      </c>
      <c r="AP52" s="45" t="str">
        <f t="shared" ca="1" si="14"/>
        <v>EQ1</v>
      </c>
      <c r="AQ52" s="78" t="str">
        <f t="array" aca="1" ref="AQ52" ca="1">IFERROR(INDEX(ZonePoints,MATCH(AO52,ColClubs,0),MATCH(AP52,LigEquipes,0)),"")</f>
        <v/>
      </c>
      <c r="AS52" s="52">
        <v>50</v>
      </c>
      <c r="AT52" s="124" t="str">
        <f t="shared" ca="1" si="15"/>
        <v xml:space="preserve"> EQ1</v>
      </c>
      <c r="AU52" s="53" t="str">
        <f t="shared" ca="1" si="16"/>
        <v/>
      </c>
    </row>
    <row r="53" spans="2:47" ht="13">
      <c r="B53" s="175"/>
      <c r="C53" s="19">
        <v>51</v>
      </c>
      <c r="D53" s="22" t="str">
        <f t="array" ref="D53">IF(ISERROR(INDEX(DossardsARV,MATCH($A$3&amp;C53,triselcourse&amp;claselcourARV,0))),"-",INDEX(DossardsARV,MATCH($A$3&amp;C53,triselcourse&amp;claselcourARV,0)))</f>
        <v>-</v>
      </c>
      <c r="E53" s="117" t="str">
        <f t="shared" si="17"/>
        <v>-</v>
      </c>
      <c r="F53" s="117" t="str">
        <f t="shared" si="18"/>
        <v>-</v>
      </c>
      <c r="G53" s="21" t="str">
        <f t="array" ref="G53">IF($D53="","",IF(ISERROR(INDEX(TempsARV,MATCH($A$3&amp;D53,triselcourse&amp;DossardsARV,0))),"-",INDEX(TempsARV,MATCH($A$3&amp;D53,triselcourse&amp;DossardsARV,0))))</f>
        <v>-</v>
      </c>
      <c r="H53" s="117" t="str">
        <f t="shared" si="19"/>
        <v/>
      </c>
      <c r="I53" s="117" t="str">
        <f t="shared" si="20"/>
        <v/>
      </c>
      <c r="J53" s="117" t="str">
        <f t="shared" si="21"/>
        <v/>
      </c>
      <c r="K53" s="117" t="str">
        <f t="shared" si="22"/>
        <v/>
      </c>
      <c r="L53" s="62" t="str">
        <f t="array" aca="1" ref="L53" ca="1">IF(ISBLANK($C53),"",IF(OR(COUNTIF(clubARV5,H53)&lt;choixt5,COUNTIF($H$2:H52,H53)),"",SUM(SMALL(IF(clubARV5=H53,$C$3:$C$401),ROW(INDIRECT("1:"&amp;choixt5))))+ROW()/9^9))</f>
        <v/>
      </c>
      <c r="M53" s="36" t="str">
        <f ca="1">IF(N53="","",ROWS(M$3:M53))</f>
        <v/>
      </c>
      <c r="N53" s="1" t="str">
        <f ca="1">IF(COUNT(POINTS1b5)&lt;ROWS(N$3:N53),"",INDEX(clubARV5,MATCH(P53,POINTS1b5,0)))</f>
        <v/>
      </c>
      <c r="O53" s="1">
        <f t="shared" ca="1" si="8"/>
        <v>399</v>
      </c>
      <c r="P53" s="2" t="str">
        <f ca="1">IF(COUNT(POINTS1b5)&lt;ROWS(P$3:P53),"",SMALL(POINTS1b5,ROWS(P$3:P53)))</f>
        <v/>
      </c>
      <c r="Q53" s="40" t="str">
        <f t="array" aca="1" ref="Q53" ca="1">IFERROR(SMALL(IF(($H$3:$H$401=$N53)*($H$3:$H$401&lt;&gt;""),$C$3:$C$401),COLUMNS($Q:Q)),"-")</f>
        <v>-</v>
      </c>
      <c r="R53" s="63" t="str">
        <f t="array" aca="1" ref="R53" ca="1">IFERROR(SMALL(IF(($H$3:$H$401=$N53)*($H$3:$H$401&lt;&gt;""),$C$3:$C$401),COLUMNS($Q:R)),"-")</f>
        <v>-</v>
      </c>
      <c r="S53" s="63" t="str">
        <f t="array" aca="1" ref="S53" ca="1">IFERROR(SMALL(IF(($H$3:$H$401=$N53)*($H$3:$H$401&lt;&gt;""),$C$3:$C$401),COLUMNS($Q:S)),"-")</f>
        <v>-</v>
      </c>
      <c r="T53" s="63" t="str">
        <f t="array" aca="1" ref="T53" ca="1">IFERROR(SMALL(IF(($H$3:$H$401=$N53)*($H$3:$H$401&lt;&gt;""),$C$3:$C$401),COLUMNS($Q:T)),"-")</f>
        <v>-</v>
      </c>
      <c r="U53" s="63" t="str">
        <f t="array" aca="1" ref="U53" ca="1">IFERROR(SMALL(IF(($H$3:$H$401=$N53)*($H$3:$H$401&lt;&gt;""),$C$3:$C$401),COLUMNS($Q:U)),"-")</f>
        <v>-</v>
      </c>
      <c r="V53" s="40" t="str">
        <f t="array" aca="1" ref="V53" ca="1">IFERROR(SMALL(IF(($H$3:$H$401=$N53)*($H$3:$H$401&lt;&gt;""),$C$3:$C$401),COLUMNS($Q:V)),"-")</f>
        <v>-</v>
      </c>
      <c r="W53" s="63" t="str">
        <f t="array" aca="1" ref="W53" ca="1">IFERROR(SMALL(IF(($H$3:$H$401=$N53)*($H$3:$H$401&lt;&gt;""),$C$3:$C$401),COLUMNS($Q:W)),"-")</f>
        <v>-</v>
      </c>
      <c r="X53" s="63" t="str">
        <f t="array" aca="1" ref="X53" ca="1">IFERROR(SMALL(IF(($H$3:$H$401=$N53)*($H$3:$H$401&lt;&gt;""),$C$3:$C$401),COLUMNS($Q:X)),"-")</f>
        <v>-</v>
      </c>
      <c r="Y53" s="63" t="str">
        <f t="array" aca="1" ref="Y53" ca="1">IFERROR(SMALL(IF(($H$3:$H$401=$N53)*($H$3:$H$401&lt;&gt;""),$C$3:$C$401),COLUMNS($Q:Y)),"-")</f>
        <v>-</v>
      </c>
      <c r="Z53" s="63" t="str">
        <f t="array" aca="1" ref="Z53" ca="1">IFERROR(SMALL(IF(($H$3:$H$401=$N53)*($H$3:$H$401&lt;&gt;""),$C$3:$C$401),COLUMNS($Q:Z)),"-")</f>
        <v>-</v>
      </c>
      <c r="AA53" s="40" t="str">
        <f t="array" aca="1" ref="AA53" ca="1">IFERROR(SMALL(IF(($H$3:$H$401=$N53)*($H$3:$H$401&lt;&gt;""),$C$3:$C$401),COLUMNS($Q:AA)),"-")</f>
        <v>-</v>
      </c>
      <c r="AB53" s="63" t="str">
        <f t="array" aca="1" ref="AB53" ca="1">IFERROR(SMALL(IF(($H$3:$H$401=$N53)*($H$3:$H$401&lt;&gt;""),$C$3:$C$401),COLUMNS($Q:AB)),"-")</f>
        <v>-</v>
      </c>
      <c r="AC53" s="63" t="str">
        <f t="array" aca="1" ref="AC53" ca="1">IFERROR(SMALL(IF(($H$3:$H$401=$N53)*($H$3:$H$401&lt;&gt;""),$C$3:$C$401),COLUMNS($Q:AC)),"-")</f>
        <v>-</v>
      </c>
      <c r="AD53" s="63" t="str">
        <f t="array" aca="1" ref="AD53" ca="1">IFERROR(SMALL(IF(($H$3:$H$401=$N53)*($H$3:$H$401&lt;&gt;""),$C$3:$C$401),COLUMNS($Q:AD)),"-")</f>
        <v>-</v>
      </c>
      <c r="AE53" s="63" t="str">
        <f t="array" aca="1" ref="AE53" ca="1">IFERROR(SMALL(IF(($H$3:$H$401=$N53)*($H$3:$H$401&lt;&gt;""),$C$3:$C$401),COLUMNS($Q:AE)),"-")</f>
        <v>-</v>
      </c>
      <c r="AM53" s="58">
        <v>51</v>
      </c>
      <c r="AN53" s="43" t="str">
        <f t="array" aca="1" ref="AN53" ca="1">IFERROR(INDEX(ColClubs,MIN(IF(ZonePoints&lt;&gt;"",IF(ZonePoints+(ROW(ZonePoints)+COLUMN(ZonePoints))/9^9=SMALL(IF(ZonePoints&lt;&gt;"",ZonePoints+(ROW(ZonePoints)+COLUMN(ZonePoints))/9^9),ROWS($2:52)),ROW(INDIRECT("1:"&amp;ROWS(ColClubs)))))))&amp;" "&amp;INDEX(LigEquipes,,MIN(IF(ZonePoints&lt;&gt;"",IF(ZonePoints+(ROW(ZonePoints)+COLUMN(ZonePoints))/9^9=SMALL(IF(ZonePoints&lt;&gt;"",ZonePoints+(ROW(ZonePoints)+COLUMN(ZonePoints))/9^9),ROWS($2:52)),COLUMN(ZonePoints)-34)))),"")</f>
        <v xml:space="preserve"> EQ1</v>
      </c>
      <c r="AO53" s="45" t="str">
        <f t="shared" ca="1" si="13"/>
        <v/>
      </c>
      <c r="AP53" s="45" t="str">
        <f t="shared" ca="1" si="14"/>
        <v>EQ1</v>
      </c>
      <c r="AQ53" s="78" t="str">
        <f t="array" aca="1" ref="AQ53" ca="1">IFERROR(INDEX(ZonePoints,MATCH(AO53,ColClubs,0),MATCH(AP53,LigEquipes,0)),"")</f>
        <v/>
      </c>
    </row>
    <row r="54" spans="2:47" ht="13">
      <c r="B54" s="175"/>
      <c r="C54" s="19">
        <v>52</v>
      </c>
      <c r="D54" s="22" t="str">
        <f t="array" ref="D54">IF(ISERROR(INDEX(DossardsARV,MATCH($A$3&amp;C54,triselcourse&amp;claselcourARV,0))),"-",INDEX(DossardsARV,MATCH($A$3&amp;C54,triselcourse&amp;claselcourARV,0)))</f>
        <v>-</v>
      </c>
      <c r="E54" s="117" t="str">
        <f t="shared" si="17"/>
        <v>-</v>
      </c>
      <c r="F54" s="117" t="str">
        <f t="shared" si="18"/>
        <v>-</v>
      </c>
      <c r="G54" s="21" t="str">
        <f t="array" ref="G54">IF($D54="","",IF(ISERROR(INDEX(TempsARV,MATCH($A$3&amp;D54,triselcourse&amp;DossardsARV,0))),"-",INDEX(TempsARV,MATCH($A$3&amp;D54,triselcourse&amp;DossardsARV,0))))</f>
        <v>-</v>
      </c>
      <c r="H54" s="117" t="str">
        <f t="shared" si="19"/>
        <v/>
      </c>
      <c r="I54" s="117" t="str">
        <f t="shared" si="20"/>
        <v/>
      </c>
      <c r="J54" s="117" t="str">
        <f t="shared" si="21"/>
        <v/>
      </c>
      <c r="K54" s="117" t="str">
        <f t="shared" si="22"/>
        <v/>
      </c>
      <c r="L54" s="62" t="str">
        <f t="array" aca="1" ref="L54" ca="1">IF(ISBLANK($C54),"",IF(OR(COUNTIF(clubARV5,H54)&lt;choixt5,COUNTIF($H$2:H53,H54)),"",SUM(SMALL(IF(clubARV5=H54,$C$3:$C$401),ROW(INDIRECT("1:"&amp;choixt5))))+ROW()/9^9))</f>
        <v/>
      </c>
      <c r="M54" s="36" t="str">
        <f ca="1">IF(N54="","",ROWS(M$3:M54))</f>
        <v/>
      </c>
      <c r="N54" s="1" t="str">
        <f ca="1">IF(COUNT(POINTS1b5)&lt;ROWS(N$3:N54),"",INDEX(clubARV5,MATCH(P54,POINTS1b5,0)))</f>
        <v/>
      </c>
      <c r="O54" s="1">
        <f t="shared" ca="1" si="8"/>
        <v>399</v>
      </c>
      <c r="P54" s="2" t="str">
        <f ca="1">IF(COUNT(POINTS1b5)&lt;ROWS(P$3:P54),"",SMALL(POINTS1b5,ROWS(P$3:P54)))</f>
        <v/>
      </c>
      <c r="Q54" s="40" t="str">
        <f t="array" aca="1" ref="Q54" ca="1">IFERROR(SMALL(IF(($H$3:$H$401=$N54)*($H$3:$H$401&lt;&gt;""),$C$3:$C$401),COLUMNS($Q:Q)),"-")</f>
        <v>-</v>
      </c>
      <c r="R54" s="63" t="str">
        <f t="array" aca="1" ref="R54" ca="1">IFERROR(SMALL(IF(($H$3:$H$401=$N54)*($H$3:$H$401&lt;&gt;""),$C$3:$C$401),COLUMNS($Q:R)),"-")</f>
        <v>-</v>
      </c>
      <c r="S54" s="63" t="str">
        <f t="array" aca="1" ref="S54" ca="1">IFERROR(SMALL(IF(($H$3:$H$401=$N54)*($H$3:$H$401&lt;&gt;""),$C$3:$C$401),COLUMNS($Q:S)),"-")</f>
        <v>-</v>
      </c>
      <c r="T54" s="63" t="str">
        <f t="array" aca="1" ref="T54" ca="1">IFERROR(SMALL(IF(($H$3:$H$401=$N54)*($H$3:$H$401&lt;&gt;""),$C$3:$C$401),COLUMNS($Q:T)),"-")</f>
        <v>-</v>
      </c>
      <c r="U54" s="63" t="str">
        <f t="array" aca="1" ref="U54" ca="1">IFERROR(SMALL(IF(($H$3:$H$401=$N54)*($H$3:$H$401&lt;&gt;""),$C$3:$C$401),COLUMNS($Q:U)),"-")</f>
        <v>-</v>
      </c>
      <c r="V54" s="40" t="str">
        <f t="array" aca="1" ref="V54" ca="1">IFERROR(SMALL(IF(($H$3:$H$401=$N54)*($H$3:$H$401&lt;&gt;""),$C$3:$C$401),COLUMNS($Q:V)),"-")</f>
        <v>-</v>
      </c>
      <c r="W54" s="63" t="str">
        <f t="array" aca="1" ref="W54" ca="1">IFERROR(SMALL(IF(($H$3:$H$401=$N54)*($H$3:$H$401&lt;&gt;""),$C$3:$C$401),COLUMNS($Q:W)),"-")</f>
        <v>-</v>
      </c>
      <c r="X54" s="63" t="str">
        <f t="array" aca="1" ref="X54" ca="1">IFERROR(SMALL(IF(($H$3:$H$401=$N54)*($H$3:$H$401&lt;&gt;""),$C$3:$C$401),COLUMNS($Q:X)),"-")</f>
        <v>-</v>
      </c>
      <c r="Y54" s="63" t="str">
        <f t="array" aca="1" ref="Y54" ca="1">IFERROR(SMALL(IF(($H$3:$H$401=$N54)*($H$3:$H$401&lt;&gt;""),$C$3:$C$401),COLUMNS($Q:Y)),"-")</f>
        <v>-</v>
      </c>
      <c r="Z54" s="63" t="str">
        <f t="array" aca="1" ref="Z54" ca="1">IFERROR(SMALL(IF(($H$3:$H$401=$N54)*($H$3:$H$401&lt;&gt;""),$C$3:$C$401),COLUMNS($Q:Z)),"-")</f>
        <v>-</v>
      </c>
      <c r="AA54" s="40" t="str">
        <f t="array" aca="1" ref="AA54" ca="1">IFERROR(SMALL(IF(($H$3:$H$401=$N54)*($H$3:$H$401&lt;&gt;""),$C$3:$C$401),COLUMNS($Q:AA)),"-")</f>
        <v>-</v>
      </c>
      <c r="AB54" s="63" t="str">
        <f t="array" aca="1" ref="AB54" ca="1">IFERROR(SMALL(IF(($H$3:$H$401=$N54)*($H$3:$H$401&lt;&gt;""),$C$3:$C$401),COLUMNS($Q:AB)),"-")</f>
        <v>-</v>
      </c>
      <c r="AC54" s="63" t="str">
        <f t="array" aca="1" ref="AC54" ca="1">IFERROR(SMALL(IF(($H$3:$H$401=$N54)*($H$3:$H$401&lt;&gt;""),$C$3:$C$401),COLUMNS($Q:AC)),"-")</f>
        <v>-</v>
      </c>
      <c r="AD54" s="63" t="str">
        <f t="array" aca="1" ref="AD54" ca="1">IFERROR(SMALL(IF(($H$3:$H$401=$N54)*($H$3:$H$401&lt;&gt;""),$C$3:$C$401),COLUMNS($Q:AD)),"-")</f>
        <v>-</v>
      </c>
      <c r="AE54" s="63" t="str">
        <f t="array" aca="1" ref="AE54" ca="1">IFERROR(SMALL(IF(($H$3:$H$401=$N54)*($H$3:$H$401&lt;&gt;""),$C$3:$C$401),COLUMNS($Q:AE)),"-")</f>
        <v>-</v>
      </c>
      <c r="AM54" s="58">
        <v>52</v>
      </c>
      <c r="AN54" s="43" t="str">
        <f t="array" aca="1" ref="AN54" ca="1">IFERROR(INDEX(ColClubs,MIN(IF(ZonePoints&lt;&gt;"",IF(ZonePoints+(ROW(ZonePoints)+COLUMN(ZonePoints))/9^9=SMALL(IF(ZonePoints&lt;&gt;"",ZonePoints+(ROW(ZonePoints)+COLUMN(ZonePoints))/9^9),ROWS($2:53)),ROW(INDIRECT("1:"&amp;ROWS(ColClubs)))))))&amp;" "&amp;INDEX(LigEquipes,,MIN(IF(ZonePoints&lt;&gt;"",IF(ZonePoints+(ROW(ZonePoints)+COLUMN(ZonePoints))/9^9=SMALL(IF(ZonePoints&lt;&gt;"",ZonePoints+(ROW(ZonePoints)+COLUMN(ZonePoints))/9^9),ROWS($2:53)),COLUMN(ZonePoints)-34)))),"")</f>
        <v xml:space="preserve"> EQ1</v>
      </c>
      <c r="AO54" s="45" t="str">
        <f t="shared" ca="1" si="13"/>
        <v/>
      </c>
      <c r="AP54" s="45" t="str">
        <f t="shared" ca="1" si="14"/>
        <v>EQ1</v>
      </c>
      <c r="AQ54" s="78" t="str">
        <f t="array" aca="1" ref="AQ54" ca="1">IFERROR(INDEX(ZonePoints,MATCH(AO54,ColClubs,0),MATCH(AP54,LigEquipes,0)),"")</f>
        <v/>
      </c>
    </row>
    <row r="55" spans="2:47" ht="13">
      <c r="B55" s="175"/>
      <c r="C55" s="19">
        <v>53</v>
      </c>
      <c r="D55" s="22" t="str">
        <f t="array" ref="D55">IF(ISERROR(INDEX(DossardsARV,MATCH($A$3&amp;C55,triselcourse&amp;claselcourARV,0))),"-",INDEX(DossardsARV,MATCH($A$3&amp;C55,triselcourse&amp;claselcourARV,0)))</f>
        <v>-</v>
      </c>
      <c r="E55" s="117" t="str">
        <f t="shared" si="17"/>
        <v>-</v>
      </c>
      <c r="F55" s="117" t="str">
        <f t="shared" si="18"/>
        <v>-</v>
      </c>
      <c r="G55" s="21" t="str">
        <f t="array" ref="G55">IF($D55="","",IF(ISERROR(INDEX(TempsARV,MATCH($A$3&amp;D55,triselcourse&amp;DossardsARV,0))),"-",INDEX(TempsARV,MATCH($A$3&amp;D55,triselcourse&amp;DossardsARV,0))))</f>
        <v>-</v>
      </c>
      <c r="H55" s="117" t="str">
        <f t="shared" si="19"/>
        <v/>
      </c>
      <c r="I55" s="117" t="str">
        <f t="shared" si="20"/>
        <v/>
      </c>
      <c r="J55" s="117" t="str">
        <f t="shared" si="21"/>
        <v/>
      </c>
      <c r="K55" s="117" t="str">
        <f t="shared" si="22"/>
        <v/>
      </c>
      <c r="L55" s="62" t="str">
        <f t="array" aca="1" ref="L55" ca="1">IF(ISBLANK($C55),"",IF(OR(COUNTIF(clubARV5,H55)&lt;choixt5,COUNTIF($H$2:H54,H55)),"",SUM(SMALL(IF(clubARV5=H55,$C$3:$C$401),ROW(INDIRECT("1:"&amp;choixt5))))+ROW()/9^9))</f>
        <v/>
      </c>
      <c r="M55" s="36" t="str">
        <f ca="1">IF(N55="","",ROWS(M$3:M55))</f>
        <v/>
      </c>
      <c r="N55" s="1" t="str">
        <f ca="1">IF(COUNT(POINTS1b5)&lt;ROWS(N$3:N55),"",INDEX(clubARV5,MATCH(P55,POINTS1b5,0)))</f>
        <v/>
      </c>
      <c r="O55" s="1">
        <f t="shared" ca="1" si="8"/>
        <v>399</v>
      </c>
      <c r="P55" s="2" t="str">
        <f ca="1">IF(COUNT(POINTS1b5)&lt;ROWS(P$3:P55),"",SMALL(POINTS1b5,ROWS(P$3:P55)))</f>
        <v/>
      </c>
      <c r="Q55" s="40" t="str">
        <f t="array" aca="1" ref="Q55" ca="1">IFERROR(SMALL(IF(($H$3:$H$401=$N55)*($H$3:$H$401&lt;&gt;""),$C$3:$C$401),COLUMNS($Q:Q)),"-")</f>
        <v>-</v>
      </c>
      <c r="R55" s="63" t="str">
        <f t="array" aca="1" ref="R55" ca="1">IFERROR(SMALL(IF(($H$3:$H$401=$N55)*($H$3:$H$401&lt;&gt;""),$C$3:$C$401),COLUMNS($Q:R)),"-")</f>
        <v>-</v>
      </c>
      <c r="S55" s="63" t="str">
        <f t="array" aca="1" ref="S55" ca="1">IFERROR(SMALL(IF(($H$3:$H$401=$N55)*($H$3:$H$401&lt;&gt;""),$C$3:$C$401),COLUMNS($Q:S)),"-")</f>
        <v>-</v>
      </c>
      <c r="T55" s="63" t="str">
        <f t="array" aca="1" ref="T55" ca="1">IFERROR(SMALL(IF(($H$3:$H$401=$N55)*($H$3:$H$401&lt;&gt;""),$C$3:$C$401),COLUMNS($Q:T)),"-")</f>
        <v>-</v>
      </c>
      <c r="U55" s="63" t="str">
        <f t="array" aca="1" ref="U55" ca="1">IFERROR(SMALL(IF(($H$3:$H$401=$N55)*($H$3:$H$401&lt;&gt;""),$C$3:$C$401),COLUMNS($Q:U)),"-")</f>
        <v>-</v>
      </c>
      <c r="V55" s="40" t="str">
        <f t="array" aca="1" ref="V55" ca="1">IFERROR(SMALL(IF(($H$3:$H$401=$N55)*($H$3:$H$401&lt;&gt;""),$C$3:$C$401),COLUMNS($Q:V)),"-")</f>
        <v>-</v>
      </c>
      <c r="W55" s="63" t="str">
        <f t="array" aca="1" ref="W55" ca="1">IFERROR(SMALL(IF(($H$3:$H$401=$N55)*($H$3:$H$401&lt;&gt;""),$C$3:$C$401),COLUMNS($Q:W)),"-")</f>
        <v>-</v>
      </c>
      <c r="X55" s="63" t="str">
        <f t="array" aca="1" ref="X55" ca="1">IFERROR(SMALL(IF(($H$3:$H$401=$N55)*($H$3:$H$401&lt;&gt;""),$C$3:$C$401),COLUMNS($Q:X)),"-")</f>
        <v>-</v>
      </c>
      <c r="Y55" s="63" t="str">
        <f t="array" aca="1" ref="Y55" ca="1">IFERROR(SMALL(IF(($H$3:$H$401=$N55)*($H$3:$H$401&lt;&gt;""),$C$3:$C$401),COLUMNS($Q:Y)),"-")</f>
        <v>-</v>
      </c>
      <c r="Z55" s="63" t="str">
        <f t="array" aca="1" ref="Z55" ca="1">IFERROR(SMALL(IF(($H$3:$H$401=$N55)*($H$3:$H$401&lt;&gt;""),$C$3:$C$401),COLUMNS($Q:Z)),"-")</f>
        <v>-</v>
      </c>
      <c r="AA55" s="40" t="str">
        <f t="array" aca="1" ref="AA55" ca="1">IFERROR(SMALL(IF(($H$3:$H$401=$N55)*($H$3:$H$401&lt;&gt;""),$C$3:$C$401),COLUMNS($Q:AA)),"-")</f>
        <v>-</v>
      </c>
      <c r="AB55" s="63" t="str">
        <f t="array" aca="1" ref="AB55" ca="1">IFERROR(SMALL(IF(($H$3:$H$401=$N55)*($H$3:$H$401&lt;&gt;""),$C$3:$C$401),COLUMNS($Q:AB)),"-")</f>
        <v>-</v>
      </c>
      <c r="AC55" s="63" t="str">
        <f t="array" aca="1" ref="AC55" ca="1">IFERROR(SMALL(IF(($H$3:$H$401=$N55)*($H$3:$H$401&lt;&gt;""),$C$3:$C$401),COLUMNS($Q:AC)),"-")</f>
        <v>-</v>
      </c>
      <c r="AD55" s="63" t="str">
        <f t="array" aca="1" ref="AD55" ca="1">IFERROR(SMALL(IF(($H$3:$H$401=$N55)*($H$3:$H$401&lt;&gt;""),$C$3:$C$401),COLUMNS($Q:AD)),"-")</f>
        <v>-</v>
      </c>
      <c r="AE55" s="63" t="str">
        <f t="array" aca="1" ref="AE55" ca="1">IFERROR(SMALL(IF(($H$3:$H$401=$N55)*($H$3:$H$401&lt;&gt;""),$C$3:$C$401),COLUMNS($Q:AE)),"-")</f>
        <v>-</v>
      </c>
      <c r="AM55" s="58">
        <v>53</v>
      </c>
      <c r="AN55" s="43" t="str">
        <f t="array" aca="1" ref="AN55" ca="1">IFERROR(INDEX(ColClubs,MIN(IF(ZonePoints&lt;&gt;"",IF(ZonePoints+(ROW(ZonePoints)+COLUMN(ZonePoints))/9^9=SMALL(IF(ZonePoints&lt;&gt;"",ZonePoints+(ROW(ZonePoints)+COLUMN(ZonePoints))/9^9),ROWS($2:54)),ROW(INDIRECT("1:"&amp;ROWS(ColClubs)))))))&amp;" "&amp;INDEX(LigEquipes,,MIN(IF(ZonePoints&lt;&gt;"",IF(ZonePoints+(ROW(ZonePoints)+COLUMN(ZonePoints))/9^9=SMALL(IF(ZonePoints&lt;&gt;"",ZonePoints+(ROW(ZonePoints)+COLUMN(ZonePoints))/9^9),ROWS($2:54)),COLUMN(ZonePoints)-34)))),"")</f>
        <v xml:space="preserve"> EQ1</v>
      </c>
      <c r="AO55" s="45" t="str">
        <f t="shared" ca="1" si="13"/>
        <v/>
      </c>
      <c r="AP55" s="45" t="str">
        <f t="shared" ca="1" si="14"/>
        <v>EQ1</v>
      </c>
      <c r="AQ55" s="78" t="str">
        <f t="array" aca="1" ref="AQ55" ca="1">IFERROR(INDEX(ZonePoints,MATCH(AO55,ColClubs,0),MATCH(AP55,LigEquipes,0)),"")</f>
        <v/>
      </c>
    </row>
    <row r="56" spans="2:47" ht="13">
      <c r="B56" s="175"/>
      <c r="C56" s="19">
        <v>54</v>
      </c>
      <c r="D56" s="22" t="str">
        <f t="array" ref="D56">IF(ISERROR(INDEX(DossardsARV,MATCH($A$3&amp;C56,triselcourse&amp;claselcourARV,0))),"-",INDEX(DossardsARV,MATCH($A$3&amp;C56,triselcourse&amp;claselcourARV,0)))</f>
        <v>-</v>
      </c>
      <c r="E56" s="117" t="str">
        <f t="shared" si="17"/>
        <v>-</v>
      </c>
      <c r="F56" s="117" t="str">
        <f t="shared" si="18"/>
        <v>-</v>
      </c>
      <c r="G56" s="21" t="str">
        <f t="array" ref="G56">IF($D56="","",IF(ISERROR(INDEX(TempsARV,MATCH($A$3&amp;D56,triselcourse&amp;DossardsARV,0))),"-",INDEX(TempsARV,MATCH($A$3&amp;D56,triselcourse&amp;DossardsARV,0))))</f>
        <v>-</v>
      </c>
      <c r="H56" s="117" t="str">
        <f t="shared" si="19"/>
        <v/>
      </c>
      <c r="I56" s="117" t="str">
        <f t="shared" si="20"/>
        <v/>
      </c>
      <c r="J56" s="117" t="str">
        <f t="shared" si="21"/>
        <v/>
      </c>
      <c r="K56" s="117" t="str">
        <f t="shared" si="22"/>
        <v/>
      </c>
      <c r="L56" s="62" t="str">
        <f t="array" aca="1" ref="L56" ca="1">IF(ISBLANK($C56),"",IF(OR(COUNTIF(clubARV5,H56)&lt;choixt5,COUNTIF($H$2:H55,H56)),"",SUM(SMALL(IF(clubARV5=H56,$C$3:$C$401),ROW(INDIRECT("1:"&amp;choixt5))))+ROW()/9^9))</f>
        <v/>
      </c>
      <c r="M56" s="36" t="str">
        <f ca="1">IF(N56="","",ROWS(M$3:M56))</f>
        <v/>
      </c>
      <c r="N56" s="1" t="str">
        <f ca="1">IF(COUNT(POINTS1b5)&lt;ROWS(N$3:N56),"",INDEX(clubARV5,MATCH(P56,POINTS1b5,0)))</f>
        <v/>
      </c>
      <c r="O56" s="1">
        <f t="shared" ca="1" si="8"/>
        <v>399</v>
      </c>
      <c r="P56" s="2" t="str">
        <f ca="1">IF(COUNT(POINTS1b5)&lt;ROWS(P$3:P56),"",SMALL(POINTS1b5,ROWS(P$3:P56)))</f>
        <v/>
      </c>
      <c r="Q56" s="40" t="str">
        <f t="array" aca="1" ref="Q56" ca="1">IFERROR(SMALL(IF(($H$3:$H$401=$N56)*($H$3:$H$401&lt;&gt;""),$C$3:$C$401),COLUMNS($Q:Q)),"-")</f>
        <v>-</v>
      </c>
      <c r="R56" s="63" t="str">
        <f t="array" aca="1" ref="R56" ca="1">IFERROR(SMALL(IF(($H$3:$H$401=$N56)*($H$3:$H$401&lt;&gt;""),$C$3:$C$401),COLUMNS($Q:R)),"-")</f>
        <v>-</v>
      </c>
      <c r="S56" s="63" t="str">
        <f t="array" aca="1" ref="S56" ca="1">IFERROR(SMALL(IF(($H$3:$H$401=$N56)*($H$3:$H$401&lt;&gt;""),$C$3:$C$401),COLUMNS($Q:S)),"-")</f>
        <v>-</v>
      </c>
      <c r="T56" s="63" t="str">
        <f t="array" aca="1" ref="T56" ca="1">IFERROR(SMALL(IF(($H$3:$H$401=$N56)*($H$3:$H$401&lt;&gt;""),$C$3:$C$401),COLUMNS($Q:T)),"-")</f>
        <v>-</v>
      </c>
      <c r="U56" s="63" t="str">
        <f t="array" aca="1" ref="U56" ca="1">IFERROR(SMALL(IF(($H$3:$H$401=$N56)*($H$3:$H$401&lt;&gt;""),$C$3:$C$401),COLUMNS($Q:U)),"-")</f>
        <v>-</v>
      </c>
      <c r="V56" s="40" t="str">
        <f t="array" aca="1" ref="V56" ca="1">IFERROR(SMALL(IF(($H$3:$H$401=$N56)*($H$3:$H$401&lt;&gt;""),$C$3:$C$401),COLUMNS($Q:V)),"-")</f>
        <v>-</v>
      </c>
      <c r="W56" s="63" t="str">
        <f t="array" aca="1" ref="W56" ca="1">IFERROR(SMALL(IF(($H$3:$H$401=$N56)*($H$3:$H$401&lt;&gt;""),$C$3:$C$401),COLUMNS($Q:W)),"-")</f>
        <v>-</v>
      </c>
      <c r="X56" s="63" t="str">
        <f t="array" aca="1" ref="X56" ca="1">IFERROR(SMALL(IF(($H$3:$H$401=$N56)*($H$3:$H$401&lt;&gt;""),$C$3:$C$401),COLUMNS($Q:X)),"-")</f>
        <v>-</v>
      </c>
      <c r="Y56" s="63" t="str">
        <f t="array" aca="1" ref="Y56" ca="1">IFERROR(SMALL(IF(($H$3:$H$401=$N56)*($H$3:$H$401&lt;&gt;""),$C$3:$C$401),COLUMNS($Q:Y)),"-")</f>
        <v>-</v>
      </c>
      <c r="Z56" s="63" t="str">
        <f t="array" aca="1" ref="Z56" ca="1">IFERROR(SMALL(IF(($H$3:$H$401=$N56)*($H$3:$H$401&lt;&gt;""),$C$3:$C$401),COLUMNS($Q:Z)),"-")</f>
        <v>-</v>
      </c>
      <c r="AA56" s="40" t="str">
        <f t="array" aca="1" ref="AA56" ca="1">IFERROR(SMALL(IF(($H$3:$H$401=$N56)*($H$3:$H$401&lt;&gt;""),$C$3:$C$401),COLUMNS($Q:AA)),"-")</f>
        <v>-</v>
      </c>
      <c r="AB56" s="63" t="str">
        <f t="array" aca="1" ref="AB56" ca="1">IFERROR(SMALL(IF(($H$3:$H$401=$N56)*($H$3:$H$401&lt;&gt;""),$C$3:$C$401),COLUMNS($Q:AB)),"-")</f>
        <v>-</v>
      </c>
      <c r="AC56" s="63" t="str">
        <f t="array" aca="1" ref="AC56" ca="1">IFERROR(SMALL(IF(($H$3:$H$401=$N56)*($H$3:$H$401&lt;&gt;""),$C$3:$C$401),COLUMNS($Q:AC)),"-")</f>
        <v>-</v>
      </c>
      <c r="AD56" s="63" t="str">
        <f t="array" aca="1" ref="AD56" ca="1">IFERROR(SMALL(IF(($H$3:$H$401=$N56)*($H$3:$H$401&lt;&gt;""),$C$3:$C$401),COLUMNS($Q:AD)),"-")</f>
        <v>-</v>
      </c>
      <c r="AE56" s="63" t="str">
        <f t="array" aca="1" ref="AE56" ca="1">IFERROR(SMALL(IF(($H$3:$H$401=$N56)*($H$3:$H$401&lt;&gt;""),$C$3:$C$401),COLUMNS($Q:AE)),"-")</f>
        <v>-</v>
      </c>
      <c r="AM56" s="58">
        <v>54</v>
      </c>
      <c r="AN56" s="43" t="str">
        <f t="array" aca="1" ref="AN56" ca="1">IFERROR(INDEX(ColClubs,MIN(IF(ZonePoints&lt;&gt;"",IF(ZonePoints+(ROW(ZonePoints)+COLUMN(ZonePoints))/9^9=SMALL(IF(ZonePoints&lt;&gt;"",ZonePoints+(ROW(ZonePoints)+COLUMN(ZonePoints))/9^9),ROWS($2:55)),ROW(INDIRECT("1:"&amp;ROWS(ColClubs)))))))&amp;" "&amp;INDEX(LigEquipes,,MIN(IF(ZonePoints&lt;&gt;"",IF(ZonePoints+(ROW(ZonePoints)+COLUMN(ZonePoints))/9^9=SMALL(IF(ZonePoints&lt;&gt;"",ZonePoints+(ROW(ZonePoints)+COLUMN(ZonePoints))/9^9),ROWS($2:55)),COLUMN(ZonePoints)-34)))),"")</f>
        <v xml:space="preserve"> EQ1</v>
      </c>
      <c r="AO56" s="45" t="str">
        <f t="shared" ca="1" si="13"/>
        <v/>
      </c>
      <c r="AP56" s="45" t="str">
        <f t="shared" ca="1" si="14"/>
        <v>EQ1</v>
      </c>
      <c r="AQ56" s="78" t="str">
        <f t="array" aca="1" ref="AQ56" ca="1">IFERROR(INDEX(ZonePoints,MATCH(AO56,ColClubs,0),MATCH(AP56,LigEquipes,0)),"")</f>
        <v/>
      </c>
    </row>
    <row r="57" spans="2:47" ht="13">
      <c r="B57" s="175"/>
      <c r="C57" s="19">
        <v>55</v>
      </c>
      <c r="D57" s="22" t="str">
        <f t="array" ref="D57">IF(ISERROR(INDEX(DossardsARV,MATCH($A$3&amp;C57,triselcourse&amp;claselcourARV,0))),"-",INDEX(DossardsARV,MATCH($A$3&amp;C57,triselcourse&amp;claselcourARV,0)))</f>
        <v>-</v>
      </c>
      <c r="E57" s="117" t="str">
        <f t="shared" si="17"/>
        <v>-</v>
      </c>
      <c r="F57" s="117" t="str">
        <f t="shared" si="18"/>
        <v>-</v>
      </c>
      <c r="G57" s="21" t="str">
        <f t="array" ref="G57">IF($D57="","",IF(ISERROR(INDEX(TempsARV,MATCH($A$3&amp;D57,triselcourse&amp;DossardsARV,0))),"-",INDEX(TempsARV,MATCH($A$3&amp;D57,triselcourse&amp;DossardsARV,0))))</f>
        <v>-</v>
      </c>
      <c r="H57" s="117" t="str">
        <f t="shared" si="19"/>
        <v/>
      </c>
      <c r="I57" s="117" t="str">
        <f t="shared" si="20"/>
        <v/>
      </c>
      <c r="J57" s="117" t="str">
        <f t="shared" si="21"/>
        <v/>
      </c>
      <c r="K57" s="117" t="str">
        <f t="shared" si="22"/>
        <v/>
      </c>
      <c r="L57" s="62" t="str">
        <f t="array" aca="1" ref="L57" ca="1">IF(ISBLANK($C57),"",IF(OR(COUNTIF(clubARV5,H57)&lt;choixt5,COUNTIF($H$2:H56,H57)),"",SUM(SMALL(IF(clubARV5=H57,$C$3:$C$401),ROW(INDIRECT("1:"&amp;choixt5))))+ROW()/9^9))</f>
        <v/>
      </c>
      <c r="M57" s="36" t="str">
        <f ca="1">IF(N57="","",ROWS(M$3:M57))</f>
        <v/>
      </c>
      <c r="N57" s="1" t="str">
        <f ca="1">IF(COUNT(POINTS1b5)&lt;ROWS(N$3:N57),"",INDEX(clubARV5,MATCH(P57,POINTS1b5,0)))</f>
        <v/>
      </c>
      <c r="O57" s="1">
        <f t="shared" ca="1" si="8"/>
        <v>399</v>
      </c>
      <c r="P57" s="2" t="str">
        <f ca="1">IF(COUNT(POINTS1b5)&lt;ROWS(P$3:P57),"",SMALL(POINTS1b5,ROWS(P$3:P57)))</f>
        <v/>
      </c>
      <c r="Q57" s="40" t="str">
        <f t="array" aca="1" ref="Q57" ca="1">IFERROR(SMALL(IF(($H$3:$H$401=$N57)*($H$3:$H$401&lt;&gt;""),$C$3:$C$401),COLUMNS($Q:Q)),"-")</f>
        <v>-</v>
      </c>
      <c r="R57" s="63" t="str">
        <f t="array" aca="1" ref="R57" ca="1">IFERROR(SMALL(IF(($H$3:$H$401=$N57)*($H$3:$H$401&lt;&gt;""),$C$3:$C$401),COLUMNS($Q:R)),"-")</f>
        <v>-</v>
      </c>
      <c r="S57" s="63" t="str">
        <f t="array" aca="1" ref="S57" ca="1">IFERROR(SMALL(IF(($H$3:$H$401=$N57)*($H$3:$H$401&lt;&gt;""),$C$3:$C$401),COLUMNS($Q:S)),"-")</f>
        <v>-</v>
      </c>
      <c r="T57" s="63" t="str">
        <f t="array" aca="1" ref="T57" ca="1">IFERROR(SMALL(IF(($H$3:$H$401=$N57)*($H$3:$H$401&lt;&gt;""),$C$3:$C$401),COLUMNS($Q:T)),"-")</f>
        <v>-</v>
      </c>
      <c r="U57" s="63" t="str">
        <f t="array" aca="1" ref="U57" ca="1">IFERROR(SMALL(IF(($H$3:$H$401=$N57)*($H$3:$H$401&lt;&gt;""),$C$3:$C$401),COLUMNS($Q:U)),"-")</f>
        <v>-</v>
      </c>
      <c r="V57" s="40" t="str">
        <f t="array" aca="1" ref="V57" ca="1">IFERROR(SMALL(IF(($H$3:$H$401=$N57)*($H$3:$H$401&lt;&gt;""),$C$3:$C$401),COLUMNS($Q:V)),"-")</f>
        <v>-</v>
      </c>
      <c r="W57" s="63" t="str">
        <f t="array" aca="1" ref="W57" ca="1">IFERROR(SMALL(IF(($H$3:$H$401=$N57)*($H$3:$H$401&lt;&gt;""),$C$3:$C$401),COLUMNS($Q:W)),"-")</f>
        <v>-</v>
      </c>
      <c r="X57" s="63" t="str">
        <f t="array" aca="1" ref="X57" ca="1">IFERROR(SMALL(IF(($H$3:$H$401=$N57)*($H$3:$H$401&lt;&gt;""),$C$3:$C$401),COLUMNS($Q:X)),"-")</f>
        <v>-</v>
      </c>
      <c r="Y57" s="63" t="str">
        <f t="array" aca="1" ref="Y57" ca="1">IFERROR(SMALL(IF(($H$3:$H$401=$N57)*($H$3:$H$401&lt;&gt;""),$C$3:$C$401),COLUMNS($Q:Y)),"-")</f>
        <v>-</v>
      </c>
      <c r="Z57" s="63" t="str">
        <f t="array" aca="1" ref="Z57" ca="1">IFERROR(SMALL(IF(($H$3:$H$401=$N57)*($H$3:$H$401&lt;&gt;""),$C$3:$C$401),COLUMNS($Q:Z)),"-")</f>
        <v>-</v>
      </c>
      <c r="AA57" s="40" t="str">
        <f t="array" aca="1" ref="AA57" ca="1">IFERROR(SMALL(IF(($H$3:$H$401=$N57)*($H$3:$H$401&lt;&gt;""),$C$3:$C$401),COLUMNS($Q:AA)),"-")</f>
        <v>-</v>
      </c>
      <c r="AB57" s="63" t="str">
        <f t="array" aca="1" ref="AB57" ca="1">IFERROR(SMALL(IF(($H$3:$H$401=$N57)*($H$3:$H$401&lt;&gt;""),$C$3:$C$401),COLUMNS($Q:AB)),"-")</f>
        <v>-</v>
      </c>
      <c r="AC57" s="63" t="str">
        <f t="array" aca="1" ref="AC57" ca="1">IFERROR(SMALL(IF(($H$3:$H$401=$N57)*($H$3:$H$401&lt;&gt;""),$C$3:$C$401),COLUMNS($Q:AC)),"-")</f>
        <v>-</v>
      </c>
      <c r="AD57" s="63" t="str">
        <f t="array" aca="1" ref="AD57" ca="1">IFERROR(SMALL(IF(($H$3:$H$401=$N57)*($H$3:$H$401&lt;&gt;""),$C$3:$C$401),COLUMNS($Q:AD)),"-")</f>
        <v>-</v>
      </c>
      <c r="AE57" s="63" t="str">
        <f t="array" aca="1" ref="AE57" ca="1">IFERROR(SMALL(IF(($H$3:$H$401=$N57)*($H$3:$H$401&lt;&gt;""),$C$3:$C$401),COLUMNS($Q:AE)),"-")</f>
        <v>-</v>
      </c>
      <c r="AM57" s="58">
        <v>55</v>
      </c>
      <c r="AN57" s="43" t="str">
        <f t="array" aca="1" ref="AN57" ca="1">IFERROR(INDEX(ColClubs,MIN(IF(ZonePoints&lt;&gt;"",IF(ZonePoints+(ROW(ZonePoints)+COLUMN(ZonePoints))/9^9=SMALL(IF(ZonePoints&lt;&gt;"",ZonePoints+(ROW(ZonePoints)+COLUMN(ZonePoints))/9^9),ROWS($2:56)),ROW(INDIRECT("1:"&amp;ROWS(ColClubs)))))))&amp;" "&amp;INDEX(LigEquipes,,MIN(IF(ZonePoints&lt;&gt;"",IF(ZonePoints+(ROW(ZonePoints)+COLUMN(ZonePoints))/9^9=SMALL(IF(ZonePoints&lt;&gt;"",ZonePoints+(ROW(ZonePoints)+COLUMN(ZonePoints))/9^9),ROWS($2:56)),COLUMN(ZonePoints)-34)))),"")</f>
        <v xml:space="preserve"> EQ1</v>
      </c>
      <c r="AO57" s="45" t="str">
        <f t="shared" ca="1" si="13"/>
        <v/>
      </c>
      <c r="AP57" s="45" t="str">
        <f t="shared" ca="1" si="14"/>
        <v>EQ1</v>
      </c>
      <c r="AQ57" s="78" t="str">
        <f t="array" aca="1" ref="AQ57" ca="1">IFERROR(INDEX(ZonePoints,MATCH(AO57,ColClubs,0),MATCH(AP57,LigEquipes,0)),"")</f>
        <v/>
      </c>
    </row>
    <row r="58" spans="2:47" ht="13">
      <c r="B58" s="175"/>
      <c r="C58" s="19">
        <v>56</v>
      </c>
      <c r="D58" s="22" t="str">
        <f t="array" ref="D58">IF(ISERROR(INDEX(DossardsARV,MATCH($A$3&amp;C58,triselcourse&amp;claselcourARV,0))),"-",INDEX(DossardsARV,MATCH($A$3&amp;C58,triselcourse&amp;claselcourARV,0)))</f>
        <v>-</v>
      </c>
      <c r="E58" s="117" t="str">
        <f t="shared" si="17"/>
        <v>-</v>
      </c>
      <c r="F58" s="117" t="str">
        <f t="shared" si="18"/>
        <v>-</v>
      </c>
      <c r="G58" s="21" t="str">
        <f t="array" ref="G58">IF($D58="","",IF(ISERROR(INDEX(TempsARV,MATCH($A$3&amp;D58,triselcourse&amp;DossardsARV,0))),"-",INDEX(TempsARV,MATCH($A$3&amp;D58,triselcourse&amp;DossardsARV,0))))</f>
        <v>-</v>
      </c>
      <c r="H58" s="117" t="str">
        <f t="shared" si="19"/>
        <v/>
      </c>
      <c r="I58" s="117" t="str">
        <f t="shared" si="20"/>
        <v/>
      </c>
      <c r="J58" s="117" t="str">
        <f t="shared" si="21"/>
        <v/>
      </c>
      <c r="K58" s="117" t="str">
        <f t="shared" si="22"/>
        <v/>
      </c>
      <c r="L58" s="62" t="str">
        <f t="array" aca="1" ref="L58" ca="1">IF(ISBLANK($C58),"",IF(OR(COUNTIF(clubARV5,H58)&lt;choixt5,COUNTIF($H$2:H57,H58)),"",SUM(SMALL(IF(clubARV5=H58,$C$3:$C$401),ROW(INDIRECT("1:"&amp;choixt5))))+ROW()/9^9))</f>
        <v/>
      </c>
      <c r="M58" s="36" t="str">
        <f ca="1">IF(N58="","",ROWS(M$3:M58))</f>
        <v/>
      </c>
      <c r="N58" s="1" t="str">
        <f ca="1">IF(COUNT(POINTS1b5)&lt;ROWS(N$3:N58),"",INDEX(clubARV5,MATCH(P58,POINTS1b5,0)))</f>
        <v/>
      </c>
      <c r="O58" s="1">
        <f t="shared" ca="1" si="8"/>
        <v>399</v>
      </c>
      <c r="P58" s="2" t="str">
        <f ca="1">IF(COUNT(POINTS1b5)&lt;ROWS(P$3:P58),"",SMALL(POINTS1b5,ROWS(P$3:P58)))</f>
        <v/>
      </c>
      <c r="Q58" s="40" t="str">
        <f t="array" aca="1" ref="Q58" ca="1">IFERROR(SMALL(IF(($H$3:$H$401=$N58)*($H$3:$H$401&lt;&gt;""),$C$3:$C$401),COLUMNS($Q:Q)),"-")</f>
        <v>-</v>
      </c>
      <c r="R58" s="63" t="str">
        <f t="array" aca="1" ref="R58" ca="1">IFERROR(SMALL(IF(($H$3:$H$401=$N58)*($H$3:$H$401&lt;&gt;""),$C$3:$C$401),COLUMNS($Q:R)),"-")</f>
        <v>-</v>
      </c>
      <c r="S58" s="63" t="str">
        <f t="array" aca="1" ref="S58" ca="1">IFERROR(SMALL(IF(($H$3:$H$401=$N58)*($H$3:$H$401&lt;&gt;""),$C$3:$C$401),COLUMNS($Q:S)),"-")</f>
        <v>-</v>
      </c>
      <c r="T58" s="63" t="str">
        <f t="array" aca="1" ref="T58" ca="1">IFERROR(SMALL(IF(($H$3:$H$401=$N58)*($H$3:$H$401&lt;&gt;""),$C$3:$C$401),COLUMNS($Q:T)),"-")</f>
        <v>-</v>
      </c>
      <c r="U58" s="63" t="str">
        <f t="array" aca="1" ref="U58" ca="1">IFERROR(SMALL(IF(($H$3:$H$401=$N58)*($H$3:$H$401&lt;&gt;""),$C$3:$C$401),COLUMNS($Q:U)),"-")</f>
        <v>-</v>
      </c>
      <c r="V58" s="40" t="str">
        <f t="array" aca="1" ref="V58" ca="1">IFERROR(SMALL(IF(($H$3:$H$401=$N58)*($H$3:$H$401&lt;&gt;""),$C$3:$C$401),COLUMNS($Q:V)),"-")</f>
        <v>-</v>
      </c>
      <c r="W58" s="63" t="str">
        <f t="array" aca="1" ref="W58" ca="1">IFERROR(SMALL(IF(($H$3:$H$401=$N58)*($H$3:$H$401&lt;&gt;""),$C$3:$C$401),COLUMNS($Q:W)),"-")</f>
        <v>-</v>
      </c>
      <c r="X58" s="63" t="str">
        <f t="array" aca="1" ref="X58" ca="1">IFERROR(SMALL(IF(($H$3:$H$401=$N58)*($H$3:$H$401&lt;&gt;""),$C$3:$C$401),COLUMNS($Q:X)),"-")</f>
        <v>-</v>
      </c>
      <c r="Y58" s="63" t="str">
        <f t="array" aca="1" ref="Y58" ca="1">IFERROR(SMALL(IF(($H$3:$H$401=$N58)*($H$3:$H$401&lt;&gt;""),$C$3:$C$401),COLUMNS($Q:Y)),"-")</f>
        <v>-</v>
      </c>
      <c r="Z58" s="63" t="str">
        <f t="array" aca="1" ref="Z58" ca="1">IFERROR(SMALL(IF(($H$3:$H$401=$N58)*($H$3:$H$401&lt;&gt;""),$C$3:$C$401),COLUMNS($Q:Z)),"-")</f>
        <v>-</v>
      </c>
      <c r="AA58" s="40" t="str">
        <f t="array" aca="1" ref="AA58" ca="1">IFERROR(SMALL(IF(($H$3:$H$401=$N58)*($H$3:$H$401&lt;&gt;""),$C$3:$C$401),COLUMNS($Q:AA)),"-")</f>
        <v>-</v>
      </c>
      <c r="AB58" s="63" t="str">
        <f t="array" aca="1" ref="AB58" ca="1">IFERROR(SMALL(IF(($H$3:$H$401=$N58)*($H$3:$H$401&lt;&gt;""),$C$3:$C$401),COLUMNS($Q:AB)),"-")</f>
        <v>-</v>
      </c>
      <c r="AC58" s="63" t="str">
        <f t="array" aca="1" ref="AC58" ca="1">IFERROR(SMALL(IF(($H$3:$H$401=$N58)*($H$3:$H$401&lt;&gt;""),$C$3:$C$401),COLUMNS($Q:AC)),"-")</f>
        <v>-</v>
      </c>
      <c r="AD58" s="63" t="str">
        <f t="array" aca="1" ref="AD58" ca="1">IFERROR(SMALL(IF(($H$3:$H$401=$N58)*($H$3:$H$401&lt;&gt;""),$C$3:$C$401),COLUMNS($Q:AD)),"-")</f>
        <v>-</v>
      </c>
      <c r="AE58" s="63" t="str">
        <f t="array" aca="1" ref="AE58" ca="1">IFERROR(SMALL(IF(($H$3:$H$401=$N58)*($H$3:$H$401&lt;&gt;""),$C$3:$C$401),COLUMNS($Q:AE)),"-")</f>
        <v>-</v>
      </c>
      <c r="AM58" s="58">
        <v>56</v>
      </c>
      <c r="AN58" s="43" t="str">
        <f t="array" aca="1" ref="AN58" ca="1">IFERROR(INDEX(ColClubs,MIN(IF(ZonePoints&lt;&gt;"",IF(ZonePoints+(ROW(ZonePoints)+COLUMN(ZonePoints))/9^9=SMALL(IF(ZonePoints&lt;&gt;"",ZonePoints+(ROW(ZonePoints)+COLUMN(ZonePoints))/9^9),ROWS($2:57)),ROW(INDIRECT("1:"&amp;ROWS(ColClubs)))))))&amp;" "&amp;INDEX(LigEquipes,,MIN(IF(ZonePoints&lt;&gt;"",IF(ZonePoints+(ROW(ZonePoints)+COLUMN(ZonePoints))/9^9=SMALL(IF(ZonePoints&lt;&gt;"",ZonePoints+(ROW(ZonePoints)+COLUMN(ZonePoints))/9^9),ROWS($2:57)),COLUMN(ZonePoints)-34)))),"")</f>
        <v xml:space="preserve"> EQ1</v>
      </c>
      <c r="AO58" s="45" t="str">
        <f t="shared" ca="1" si="13"/>
        <v/>
      </c>
      <c r="AP58" s="45" t="str">
        <f t="shared" ca="1" si="14"/>
        <v>EQ1</v>
      </c>
      <c r="AQ58" s="78" t="str">
        <f t="array" aca="1" ref="AQ58" ca="1">IFERROR(INDEX(ZonePoints,MATCH(AO58,ColClubs,0),MATCH(AP58,LigEquipes,0)),"")</f>
        <v/>
      </c>
    </row>
    <row r="59" spans="2:47" ht="13">
      <c r="B59" s="175"/>
      <c r="C59" s="19">
        <v>57</v>
      </c>
      <c r="D59" s="22" t="str">
        <f t="array" ref="D59">IF(ISERROR(INDEX(DossardsARV,MATCH($A$3&amp;C59,triselcourse&amp;claselcourARV,0))),"-",INDEX(DossardsARV,MATCH($A$3&amp;C59,triselcourse&amp;claselcourARV,0)))</f>
        <v>-</v>
      </c>
      <c r="E59" s="117" t="str">
        <f t="shared" si="17"/>
        <v>-</v>
      </c>
      <c r="F59" s="117" t="str">
        <f t="shared" si="18"/>
        <v>-</v>
      </c>
      <c r="G59" s="21" t="str">
        <f t="array" ref="G59">IF($D59="","",IF(ISERROR(INDEX(TempsARV,MATCH($A$3&amp;D59,triselcourse&amp;DossardsARV,0))),"-",INDEX(TempsARV,MATCH($A$3&amp;D59,triselcourse&amp;DossardsARV,0))))</f>
        <v>-</v>
      </c>
      <c r="H59" s="117" t="str">
        <f t="shared" si="19"/>
        <v/>
      </c>
      <c r="I59" s="117" t="str">
        <f t="shared" si="20"/>
        <v/>
      </c>
      <c r="J59" s="117" t="str">
        <f t="shared" si="21"/>
        <v/>
      </c>
      <c r="K59" s="117" t="str">
        <f t="shared" si="22"/>
        <v/>
      </c>
      <c r="L59" s="62" t="str">
        <f t="array" aca="1" ref="L59" ca="1">IF(ISBLANK($C59),"",IF(OR(COUNTIF(clubARV5,H59)&lt;choixt5,COUNTIF($H$2:H58,H59)),"",SUM(SMALL(IF(clubARV5=H59,$C$3:$C$401),ROW(INDIRECT("1:"&amp;choixt5))))+ROW()/9^9))</f>
        <v/>
      </c>
      <c r="M59" s="36" t="str">
        <f ca="1">IF(N59="","",ROWS(M$3:M59))</f>
        <v/>
      </c>
      <c r="N59" s="1" t="str">
        <f ca="1">IF(COUNT(POINTS1b5)&lt;ROWS(N$3:N59),"",INDEX(clubARV5,MATCH(P59,POINTS1b5,0)))</f>
        <v/>
      </c>
      <c r="O59" s="1">
        <f t="shared" ca="1" si="8"/>
        <v>399</v>
      </c>
      <c r="P59" s="2" t="str">
        <f ca="1">IF(COUNT(POINTS1b5)&lt;ROWS(P$3:P59),"",SMALL(POINTS1b5,ROWS(P$3:P59)))</f>
        <v/>
      </c>
      <c r="Q59" s="40" t="str">
        <f t="array" aca="1" ref="Q59" ca="1">IFERROR(SMALL(IF(($H$3:$H$401=$N59)*($H$3:$H$401&lt;&gt;""),$C$3:$C$401),COLUMNS($Q:Q)),"-")</f>
        <v>-</v>
      </c>
      <c r="R59" s="63" t="str">
        <f t="array" aca="1" ref="R59" ca="1">IFERROR(SMALL(IF(($H$3:$H$401=$N59)*($H$3:$H$401&lt;&gt;""),$C$3:$C$401),COLUMNS($Q:R)),"-")</f>
        <v>-</v>
      </c>
      <c r="S59" s="63" t="str">
        <f t="array" aca="1" ref="S59" ca="1">IFERROR(SMALL(IF(($H$3:$H$401=$N59)*($H$3:$H$401&lt;&gt;""),$C$3:$C$401),COLUMNS($Q:S)),"-")</f>
        <v>-</v>
      </c>
      <c r="T59" s="63" t="str">
        <f t="array" aca="1" ref="T59" ca="1">IFERROR(SMALL(IF(($H$3:$H$401=$N59)*($H$3:$H$401&lt;&gt;""),$C$3:$C$401),COLUMNS($Q:T)),"-")</f>
        <v>-</v>
      </c>
      <c r="U59" s="63" t="str">
        <f t="array" aca="1" ref="U59" ca="1">IFERROR(SMALL(IF(($H$3:$H$401=$N59)*($H$3:$H$401&lt;&gt;""),$C$3:$C$401),COLUMNS($Q:U)),"-")</f>
        <v>-</v>
      </c>
      <c r="V59" s="40" t="str">
        <f t="array" aca="1" ref="V59" ca="1">IFERROR(SMALL(IF(($H$3:$H$401=$N59)*($H$3:$H$401&lt;&gt;""),$C$3:$C$401),COLUMNS($Q:V)),"-")</f>
        <v>-</v>
      </c>
      <c r="W59" s="63" t="str">
        <f t="array" aca="1" ref="W59" ca="1">IFERROR(SMALL(IF(($H$3:$H$401=$N59)*($H$3:$H$401&lt;&gt;""),$C$3:$C$401),COLUMNS($Q:W)),"-")</f>
        <v>-</v>
      </c>
      <c r="X59" s="63" t="str">
        <f t="array" aca="1" ref="X59" ca="1">IFERROR(SMALL(IF(($H$3:$H$401=$N59)*($H$3:$H$401&lt;&gt;""),$C$3:$C$401),COLUMNS($Q:X)),"-")</f>
        <v>-</v>
      </c>
      <c r="Y59" s="63" t="str">
        <f t="array" aca="1" ref="Y59" ca="1">IFERROR(SMALL(IF(($H$3:$H$401=$N59)*($H$3:$H$401&lt;&gt;""),$C$3:$C$401),COLUMNS($Q:Y)),"-")</f>
        <v>-</v>
      </c>
      <c r="Z59" s="63" t="str">
        <f t="array" aca="1" ref="Z59" ca="1">IFERROR(SMALL(IF(($H$3:$H$401=$N59)*($H$3:$H$401&lt;&gt;""),$C$3:$C$401),COLUMNS($Q:Z)),"-")</f>
        <v>-</v>
      </c>
      <c r="AA59" s="40" t="str">
        <f t="array" aca="1" ref="AA59" ca="1">IFERROR(SMALL(IF(($H$3:$H$401=$N59)*($H$3:$H$401&lt;&gt;""),$C$3:$C$401),COLUMNS($Q:AA)),"-")</f>
        <v>-</v>
      </c>
      <c r="AB59" s="63" t="str">
        <f t="array" aca="1" ref="AB59" ca="1">IFERROR(SMALL(IF(($H$3:$H$401=$N59)*($H$3:$H$401&lt;&gt;""),$C$3:$C$401),COLUMNS($Q:AB)),"-")</f>
        <v>-</v>
      </c>
      <c r="AC59" s="63" t="str">
        <f t="array" aca="1" ref="AC59" ca="1">IFERROR(SMALL(IF(($H$3:$H$401=$N59)*($H$3:$H$401&lt;&gt;""),$C$3:$C$401),COLUMNS($Q:AC)),"-")</f>
        <v>-</v>
      </c>
      <c r="AD59" s="63" t="str">
        <f t="array" aca="1" ref="AD59" ca="1">IFERROR(SMALL(IF(($H$3:$H$401=$N59)*($H$3:$H$401&lt;&gt;""),$C$3:$C$401),COLUMNS($Q:AD)),"-")</f>
        <v>-</v>
      </c>
      <c r="AE59" s="63" t="str">
        <f t="array" aca="1" ref="AE59" ca="1">IFERROR(SMALL(IF(($H$3:$H$401=$N59)*($H$3:$H$401&lt;&gt;""),$C$3:$C$401),COLUMNS($Q:AE)),"-")</f>
        <v>-</v>
      </c>
      <c r="AM59" s="58">
        <v>57</v>
      </c>
      <c r="AN59" s="43" t="str">
        <f t="array" aca="1" ref="AN59" ca="1">IFERROR(INDEX(ColClubs,MIN(IF(ZonePoints&lt;&gt;"",IF(ZonePoints+(ROW(ZonePoints)+COLUMN(ZonePoints))/9^9=SMALL(IF(ZonePoints&lt;&gt;"",ZonePoints+(ROW(ZonePoints)+COLUMN(ZonePoints))/9^9),ROWS($2:58)),ROW(INDIRECT("1:"&amp;ROWS(ColClubs)))))))&amp;" "&amp;INDEX(LigEquipes,,MIN(IF(ZonePoints&lt;&gt;"",IF(ZonePoints+(ROW(ZonePoints)+COLUMN(ZonePoints))/9^9=SMALL(IF(ZonePoints&lt;&gt;"",ZonePoints+(ROW(ZonePoints)+COLUMN(ZonePoints))/9^9),ROWS($2:58)),COLUMN(ZonePoints)-34)))),"")</f>
        <v xml:space="preserve"> EQ1</v>
      </c>
      <c r="AO59" s="45" t="str">
        <f t="shared" ca="1" si="13"/>
        <v/>
      </c>
      <c r="AP59" s="45" t="str">
        <f t="shared" ca="1" si="14"/>
        <v>EQ1</v>
      </c>
      <c r="AQ59" s="78" t="str">
        <f t="array" aca="1" ref="AQ59" ca="1">IFERROR(INDEX(ZonePoints,MATCH(AO59,ColClubs,0),MATCH(AP59,LigEquipes,0)),"")</f>
        <v/>
      </c>
    </row>
    <row r="60" spans="2:47" ht="13">
      <c r="B60" s="175"/>
      <c r="C60" s="19">
        <v>58</v>
      </c>
      <c r="D60" s="22" t="str">
        <f t="array" ref="D60">IF(ISERROR(INDEX(DossardsARV,MATCH($A$3&amp;C60,triselcourse&amp;claselcourARV,0))),"-",INDEX(DossardsARV,MATCH($A$3&amp;C60,triselcourse&amp;claselcourARV,0)))</f>
        <v>-</v>
      </c>
      <c r="E60" s="117" t="str">
        <f t="shared" si="17"/>
        <v>-</v>
      </c>
      <c r="F60" s="117" t="str">
        <f t="shared" si="18"/>
        <v>-</v>
      </c>
      <c r="G60" s="21" t="str">
        <f t="array" ref="G60">IF($D60="","",IF(ISERROR(INDEX(TempsARV,MATCH($A$3&amp;D60,triselcourse&amp;DossardsARV,0))),"-",INDEX(TempsARV,MATCH($A$3&amp;D60,triselcourse&amp;DossardsARV,0))))</f>
        <v>-</v>
      </c>
      <c r="H60" s="117" t="str">
        <f t="shared" si="19"/>
        <v/>
      </c>
      <c r="I60" s="117" t="str">
        <f t="shared" si="20"/>
        <v/>
      </c>
      <c r="J60" s="117" t="str">
        <f t="shared" si="21"/>
        <v/>
      </c>
      <c r="K60" s="117" t="str">
        <f t="shared" si="22"/>
        <v/>
      </c>
      <c r="L60" s="62" t="str">
        <f t="array" aca="1" ref="L60" ca="1">IF(ISBLANK($C60),"",IF(OR(COUNTIF(clubARV5,H60)&lt;choixt5,COUNTIF($H$2:H59,H60)),"",SUM(SMALL(IF(clubARV5=H60,$C$3:$C$401),ROW(INDIRECT("1:"&amp;choixt5))))+ROW()/9^9))</f>
        <v/>
      </c>
      <c r="M60" s="36" t="str">
        <f ca="1">IF(N60="","",ROWS(M$3:M60))</f>
        <v/>
      </c>
      <c r="N60" s="1" t="str">
        <f ca="1">IF(COUNT(POINTS1b5)&lt;ROWS(N$3:N60),"",INDEX(clubARV5,MATCH(P60,POINTS1b5,0)))</f>
        <v/>
      </c>
      <c r="O60" s="1">
        <f t="shared" ca="1" si="8"/>
        <v>399</v>
      </c>
      <c r="P60" s="2" t="str">
        <f ca="1">IF(COUNT(POINTS1b5)&lt;ROWS(P$3:P60),"",SMALL(POINTS1b5,ROWS(P$3:P60)))</f>
        <v/>
      </c>
      <c r="Q60" s="40" t="str">
        <f t="array" aca="1" ref="Q60" ca="1">IFERROR(SMALL(IF(($H$3:$H$401=$N60)*($H$3:$H$401&lt;&gt;""),$C$3:$C$401),COLUMNS($Q:Q)),"-")</f>
        <v>-</v>
      </c>
      <c r="R60" s="63" t="str">
        <f t="array" aca="1" ref="R60" ca="1">IFERROR(SMALL(IF(($H$3:$H$401=$N60)*($H$3:$H$401&lt;&gt;""),$C$3:$C$401),COLUMNS($Q:R)),"-")</f>
        <v>-</v>
      </c>
      <c r="S60" s="63" t="str">
        <f t="array" aca="1" ref="S60" ca="1">IFERROR(SMALL(IF(($H$3:$H$401=$N60)*($H$3:$H$401&lt;&gt;""),$C$3:$C$401),COLUMNS($Q:S)),"-")</f>
        <v>-</v>
      </c>
      <c r="T60" s="63" t="str">
        <f t="array" aca="1" ref="T60" ca="1">IFERROR(SMALL(IF(($H$3:$H$401=$N60)*($H$3:$H$401&lt;&gt;""),$C$3:$C$401),COLUMNS($Q:T)),"-")</f>
        <v>-</v>
      </c>
      <c r="U60" s="63" t="str">
        <f t="array" aca="1" ref="U60" ca="1">IFERROR(SMALL(IF(($H$3:$H$401=$N60)*($H$3:$H$401&lt;&gt;""),$C$3:$C$401),COLUMNS($Q:U)),"-")</f>
        <v>-</v>
      </c>
      <c r="V60" s="40" t="str">
        <f t="array" aca="1" ref="V60" ca="1">IFERROR(SMALL(IF(($H$3:$H$401=$N60)*($H$3:$H$401&lt;&gt;""),$C$3:$C$401),COLUMNS($Q:V)),"-")</f>
        <v>-</v>
      </c>
      <c r="W60" s="63" t="str">
        <f t="array" aca="1" ref="W60" ca="1">IFERROR(SMALL(IF(($H$3:$H$401=$N60)*($H$3:$H$401&lt;&gt;""),$C$3:$C$401),COLUMNS($Q:W)),"-")</f>
        <v>-</v>
      </c>
      <c r="X60" s="63" t="str">
        <f t="array" aca="1" ref="X60" ca="1">IFERROR(SMALL(IF(($H$3:$H$401=$N60)*($H$3:$H$401&lt;&gt;""),$C$3:$C$401),COLUMNS($Q:X)),"-")</f>
        <v>-</v>
      </c>
      <c r="Y60" s="63" t="str">
        <f t="array" aca="1" ref="Y60" ca="1">IFERROR(SMALL(IF(($H$3:$H$401=$N60)*($H$3:$H$401&lt;&gt;""),$C$3:$C$401),COLUMNS($Q:Y)),"-")</f>
        <v>-</v>
      </c>
      <c r="Z60" s="63" t="str">
        <f t="array" aca="1" ref="Z60" ca="1">IFERROR(SMALL(IF(($H$3:$H$401=$N60)*($H$3:$H$401&lt;&gt;""),$C$3:$C$401),COLUMNS($Q:Z)),"-")</f>
        <v>-</v>
      </c>
      <c r="AA60" s="40" t="str">
        <f t="array" aca="1" ref="AA60" ca="1">IFERROR(SMALL(IF(($H$3:$H$401=$N60)*($H$3:$H$401&lt;&gt;""),$C$3:$C$401),COLUMNS($Q:AA)),"-")</f>
        <v>-</v>
      </c>
      <c r="AB60" s="63" t="str">
        <f t="array" aca="1" ref="AB60" ca="1">IFERROR(SMALL(IF(($H$3:$H$401=$N60)*($H$3:$H$401&lt;&gt;""),$C$3:$C$401),COLUMNS($Q:AB)),"-")</f>
        <v>-</v>
      </c>
      <c r="AC60" s="63" t="str">
        <f t="array" aca="1" ref="AC60" ca="1">IFERROR(SMALL(IF(($H$3:$H$401=$N60)*($H$3:$H$401&lt;&gt;""),$C$3:$C$401),COLUMNS($Q:AC)),"-")</f>
        <v>-</v>
      </c>
      <c r="AD60" s="63" t="str">
        <f t="array" aca="1" ref="AD60" ca="1">IFERROR(SMALL(IF(($H$3:$H$401=$N60)*($H$3:$H$401&lt;&gt;""),$C$3:$C$401),COLUMNS($Q:AD)),"-")</f>
        <v>-</v>
      </c>
      <c r="AE60" s="63" t="str">
        <f t="array" aca="1" ref="AE60" ca="1">IFERROR(SMALL(IF(($H$3:$H$401=$N60)*($H$3:$H$401&lt;&gt;""),$C$3:$C$401),COLUMNS($Q:AE)),"-")</f>
        <v>-</v>
      </c>
      <c r="AM60" s="58">
        <v>58</v>
      </c>
      <c r="AN60" s="43" t="str">
        <f t="array" aca="1" ref="AN60" ca="1">IFERROR(INDEX(ColClubs,MIN(IF(ZonePoints&lt;&gt;"",IF(ZonePoints+(ROW(ZonePoints)+COLUMN(ZonePoints))/9^9=SMALL(IF(ZonePoints&lt;&gt;"",ZonePoints+(ROW(ZonePoints)+COLUMN(ZonePoints))/9^9),ROWS($2:59)),ROW(INDIRECT("1:"&amp;ROWS(ColClubs)))))))&amp;" "&amp;INDEX(LigEquipes,,MIN(IF(ZonePoints&lt;&gt;"",IF(ZonePoints+(ROW(ZonePoints)+COLUMN(ZonePoints))/9^9=SMALL(IF(ZonePoints&lt;&gt;"",ZonePoints+(ROW(ZonePoints)+COLUMN(ZonePoints))/9^9),ROWS($2:59)),COLUMN(ZonePoints)-34)))),"")</f>
        <v xml:space="preserve"> EQ1</v>
      </c>
      <c r="AO60" s="45" t="str">
        <f t="shared" ca="1" si="13"/>
        <v/>
      </c>
      <c r="AP60" s="45" t="str">
        <f t="shared" ca="1" si="14"/>
        <v>EQ1</v>
      </c>
      <c r="AQ60" s="78" t="str">
        <f t="array" aca="1" ref="AQ60" ca="1">IFERROR(INDEX(ZonePoints,MATCH(AO60,ColClubs,0),MATCH(AP60,LigEquipes,0)),"")</f>
        <v/>
      </c>
    </row>
    <row r="61" spans="2:47" ht="13">
      <c r="B61" s="175"/>
      <c r="C61" s="19">
        <v>59</v>
      </c>
      <c r="D61" s="22" t="str">
        <f t="array" ref="D61">IF(ISERROR(INDEX(DossardsARV,MATCH($A$3&amp;C61,triselcourse&amp;claselcourARV,0))),"-",INDEX(DossardsARV,MATCH($A$3&amp;C61,triselcourse&amp;claselcourARV,0)))</f>
        <v>-</v>
      </c>
      <c r="E61" s="117" t="str">
        <f t="shared" si="17"/>
        <v>-</v>
      </c>
      <c r="F61" s="117" t="str">
        <f t="shared" si="18"/>
        <v>-</v>
      </c>
      <c r="G61" s="21" t="str">
        <f t="array" ref="G61">IF($D61="","",IF(ISERROR(INDEX(TempsARV,MATCH($A$3&amp;D61,triselcourse&amp;DossardsARV,0))),"-",INDEX(TempsARV,MATCH($A$3&amp;D61,triselcourse&amp;DossardsARV,0))))</f>
        <v>-</v>
      </c>
      <c r="H61" s="117" t="str">
        <f t="shared" si="19"/>
        <v/>
      </c>
      <c r="I61" s="117" t="str">
        <f t="shared" si="20"/>
        <v/>
      </c>
      <c r="J61" s="117" t="str">
        <f t="shared" si="21"/>
        <v/>
      </c>
      <c r="K61" s="117" t="str">
        <f t="shared" si="22"/>
        <v/>
      </c>
      <c r="L61" s="62" t="str">
        <f t="array" aca="1" ref="L61" ca="1">IF(ISBLANK($C61),"",IF(OR(COUNTIF(clubARV5,H61)&lt;choixt5,COUNTIF($H$2:H60,H61)),"",SUM(SMALL(IF(clubARV5=H61,$C$3:$C$401),ROW(INDIRECT("1:"&amp;choixt5))))+ROW()/9^9))</f>
        <v/>
      </c>
      <c r="M61" s="36" t="str">
        <f ca="1">IF(N61="","",ROWS(M$3:M61))</f>
        <v/>
      </c>
      <c r="N61" s="1" t="str">
        <f ca="1">IF(COUNT(POINTS1b5)&lt;ROWS(N$3:N61),"",INDEX(clubARV5,MATCH(P61,POINTS1b5,0)))</f>
        <v/>
      </c>
      <c r="O61" s="1">
        <f t="shared" ca="1" si="8"/>
        <v>399</v>
      </c>
      <c r="P61" s="2" t="str">
        <f ca="1">IF(COUNT(POINTS1b5)&lt;ROWS(P$3:P61),"",SMALL(POINTS1b5,ROWS(P$3:P61)))</f>
        <v/>
      </c>
      <c r="Q61" s="40" t="str">
        <f t="array" aca="1" ref="Q61" ca="1">IFERROR(SMALL(IF(($H$3:$H$401=$N61)*($H$3:$H$401&lt;&gt;""),$C$3:$C$401),COLUMNS($Q:Q)),"-")</f>
        <v>-</v>
      </c>
      <c r="R61" s="63" t="str">
        <f t="array" aca="1" ref="R61" ca="1">IFERROR(SMALL(IF(($H$3:$H$401=$N61)*($H$3:$H$401&lt;&gt;""),$C$3:$C$401),COLUMNS($Q:R)),"-")</f>
        <v>-</v>
      </c>
      <c r="S61" s="63" t="str">
        <f t="array" aca="1" ref="S61" ca="1">IFERROR(SMALL(IF(($H$3:$H$401=$N61)*($H$3:$H$401&lt;&gt;""),$C$3:$C$401),COLUMNS($Q:S)),"-")</f>
        <v>-</v>
      </c>
      <c r="T61" s="63" t="str">
        <f t="array" aca="1" ref="T61" ca="1">IFERROR(SMALL(IF(($H$3:$H$401=$N61)*($H$3:$H$401&lt;&gt;""),$C$3:$C$401),COLUMNS($Q:T)),"-")</f>
        <v>-</v>
      </c>
      <c r="U61" s="63" t="str">
        <f t="array" aca="1" ref="U61" ca="1">IFERROR(SMALL(IF(($H$3:$H$401=$N61)*($H$3:$H$401&lt;&gt;""),$C$3:$C$401),COLUMNS($Q:U)),"-")</f>
        <v>-</v>
      </c>
      <c r="V61" s="40" t="str">
        <f t="array" aca="1" ref="V61" ca="1">IFERROR(SMALL(IF(($H$3:$H$401=$N61)*($H$3:$H$401&lt;&gt;""),$C$3:$C$401),COLUMNS($Q:V)),"-")</f>
        <v>-</v>
      </c>
      <c r="W61" s="63" t="str">
        <f t="array" aca="1" ref="W61" ca="1">IFERROR(SMALL(IF(($H$3:$H$401=$N61)*($H$3:$H$401&lt;&gt;""),$C$3:$C$401),COLUMNS($Q:W)),"-")</f>
        <v>-</v>
      </c>
      <c r="X61" s="63" t="str">
        <f t="array" aca="1" ref="X61" ca="1">IFERROR(SMALL(IF(($H$3:$H$401=$N61)*($H$3:$H$401&lt;&gt;""),$C$3:$C$401),COLUMNS($Q:X)),"-")</f>
        <v>-</v>
      </c>
      <c r="Y61" s="63" t="str">
        <f t="array" aca="1" ref="Y61" ca="1">IFERROR(SMALL(IF(($H$3:$H$401=$N61)*($H$3:$H$401&lt;&gt;""),$C$3:$C$401),COLUMNS($Q:Y)),"-")</f>
        <v>-</v>
      </c>
      <c r="Z61" s="63" t="str">
        <f t="array" aca="1" ref="Z61" ca="1">IFERROR(SMALL(IF(($H$3:$H$401=$N61)*($H$3:$H$401&lt;&gt;""),$C$3:$C$401),COLUMNS($Q:Z)),"-")</f>
        <v>-</v>
      </c>
      <c r="AA61" s="40" t="str">
        <f t="array" aca="1" ref="AA61" ca="1">IFERROR(SMALL(IF(($H$3:$H$401=$N61)*($H$3:$H$401&lt;&gt;""),$C$3:$C$401),COLUMNS($Q:AA)),"-")</f>
        <v>-</v>
      </c>
      <c r="AB61" s="63" t="str">
        <f t="array" aca="1" ref="AB61" ca="1">IFERROR(SMALL(IF(($H$3:$H$401=$N61)*($H$3:$H$401&lt;&gt;""),$C$3:$C$401),COLUMNS($Q:AB)),"-")</f>
        <v>-</v>
      </c>
      <c r="AC61" s="63" t="str">
        <f t="array" aca="1" ref="AC61" ca="1">IFERROR(SMALL(IF(($H$3:$H$401=$N61)*($H$3:$H$401&lt;&gt;""),$C$3:$C$401),COLUMNS($Q:AC)),"-")</f>
        <v>-</v>
      </c>
      <c r="AD61" s="63" t="str">
        <f t="array" aca="1" ref="AD61" ca="1">IFERROR(SMALL(IF(($H$3:$H$401=$N61)*($H$3:$H$401&lt;&gt;""),$C$3:$C$401),COLUMNS($Q:AD)),"-")</f>
        <v>-</v>
      </c>
      <c r="AE61" s="63" t="str">
        <f t="array" aca="1" ref="AE61" ca="1">IFERROR(SMALL(IF(($H$3:$H$401=$N61)*($H$3:$H$401&lt;&gt;""),$C$3:$C$401),COLUMNS($Q:AE)),"-")</f>
        <v>-</v>
      </c>
      <c r="AM61" s="58">
        <v>59</v>
      </c>
      <c r="AN61" s="43" t="str">
        <f t="array" aca="1" ref="AN61" ca="1">IFERROR(INDEX(ColClubs,MIN(IF(ZonePoints&lt;&gt;"",IF(ZonePoints+(ROW(ZonePoints)+COLUMN(ZonePoints))/9^9=SMALL(IF(ZonePoints&lt;&gt;"",ZonePoints+(ROW(ZonePoints)+COLUMN(ZonePoints))/9^9),ROWS($2:60)),ROW(INDIRECT("1:"&amp;ROWS(ColClubs)))))))&amp;" "&amp;INDEX(LigEquipes,,MIN(IF(ZonePoints&lt;&gt;"",IF(ZonePoints+(ROW(ZonePoints)+COLUMN(ZonePoints))/9^9=SMALL(IF(ZonePoints&lt;&gt;"",ZonePoints+(ROW(ZonePoints)+COLUMN(ZonePoints))/9^9),ROWS($2:60)),COLUMN(ZonePoints)-34)))),"")</f>
        <v xml:space="preserve"> EQ1</v>
      </c>
      <c r="AO61" s="45" t="str">
        <f t="shared" ca="1" si="13"/>
        <v/>
      </c>
      <c r="AP61" s="45" t="str">
        <f t="shared" ca="1" si="14"/>
        <v>EQ1</v>
      </c>
      <c r="AQ61" s="78" t="str">
        <f t="array" aca="1" ref="AQ61" ca="1">IFERROR(INDEX(ZonePoints,MATCH(AO61,ColClubs,0),MATCH(AP61,LigEquipes,0)),"")</f>
        <v/>
      </c>
    </row>
    <row r="62" spans="2:47" ht="13">
      <c r="B62" s="175"/>
      <c r="C62" s="19">
        <v>60</v>
      </c>
      <c r="D62" s="22" t="str">
        <f t="array" ref="D62">IF(ISERROR(INDEX(DossardsARV,MATCH($A$3&amp;C62,triselcourse&amp;claselcourARV,0))),"-",INDEX(DossardsARV,MATCH($A$3&amp;C62,triselcourse&amp;claselcourARV,0)))</f>
        <v>-</v>
      </c>
      <c r="E62" s="117" t="str">
        <f t="shared" si="17"/>
        <v>-</v>
      </c>
      <c r="F62" s="117" t="str">
        <f t="shared" si="18"/>
        <v>-</v>
      </c>
      <c r="G62" s="21" t="str">
        <f t="array" ref="G62">IF($D62="","",IF(ISERROR(INDEX(TempsARV,MATCH($A$3&amp;D62,triselcourse&amp;DossardsARV,0))),"-",INDEX(TempsARV,MATCH($A$3&amp;D62,triselcourse&amp;DossardsARV,0))))</f>
        <v>-</v>
      </c>
      <c r="H62" s="117" t="str">
        <f t="shared" si="19"/>
        <v/>
      </c>
      <c r="I62" s="117" t="str">
        <f t="shared" si="20"/>
        <v/>
      </c>
      <c r="J62" s="117" t="str">
        <f t="shared" si="21"/>
        <v/>
      </c>
      <c r="K62" s="117" t="str">
        <f t="shared" si="22"/>
        <v/>
      </c>
      <c r="L62" s="62" t="str">
        <f t="array" aca="1" ref="L62" ca="1">IF(ISBLANK($C62),"",IF(OR(COUNTIF(clubARV5,H62)&lt;choixt5,COUNTIF($H$2:H61,H62)),"",SUM(SMALL(IF(clubARV5=H62,$C$3:$C$401),ROW(INDIRECT("1:"&amp;choixt5))))+ROW()/9^9))</f>
        <v/>
      </c>
      <c r="M62" s="36" t="str">
        <f ca="1">IF(N62="","",ROWS(M$3:M62))</f>
        <v/>
      </c>
      <c r="N62" s="1" t="str">
        <f ca="1">IF(COUNT(POINTS1b5)&lt;ROWS(N$3:N62),"",INDEX(clubARV5,MATCH(P62,POINTS1b5,0)))</f>
        <v/>
      </c>
      <c r="O62" s="1">
        <f t="shared" ca="1" si="8"/>
        <v>399</v>
      </c>
      <c r="P62" s="2" t="str">
        <f ca="1">IF(COUNT(POINTS1b5)&lt;ROWS(P$3:P62),"",SMALL(POINTS1b5,ROWS(P$3:P62)))</f>
        <v/>
      </c>
      <c r="Q62" s="40" t="str">
        <f t="array" aca="1" ref="Q62" ca="1">IFERROR(SMALL(IF(($H$3:$H$401=$N62)*($H$3:$H$401&lt;&gt;""),$C$3:$C$401),COLUMNS($Q:Q)),"-")</f>
        <v>-</v>
      </c>
      <c r="R62" s="63" t="str">
        <f t="array" aca="1" ref="R62" ca="1">IFERROR(SMALL(IF(($H$3:$H$401=$N62)*($H$3:$H$401&lt;&gt;""),$C$3:$C$401),COLUMNS($Q:R)),"-")</f>
        <v>-</v>
      </c>
      <c r="S62" s="63" t="str">
        <f t="array" aca="1" ref="S62" ca="1">IFERROR(SMALL(IF(($H$3:$H$401=$N62)*($H$3:$H$401&lt;&gt;""),$C$3:$C$401),COLUMNS($Q:S)),"-")</f>
        <v>-</v>
      </c>
      <c r="T62" s="63" t="str">
        <f t="array" aca="1" ref="T62" ca="1">IFERROR(SMALL(IF(($H$3:$H$401=$N62)*($H$3:$H$401&lt;&gt;""),$C$3:$C$401),COLUMNS($Q:T)),"-")</f>
        <v>-</v>
      </c>
      <c r="U62" s="63" t="str">
        <f t="array" aca="1" ref="U62" ca="1">IFERROR(SMALL(IF(($H$3:$H$401=$N62)*($H$3:$H$401&lt;&gt;""),$C$3:$C$401),COLUMNS($Q:U)),"-")</f>
        <v>-</v>
      </c>
      <c r="V62" s="40" t="str">
        <f t="array" aca="1" ref="V62" ca="1">IFERROR(SMALL(IF(($H$3:$H$401=$N62)*($H$3:$H$401&lt;&gt;""),$C$3:$C$401),COLUMNS($Q:V)),"-")</f>
        <v>-</v>
      </c>
      <c r="W62" s="63" t="str">
        <f t="array" aca="1" ref="W62" ca="1">IFERROR(SMALL(IF(($H$3:$H$401=$N62)*($H$3:$H$401&lt;&gt;""),$C$3:$C$401),COLUMNS($Q:W)),"-")</f>
        <v>-</v>
      </c>
      <c r="X62" s="63" t="str">
        <f t="array" aca="1" ref="X62" ca="1">IFERROR(SMALL(IF(($H$3:$H$401=$N62)*($H$3:$H$401&lt;&gt;""),$C$3:$C$401),COLUMNS($Q:X)),"-")</f>
        <v>-</v>
      </c>
      <c r="Y62" s="63" t="str">
        <f t="array" aca="1" ref="Y62" ca="1">IFERROR(SMALL(IF(($H$3:$H$401=$N62)*($H$3:$H$401&lt;&gt;""),$C$3:$C$401),COLUMNS($Q:Y)),"-")</f>
        <v>-</v>
      </c>
      <c r="Z62" s="63" t="str">
        <f t="array" aca="1" ref="Z62" ca="1">IFERROR(SMALL(IF(($H$3:$H$401=$N62)*($H$3:$H$401&lt;&gt;""),$C$3:$C$401),COLUMNS($Q:Z)),"-")</f>
        <v>-</v>
      </c>
      <c r="AA62" s="40" t="str">
        <f t="array" aca="1" ref="AA62" ca="1">IFERROR(SMALL(IF(($H$3:$H$401=$N62)*($H$3:$H$401&lt;&gt;""),$C$3:$C$401),COLUMNS($Q:AA)),"-")</f>
        <v>-</v>
      </c>
      <c r="AB62" s="63" t="str">
        <f t="array" aca="1" ref="AB62" ca="1">IFERROR(SMALL(IF(($H$3:$H$401=$N62)*($H$3:$H$401&lt;&gt;""),$C$3:$C$401),COLUMNS($Q:AB)),"-")</f>
        <v>-</v>
      </c>
      <c r="AC62" s="63" t="str">
        <f t="array" aca="1" ref="AC62" ca="1">IFERROR(SMALL(IF(($H$3:$H$401=$N62)*($H$3:$H$401&lt;&gt;""),$C$3:$C$401),COLUMNS($Q:AC)),"-")</f>
        <v>-</v>
      </c>
      <c r="AD62" s="63" t="str">
        <f t="array" aca="1" ref="AD62" ca="1">IFERROR(SMALL(IF(($H$3:$H$401=$N62)*($H$3:$H$401&lt;&gt;""),$C$3:$C$401),COLUMNS($Q:AD)),"-")</f>
        <v>-</v>
      </c>
      <c r="AE62" s="63" t="str">
        <f t="array" aca="1" ref="AE62" ca="1">IFERROR(SMALL(IF(($H$3:$H$401=$N62)*($H$3:$H$401&lt;&gt;""),$C$3:$C$401),COLUMNS($Q:AE)),"-")</f>
        <v>-</v>
      </c>
      <c r="AM62" s="58">
        <v>60</v>
      </c>
      <c r="AN62" s="43" t="str">
        <f t="array" aca="1" ref="AN62" ca="1">IFERROR(INDEX(ColClubs,MIN(IF(ZonePoints&lt;&gt;"",IF(ZonePoints+(ROW(ZonePoints)+COLUMN(ZonePoints))/9^9=SMALL(IF(ZonePoints&lt;&gt;"",ZonePoints+(ROW(ZonePoints)+COLUMN(ZonePoints))/9^9),ROWS($2:61)),ROW(INDIRECT("1:"&amp;ROWS(ColClubs)))))))&amp;" "&amp;INDEX(LigEquipes,,MIN(IF(ZonePoints&lt;&gt;"",IF(ZonePoints+(ROW(ZonePoints)+COLUMN(ZonePoints))/9^9=SMALL(IF(ZonePoints&lt;&gt;"",ZonePoints+(ROW(ZonePoints)+COLUMN(ZonePoints))/9^9),ROWS($2:61)),COLUMN(ZonePoints)-34)))),"")</f>
        <v xml:space="preserve"> EQ1</v>
      </c>
      <c r="AO62" s="45" t="str">
        <f t="shared" ca="1" si="13"/>
        <v/>
      </c>
      <c r="AP62" s="45" t="str">
        <f t="shared" ca="1" si="14"/>
        <v>EQ1</v>
      </c>
      <c r="AQ62" s="78" t="str">
        <f t="array" aca="1" ref="AQ62" ca="1">IFERROR(INDEX(ZonePoints,MATCH(AO62,ColClubs,0),MATCH(AP62,LigEquipes,0)),"")</f>
        <v/>
      </c>
    </row>
    <row r="63" spans="2:47" ht="13">
      <c r="B63" s="175"/>
      <c r="C63" s="19">
        <v>61</v>
      </c>
      <c r="D63" s="22" t="str">
        <f t="array" ref="D63">IF(ISERROR(INDEX(DossardsARV,MATCH($A$3&amp;C63,triselcourse&amp;claselcourARV,0))),"-",INDEX(DossardsARV,MATCH($A$3&amp;C63,triselcourse&amp;claselcourARV,0)))</f>
        <v>-</v>
      </c>
      <c r="E63" s="117" t="str">
        <f t="shared" si="17"/>
        <v>-</v>
      </c>
      <c r="F63" s="117" t="str">
        <f t="shared" si="18"/>
        <v>-</v>
      </c>
      <c r="G63" s="21" t="str">
        <f t="array" ref="G63">IF($D63="","",IF(ISERROR(INDEX(TempsARV,MATCH($A$3&amp;D63,triselcourse&amp;DossardsARV,0))),"-",INDEX(TempsARV,MATCH($A$3&amp;D63,triselcourse&amp;DossardsARV,0))))</f>
        <v>-</v>
      </c>
      <c r="H63" s="117" t="str">
        <f t="shared" si="19"/>
        <v/>
      </c>
      <c r="I63" s="117" t="str">
        <f t="shared" si="20"/>
        <v/>
      </c>
      <c r="J63" s="117" t="str">
        <f t="shared" si="21"/>
        <v/>
      </c>
      <c r="K63" s="117" t="str">
        <f t="shared" si="22"/>
        <v/>
      </c>
      <c r="L63" s="62" t="str">
        <f t="array" aca="1" ref="L63" ca="1">IF(ISBLANK($C63),"",IF(OR(COUNTIF(clubARV5,H63)&lt;choixt5,COUNTIF($H$2:H62,H63)),"",SUM(SMALL(IF(clubARV5=H63,$C$3:$C$401),ROW(INDIRECT("1:"&amp;choixt5))))+ROW()/9^9))</f>
        <v/>
      </c>
      <c r="M63" s="36" t="str">
        <f ca="1">IF(N63="","",ROWS(M$3:M63))</f>
        <v/>
      </c>
      <c r="N63" s="1" t="str">
        <f ca="1">IF(COUNT(POINTS1b5)&lt;ROWS(N$3:N63),"",INDEX(clubARV5,MATCH(P63,POINTS1b5,0)))</f>
        <v/>
      </c>
      <c r="O63" s="1">
        <f t="shared" ca="1" si="8"/>
        <v>399</v>
      </c>
      <c r="P63" s="2" t="str">
        <f ca="1">IF(COUNT(POINTS1b5)&lt;ROWS(P$3:P63),"",SMALL(POINTS1b5,ROWS(P$3:P63)))</f>
        <v/>
      </c>
      <c r="Q63" s="40" t="str">
        <f t="array" aca="1" ref="Q63" ca="1">IFERROR(SMALL(IF(($H$3:$H$401=$N63)*($H$3:$H$401&lt;&gt;""),$C$3:$C$401),COLUMNS($Q:Q)),"-")</f>
        <v>-</v>
      </c>
      <c r="R63" s="63" t="str">
        <f t="array" aca="1" ref="R63" ca="1">IFERROR(SMALL(IF(($H$3:$H$401=$N63)*($H$3:$H$401&lt;&gt;""),$C$3:$C$401),COLUMNS($Q:R)),"-")</f>
        <v>-</v>
      </c>
      <c r="S63" s="63" t="str">
        <f t="array" aca="1" ref="S63" ca="1">IFERROR(SMALL(IF(($H$3:$H$401=$N63)*($H$3:$H$401&lt;&gt;""),$C$3:$C$401),COLUMNS($Q:S)),"-")</f>
        <v>-</v>
      </c>
      <c r="T63" s="63" t="str">
        <f t="array" aca="1" ref="T63" ca="1">IFERROR(SMALL(IF(($H$3:$H$401=$N63)*($H$3:$H$401&lt;&gt;""),$C$3:$C$401),COLUMNS($Q:T)),"-")</f>
        <v>-</v>
      </c>
      <c r="U63" s="63" t="str">
        <f t="array" aca="1" ref="U63" ca="1">IFERROR(SMALL(IF(($H$3:$H$401=$N63)*($H$3:$H$401&lt;&gt;""),$C$3:$C$401),COLUMNS($Q:U)),"-")</f>
        <v>-</v>
      </c>
      <c r="V63" s="40" t="str">
        <f t="array" aca="1" ref="V63" ca="1">IFERROR(SMALL(IF(($H$3:$H$401=$N63)*($H$3:$H$401&lt;&gt;""),$C$3:$C$401),COLUMNS($Q:V)),"-")</f>
        <v>-</v>
      </c>
      <c r="W63" s="63" t="str">
        <f t="array" aca="1" ref="W63" ca="1">IFERROR(SMALL(IF(($H$3:$H$401=$N63)*($H$3:$H$401&lt;&gt;""),$C$3:$C$401),COLUMNS($Q:W)),"-")</f>
        <v>-</v>
      </c>
      <c r="X63" s="63" t="str">
        <f t="array" aca="1" ref="X63" ca="1">IFERROR(SMALL(IF(($H$3:$H$401=$N63)*($H$3:$H$401&lt;&gt;""),$C$3:$C$401),COLUMNS($Q:X)),"-")</f>
        <v>-</v>
      </c>
      <c r="Y63" s="63" t="str">
        <f t="array" aca="1" ref="Y63" ca="1">IFERROR(SMALL(IF(($H$3:$H$401=$N63)*($H$3:$H$401&lt;&gt;""),$C$3:$C$401),COLUMNS($Q:Y)),"-")</f>
        <v>-</v>
      </c>
      <c r="Z63" s="63" t="str">
        <f t="array" aca="1" ref="Z63" ca="1">IFERROR(SMALL(IF(($H$3:$H$401=$N63)*($H$3:$H$401&lt;&gt;""),$C$3:$C$401),COLUMNS($Q:Z)),"-")</f>
        <v>-</v>
      </c>
      <c r="AA63" s="40" t="str">
        <f t="array" aca="1" ref="AA63" ca="1">IFERROR(SMALL(IF(($H$3:$H$401=$N63)*($H$3:$H$401&lt;&gt;""),$C$3:$C$401),COLUMNS($Q:AA)),"-")</f>
        <v>-</v>
      </c>
      <c r="AB63" s="63" t="str">
        <f t="array" aca="1" ref="AB63" ca="1">IFERROR(SMALL(IF(($H$3:$H$401=$N63)*($H$3:$H$401&lt;&gt;""),$C$3:$C$401),COLUMNS($Q:AB)),"-")</f>
        <v>-</v>
      </c>
      <c r="AC63" s="63" t="str">
        <f t="array" aca="1" ref="AC63" ca="1">IFERROR(SMALL(IF(($H$3:$H$401=$N63)*($H$3:$H$401&lt;&gt;""),$C$3:$C$401),COLUMNS($Q:AC)),"-")</f>
        <v>-</v>
      </c>
      <c r="AD63" s="63" t="str">
        <f t="array" aca="1" ref="AD63" ca="1">IFERROR(SMALL(IF(($H$3:$H$401=$N63)*($H$3:$H$401&lt;&gt;""),$C$3:$C$401),COLUMNS($Q:AD)),"-")</f>
        <v>-</v>
      </c>
      <c r="AE63" s="63" t="str">
        <f t="array" aca="1" ref="AE63" ca="1">IFERROR(SMALL(IF(($H$3:$H$401=$N63)*($H$3:$H$401&lt;&gt;""),$C$3:$C$401),COLUMNS($Q:AE)),"-")</f>
        <v>-</v>
      </c>
      <c r="AM63" s="58">
        <v>61</v>
      </c>
      <c r="AN63" s="43" t="str">
        <f t="array" aca="1" ref="AN63" ca="1">IFERROR(INDEX(ColClubs,MIN(IF(ZonePoints&lt;&gt;"",IF(ZonePoints+(ROW(ZonePoints)+COLUMN(ZonePoints))/9^9=SMALL(IF(ZonePoints&lt;&gt;"",ZonePoints+(ROW(ZonePoints)+COLUMN(ZonePoints))/9^9),ROWS($2:62)),ROW(INDIRECT("1:"&amp;ROWS(ColClubs)))))))&amp;" "&amp;INDEX(LigEquipes,,MIN(IF(ZonePoints&lt;&gt;"",IF(ZonePoints+(ROW(ZonePoints)+COLUMN(ZonePoints))/9^9=SMALL(IF(ZonePoints&lt;&gt;"",ZonePoints+(ROW(ZonePoints)+COLUMN(ZonePoints))/9^9),ROWS($2:62)),COLUMN(ZonePoints)-34)))),"")</f>
        <v xml:space="preserve"> EQ1</v>
      </c>
      <c r="AO63" s="45" t="str">
        <f t="shared" ca="1" si="13"/>
        <v/>
      </c>
      <c r="AP63" s="45" t="str">
        <f t="shared" ca="1" si="14"/>
        <v>EQ1</v>
      </c>
      <c r="AQ63" s="78" t="str">
        <f t="array" aca="1" ref="AQ63" ca="1">IFERROR(INDEX(ZonePoints,MATCH(AO63,ColClubs,0),MATCH(AP63,LigEquipes,0)),"")</f>
        <v/>
      </c>
    </row>
    <row r="64" spans="2:47" ht="13">
      <c r="B64" s="175"/>
      <c r="C64" s="19">
        <v>62</v>
      </c>
      <c r="D64" s="22" t="str">
        <f t="array" ref="D64">IF(ISERROR(INDEX(DossardsARV,MATCH($A$3&amp;C64,triselcourse&amp;claselcourARV,0))),"-",INDEX(DossardsARV,MATCH($A$3&amp;C64,triselcourse&amp;claselcourARV,0)))</f>
        <v>-</v>
      </c>
      <c r="E64" s="117" t="str">
        <f t="shared" si="17"/>
        <v>-</v>
      </c>
      <c r="F64" s="117" t="str">
        <f t="shared" si="18"/>
        <v>-</v>
      </c>
      <c r="G64" s="21" t="str">
        <f t="array" ref="G64">IF($D64="","",IF(ISERROR(INDEX(TempsARV,MATCH($A$3&amp;D64,triselcourse&amp;DossardsARV,0))),"-",INDEX(TempsARV,MATCH($A$3&amp;D64,triselcourse&amp;DossardsARV,0))))</f>
        <v>-</v>
      </c>
      <c r="H64" s="117" t="str">
        <f t="shared" si="19"/>
        <v/>
      </c>
      <c r="I64" s="117" t="str">
        <f t="shared" si="20"/>
        <v/>
      </c>
      <c r="J64" s="117" t="str">
        <f t="shared" si="21"/>
        <v/>
      </c>
      <c r="K64" s="117" t="str">
        <f t="shared" si="22"/>
        <v/>
      </c>
      <c r="L64" s="62" t="str">
        <f t="array" aca="1" ref="L64" ca="1">IF(ISBLANK($C64),"",IF(OR(COUNTIF(clubARV5,H64)&lt;choixt5,COUNTIF($H$2:H63,H64)),"",SUM(SMALL(IF(clubARV5=H64,$C$3:$C$401),ROW(INDIRECT("1:"&amp;choixt5))))+ROW()/9^9))</f>
        <v/>
      </c>
      <c r="M64" s="36" t="str">
        <f ca="1">IF(N64="","",ROWS(M$3:M64))</f>
        <v/>
      </c>
      <c r="N64" s="1" t="str">
        <f ca="1">IF(COUNT(POINTS1b5)&lt;ROWS(N$3:N64),"",INDEX(clubARV5,MATCH(P64,POINTS1b5,0)))</f>
        <v/>
      </c>
      <c r="O64" s="1">
        <f t="shared" ca="1" si="8"/>
        <v>399</v>
      </c>
      <c r="P64" s="2" t="str">
        <f ca="1">IF(COUNT(POINTS1b5)&lt;ROWS(P$3:P64),"",SMALL(POINTS1b5,ROWS(P$3:P64)))</f>
        <v/>
      </c>
      <c r="Q64" s="40" t="str">
        <f t="array" aca="1" ref="Q64" ca="1">IFERROR(SMALL(IF(($H$3:$H$401=$N64)*($H$3:$H$401&lt;&gt;""),$C$3:$C$401),COLUMNS($Q:Q)),"-")</f>
        <v>-</v>
      </c>
      <c r="R64" s="63" t="str">
        <f t="array" aca="1" ref="R64" ca="1">IFERROR(SMALL(IF(($H$3:$H$401=$N64)*($H$3:$H$401&lt;&gt;""),$C$3:$C$401),COLUMNS($Q:R)),"-")</f>
        <v>-</v>
      </c>
      <c r="S64" s="63" t="str">
        <f t="array" aca="1" ref="S64" ca="1">IFERROR(SMALL(IF(($H$3:$H$401=$N64)*($H$3:$H$401&lt;&gt;""),$C$3:$C$401),COLUMNS($Q:S)),"-")</f>
        <v>-</v>
      </c>
      <c r="T64" s="63" t="str">
        <f t="array" aca="1" ref="T64" ca="1">IFERROR(SMALL(IF(($H$3:$H$401=$N64)*($H$3:$H$401&lt;&gt;""),$C$3:$C$401),COLUMNS($Q:T)),"-")</f>
        <v>-</v>
      </c>
      <c r="U64" s="63" t="str">
        <f t="array" aca="1" ref="U64" ca="1">IFERROR(SMALL(IF(($H$3:$H$401=$N64)*($H$3:$H$401&lt;&gt;""),$C$3:$C$401),COLUMNS($Q:U)),"-")</f>
        <v>-</v>
      </c>
      <c r="V64" s="40" t="str">
        <f t="array" aca="1" ref="V64" ca="1">IFERROR(SMALL(IF(($H$3:$H$401=$N64)*($H$3:$H$401&lt;&gt;""),$C$3:$C$401),COLUMNS($Q:V)),"-")</f>
        <v>-</v>
      </c>
      <c r="W64" s="63" t="str">
        <f t="array" aca="1" ref="W64" ca="1">IFERROR(SMALL(IF(($H$3:$H$401=$N64)*($H$3:$H$401&lt;&gt;""),$C$3:$C$401),COLUMNS($Q:W)),"-")</f>
        <v>-</v>
      </c>
      <c r="X64" s="63" t="str">
        <f t="array" aca="1" ref="X64" ca="1">IFERROR(SMALL(IF(($H$3:$H$401=$N64)*($H$3:$H$401&lt;&gt;""),$C$3:$C$401),COLUMNS($Q:X)),"-")</f>
        <v>-</v>
      </c>
      <c r="Y64" s="63" t="str">
        <f t="array" aca="1" ref="Y64" ca="1">IFERROR(SMALL(IF(($H$3:$H$401=$N64)*($H$3:$H$401&lt;&gt;""),$C$3:$C$401),COLUMNS($Q:Y)),"-")</f>
        <v>-</v>
      </c>
      <c r="Z64" s="63" t="str">
        <f t="array" aca="1" ref="Z64" ca="1">IFERROR(SMALL(IF(($H$3:$H$401=$N64)*($H$3:$H$401&lt;&gt;""),$C$3:$C$401),COLUMNS($Q:Z)),"-")</f>
        <v>-</v>
      </c>
      <c r="AA64" s="40" t="str">
        <f t="array" aca="1" ref="AA64" ca="1">IFERROR(SMALL(IF(($H$3:$H$401=$N64)*($H$3:$H$401&lt;&gt;""),$C$3:$C$401),COLUMNS($Q:AA)),"-")</f>
        <v>-</v>
      </c>
      <c r="AB64" s="63" t="str">
        <f t="array" aca="1" ref="AB64" ca="1">IFERROR(SMALL(IF(($H$3:$H$401=$N64)*($H$3:$H$401&lt;&gt;""),$C$3:$C$401),COLUMNS($Q:AB)),"-")</f>
        <v>-</v>
      </c>
      <c r="AC64" s="63" t="str">
        <f t="array" aca="1" ref="AC64" ca="1">IFERROR(SMALL(IF(($H$3:$H$401=$N64)*($H$3:$H$401&lt;&gt;""),$C$3:$C$401),COLUMNS($Q:AC)),"-")</f>
        <v>-</v>
      </c>
      <c r="AD64" s="63" t="str">
        <f t="array" aca="1" ref="AD64" ca="1">IFERROR(SMALL(IF(($H$3:$H$401=$N64)*($H$3:$H$401&lt;&gt;""),$C$3:$C$401),COLUMNS($Q:AD)),"-")</f>
        <v>-</v>
      </c>
      <c r="AE64" s="63" t="str">
        <f t="array" aca="1" ref="AE64" ca="1">IFERROR(SMALL(IF(($H$3:$H$401=$N64)*($H$3:$H$401&lt;&gt;""),$C$3:$C$401),COLUMNS($Q:AE)),"-")</f>
        <v>-</v>
      </c>
      <c r="AM64" s="58">
        <v>62</v>
      </c>
      <c r="AN64" s="43" t="str">
        <f t="array" aca="1" ref="AN64" ca="1">IFERROR(INDEX(ColClubs,MIN(IF(ZonePoints&lt;&gt;"",IF(ZonePoints+(ROW(ZonePoints)+COLUMN(ZonePoints))/9^9=SMALL(IF(ZonePoints&lt;&gt;"",ZonePoints+(ROW(ZonePoints)+COLUMN(ZonePoints))/9^9),ROWS($2:63)),ROW(INDIRECT("1:"&amp;ROWS(ColClubs)))))))&amp;" "&amp;INDEX(LigEquipes,,MIN(IF(ZonePoints&lt;&gt;"",IF(ZonePoints+(ROW(ZonePoints)+COLUMN(ZonePoints))/9^9=SMALL(IF(ZonePoints&lt;&gt;"",ZonePoints+(ROW(ZonePoints)+COLUMN(ZonePoints))/9^9),ROWS($2:63)),COLUMN(ZonePoints)-34)))),"")</f>
        <v xml:space="preserve"> EQ1</v>
      </c>
      <c r="AO64" s="45" t="str">
        <f t="shared" ca="1" si="13"/>
        <v/>
      </c>
      <c r="AP64" s="45" t="str">
        <f t="shared" ca="1" si="14"/>
        <v>EQ1</v>
      </c>
      <c r="AQ64" s="78" t="str">
        <f t="array" aca="1" ref="AQ64" ca="1">IFERROR(INDEX(ZonePoints,MATCH(AO64,ColClubs,0),MATCH(AP64,LigEquipes,0)),"")</f>
        <v/>
      </c>
    </row>
    <row r="65" spans="2:43" ht="13">
      <c r="B65" s="175"/>
      <c r="C65" s="19">
        <v>63</v>
      </c>
      <c r="D65" s="22" t="str">
        <f t="array" ref="D65">IF(ISERROR(INDEX(DossardsARV,MATCH($A$3&amp;C65,triselcourse&amp;claselcourARV,0))),"-",INDEX(DossardsARV,MATCH($A$3&amp;C65,triselcourse&amp;claselcourARV,0)))</f>
        <v>-</v>
      </c>
      <c r="E65" s="117" t="str">
        <f t="shared" si="17"/>
        <v>-</v>
      </c>
      <c r="F65" s="117" t="str">
        <f t="shared" si="18"/>
        <v>-</v>
      </c>
      <c r="G65" s="21" t="str">
        <f t="array" ref="G65">IF($D65="","",IF(ISERROR(INDEX(TempsARV,MATCH($A$3&amp;D65,triselcourse&amp;DossardsARV,0))),"-",INDEX(TempsARV,MATCH($A$3&amp;D65,triselcourse&amp;DossardsARV,0))))</f>
        <v>-</v>
      </c>
      <c r="H65" s="117" t="str">
        <f t="shared" si="19"/>
        <v/>
      </c>
      <c r="I65" s="117" t="str">
        <f t="shared" si="20"/>
        <v/>
      </c>
      <c r="J65" s="117" t="str">
        <f t="shared" si="21"/>
        <v/>
      </c>
      <c r="K65" s="117" t="str">
        <f t="shared" si="22"/>
        <v/>
      </c>
      <c r="L65" s="62" t="str">
        <f t="array" aca="1" ref="L65" ca="1">IF(ISBLANK($C65),"",IF(OR(COUNTIF(clubARV5,H65)&lt;choixt5,COUNTIF($H$2:H64,H65)),"",SUM(SMALL(IF(clubARV5=H65,$C$3:$C$401),ROW(INDIRECT("1:"&amp;choixt5))))+ROW()/9^9))</f>
        <v/>
      </c>
      <c r="M65" s="36" t="str">
        <f ca="1">IF(N65="","",ROWS(M$3:M65))</f>
        <v/>
      </c>
      <c r="N65" s="1" t="str">
        <f ca="1">IF(COUNT(POINTS1b5)&lt;ROWS(N$3:N65),"",INDEX(clubARV5,MATCH(P65,POINTS1b5,0)))</f>
        <v/>
      </c>
      <c r="O65" s="1">
        <f t="shared" ca="1" si="8"/>
        <v>399</v>
      </c>
      <c r="P65" s="2" t="str">
        <f ca="1">IF(COUNT(POINTS1b5)&lt;ROWS(P$3:P65),"",SMALL(POINTS1b5,ROWS(P$3:P65)))</f>
        <v/>
      </c>
      <c r="Q65" s="40" t="str">
        <f t="array" aca="1" ref="Q65" ca="1">IFERROR(SMALL(IF(($H$3:$H$401=$N65)*($H$3:$H$401&lt;&gt;""),$C$3:$C$401),COLUMNS($Q:Q)),"-")</f>
        <v>-</v>
      </c>
      <c r="R65" s="63" t="str">
        <f t="array" aca="1" ref="R65" ca="1">IFERROR(SMALL(IF(($H$3:$H$401=$N65)*($H$3:$H$401&lt;&gt;""),$C$3:$C$401),COLUMNS($Q:R)),"-")</f>
        <v>-</v>
      </c>
      <c r="S65" s="63" t="str">
        <f t="array" aca="1" ref="S65" ca="1">IFERROR(SMALL(IF(($H$3:$H$401=$N65)*($H$3:$H$401&lt;&gt;""),$C$3:$C$401),COLUMNS($Q:S)),"-")</f>
        <v>-</v>
      </c>
      <c r="T65" s="63" t="str">
        <f t="array" aca="1" ref="T65" ca="1">IFERROR(SMALL(IF(($H$3:$H$401=$N65)*($H$3:$H$401&lt;&gt;""),$C$3:$C$401),COLUMNS($Q:T)),"-")</f>
        <v>-</v>
      </c>
      <c r="U65" s="63" t="str">
        <f t="array" aca="1" ref="U65" ca="1">IFERROR(SMALL(IF(($H$3:$H$401=$N65)*($H$3:$H$401&lt;&gt;""),$C$3:$C$401),COLUMNS($Q:U)),"-")</f>
        <v>-</v>
      </c>
      <c r="V65" s="40" t="str">
        <f t="array" aca="1" ref="V65" ca="1">IFERROR(SMALL(IF(($H$3:$H$401=$N65)*($H$3:$H$401&lt;&gt;""),$C$3:$C$401),COLUMNS($Q:V)),"-")</f>
        <v>-</v>
      </c>
      <c r="W65" s="63" t="str">
        <f t="array" aca="1" ref="W65" ca="1">IFERROR(SMALL(IF(($H$3:$H$401=$N65)*($H$3:$H$401&lt;&gt;""),$C$3:$C$401),COLUMNS($Q:W)),"-")</f>
        <v>-</v>
      </c>
      <c r="X65" s="63" t="str">
        <f t="array" aca="1" ref="X65" ca="1">IFERROR(SMALL(IF(($H$3:$H$401=$N65)*($H$3:$H$401&lt;&gt;""),$C$3:$C$401),COLUMNS($Q:X)),"-")</f>
        <v>-</v>
      </c>
      <c r="Y65" s="63" t="str">
        <f t="array" aca="1" ref="Y65" ca="1">IFERROR(SMALL(IF(($H$3:$H$401=$N65)*($H$3:$H$401&lt;&gt;""),$C$3:$C$401),COLUMNS($Q:Y)),"-")</f>
        <v>-</v>
      </c>
      <c r="Z65" s="63" t="str">
        <f t="array" aca="1" ref="Z65" ca="1">IFERROR(SMALL(IF(($H$3:$H$401=$N65)*($H$3:$H$401&lt;&gt;""),$C$3:$C$401),COLUMNS($Q:Z)),"-")</f>
        <v>-</v>
      </c>
      <c r="AA65" s="40" t="str">
        <f t="array" aca="1" ref="AA65" ca="1">IFERROR(SMALL(IF(($H$3:$H$401=$N65)*($H$3:$H$401&lt;&gt;""),$C$3:$C$401),COLUMNS($Q:AA)),"-")</f>
        <v>-</v>
      </c>
      <c r="AB65" s="63" t="str">
        <f t="array" aca="1" ref="AB65" ca="1">IFERROR(SMALL(IF(($H$3:$H$401=$N65)*($H$3:$H$401&lt;&gt;""),$C$3:$C$401),COLUMNS($Q:AB)),"-")</f>
        <v>-</v>
      </c>
      <c r="AC65" s="63" t="str">
        <f t="array" aca="1" ref="AC65" ca="1">IFERROR(SMALL(IF(($H$3:$H$401=$N65)*($H$3:$H$401&lt;&gt;""),$C$3:$C$401),COLUMNS($Q:AC)),"-")</f>
        <v>-</v>
      </c>
      <c r="AD65" s="63" t="str">
        <f t="array" aca="1" ref="AD65" ca="1">IFERROR(SMALL(IF(($H$3:$H$401=$N65)*($H$3:$H$401&lt;&gt;""),$C$3:$C$401),COLUMNS($Q:AD)),"-")</f>
        <v>-</v>
      </c>
      <c r="AE65" s="63" t="str">
        <f t="array" aca="1" ref="AE65" ca="1">IFERROR(SMALL(IF(($H$3:$H$401=$N65)*($H$3:$H$401&lt;&gt;""),$C$3:$C$401),COLUMNS($Q:AE)),"-")</f>
        <v>-</v>
      </c>
      <c r="AM65" s="58">
        <v>63</v>
      </c>
      <c r="AN65" s="43" t="str">
        <f t="array" aca="1" ref="AN65" ca="1">IFERROR(INDEX(ColClubs,MIN(IF(ZonePoints&lt;&gt;"",IF(ZonePoints+(ROW(ZonePoints)+COLUMN(ZonePoints))/9^9=SMALL(IF(ZonePoints&lt;&gt;"",ZonePoints+(ROW(ZonePoints)+COLUMN(ZonePoints))/9^9),ROWS($2:64)),ROW(INDIRECT("1:"&amp;ROWS(ColClubs)))))))&amp;" "&amp;INDEX(LigEquipes,,MIN(IF(ZonePoints&lt;&gt;"",IF(ZonePoints+(ROW(ZonePoints)+COLUMN(ZonePoints))/9^9=SMALL(IF(ZonePoints&lt;&gt;"",ZonePoints+(ROW(ZonePoints)+COLUMN(ZonePoints))/9^9),ROWS($2:64)),COLUMN(ZonePoints)-34)))),"")</f>
        <v xml:space="preserve"> EQ1</v>
      </c>
      <c r="AO65" s="45" t="str">
        <f t="shared" ca="1" si="13"/>
        <v/>
      </c>
      <c r="AP65" s="45" t="str">
        <f t="shared" ca="1" si="14"/>
        <v>EQ1</v>
      </c>
      <c r="AQ65" s="78" t="str">
        <f t="array" aca="1" ref="AQ65" ca="1">IFERROR(INDEX(ZonePoints,MATCH(AO65,ColClubs,0),MATCH(AP65,LigEquipes,0)),"")</f>
        <v/>
      </c>
    </row>
    <row r="66" spans="2:43" ht="13">
      <c r="B66" s="175"/>
      <c r="C66" s="19">
        <v>64</v>
      </c>
      <c r="D66" s="22" t="str">
        <f t="array" ref="D66">IF(ISERROR(INDEX(DossardsARV,MATCH($A$3&amp;C66,triselcourse&amp;claselcourARV,0))),"-",INDEX(DossardsARV,MATCH($A$3&amp;C66,triselcourse&amp;claselcourARV,0)))</f>
        <v>-</v>
      </c>
      <c r="E66" s="117" t="str">
        <f t="shared" si="17"/>
        <v>-</v>
      </c>
      <c r="F66" s="117" t="str">
        <f t="shared" si="18"/>
        <v>-</v>
      </c>
      <c r="G66" s="21" t="str">
        <f t="array" ref="G66">IF($D66="","",IF(ISERROR(INDEX(TempsARV,MATCH($A$3&amp;D66,triselcourse&amp;DossardsARV,0))),"-",INDEX(TempsARV,MATCH($A$3&amp;D66,triselcourse&amp;DossardsARV,0))))</f>
        <v>-</v>
      </c>
      <c r="H66" s="117" t="str">
        <f t="shared" si="19"/>
        <v/>
      </c>
      <c r="I66" s="117" t="str">
        <f t="shared" si="20"/>
        <v/>
      </c>
      <c r="J66" s="117" t="str">
        <f t="shared" si="21"/>
        <v/>
      </c>
      <c r="K66" s="117" t="str">
        <f t="shared" si="22"/>
        <v/>
      </c>
      <c r="L66" s="62" t="str">
        <f t="array" aca="1" ref="L66" ca="1">IF(ISBLANK($C66),"",IF(OR(COUNTIF(clubARV5,H66)&lt;choixt5,COUNTIF($H$2:H65,H66)),"",SUM(SMALL(IF(clubARV5=H66,$C$3:$C$401),ROW(INDIRECT("1:"&amp;choixt5))))+ROW()/9^9))</f>
        <v/>
      </c>
      <c r="M66" s="36" t="str">
        <f ca="1">IF(N66="","",ROWS(M$3:M66))</f>
        <v/>
      </c>
      <c r="N66" s="1" t="str">
        <f ca="1">IF(COUNT(POINTS1b5)&lt;ROWS(N$3:N66),"",INDEX(clubARV5,MATCH(P66,POINTS1b5,0)))</f>
        <v/>
      </c>
      <c r="O66" s="1">
        <f t="shared" ca="1" si="8"/>
        <v>399</v>
      </c>
      <c r="P66" s="2" t="str">
        <f ca="1">IF(COUNT(POINTS1b5)&lt;ROWS(P$3:P66),"",SMALL(POINTS1b5,ROWS(P$3:P66)))</f>
        <v/>
      </c>
      <c r="Q66" s="40" t="str">
        <f t="array" aca="1" ref="Q66" ca="1">IFERROR(SMALL(IF(($H$3:$H$401=$N66)*($H$3:$H$401&lt;&gt;""),$C$3:$C$401),COLUMNS($Q:Q)),"-")</f>
        <v>-</v>
      </c>
      <c r="R66" s="63" t="str">
        <f t="array" aca="1" ref="R66" ca="1">IFERROR(SMALL(IF(($H$3:$H$401=$N66)*($H$3:$H$401&lt;&gt;""),$C$3:$C$401),COLUMNS($Q:R)),"-")</f>
        <v>-</v>
      </c>
      <c r="S66" s="63" t="str">
        <f t="array" aca="1" ref="S66" ca="1">IFERROR(SMALL(IF(($H$3:$H$401=$N66)*($H$3:$H$401&lt;&gt;""),$C$3:$C$401),COLUMNS($Q:S)),"-")</f>
        <v>-</v>
      </c>
      <c r="T66" s="63" t="str">
        <f t="array" aca="1" ref="T66" ca="1">IFERROR(SMALL(IF(($H$3:$H$401=$N66)*($H$3:$H$401&lt;&gt;""),$C$3:$C$401),COLUMNS($Q:T)),"-")</f>
        <v>-</v>
      </c>
      <c r="U66" s="63" t="str">
        <f t="array" aca="1" ref="U66" ca="1">IFERROR(SMALL(IF(($H$3:$H$401=$N66)*($H$3:$H$401&lt;&gt;""),$C$3:$C$401),COLUMNS($Q:U)),"-")</f>
        <v>-</v>
      </c>
      <c r="V66" s="40" t="str">
        <f t="array" aca="1" ref="V66" ca="1">IFERROR(SMALL(IF(($H$3:$H$401=$N66)*($H$3:$H$401&lt;&gt;""),$C$3:$C$401),COLUMNS($Q:V)),"-")</f>
        <v>-</v>
      </c>
      <c r="W66" s="63" t="str">
        <f t="array" aca="1" ref="W66" ca="1">IFERROR(SMALL(IF(($H$3:$H$401=$N66)*($H$3:$H$401&lt;&gt;""),$C$3:$C$401),COLUMNS($Q:W)),"-")</f>
        <v>-</v>
      </c>
      <c r="X66" s="63" t="str">
        <f t="array" aca="1" ref="X66" ca="1">IFERROR(SMALL(IF(($H$3:$H$401=$N66)*($H$3:$H$401&lt;&gt;""),$C$3:$C$401),COLUMNS($Q:X)),"-")</f>
        <v>-</v>
      </c>
      <c r="Y66" s="63" t="str">
        <f t="array" aca="1" ref="Y66" ca="1">IFERROR(SMALL(IF(($H$3:$H$401=$N66)*($H$3:$H$401&lt;&gt;""),$C$3:$C$401),COLUMNS($Q:Y)),"-")</f>
        <v>-</v>
      </c>
      <c r="Z66" s="63" t="str">
        <f t="array" aca="1" ref="Z66" ca="1">IFERROR(SMALL(IF(($H$3:$H$401=$N66)*($H$3:$H$401&lt;&gt;""),$C$3:$C$401),COLUMNS($Q:Z)),"-")</f>
        <v>-</v>
      </c>
      <c r="AA66" s="40" t="str">
        <f t="array" aca="1" ref="AA66" ca="1">IFERROR(SMALL(IF(($H$3:$H$401=$N66)*($H$3:$H$401&lt;&gt;""),$C$3:$C$401),COLUMNS($Q:AA)),"-")</f>
        <v>-</v>
      </c>
      <c r="AB66" s="63" t="str">
        <f t="array" aca="1" ref="AB66" ca="1">IFERROR(SMALL(IF(($H$3:$H$401=$N66)*($H$3:$H$401&lt;&gt;""),$C$3:$C$401),COLUMNS($Q:AB)),"-")</f>
        <v>-</v>
      </c>
      <c r="AC66" s="63" t="str">
        <f t="array" aca="1" ref="AC66" ca="1">IFERROR(SMALL(IF(($H$3:$H$401=$N66)*($H$3:$H$401&lt;&gt;""),$C$3:$C$401),COLUMNS($Q:AC)),"-")</f>
        <v>-</v>
      </c>
      <c r="AD66" s="63" t="str">
        <f t="array" aca="1" ref="AD66" ca="1">IFERROR(SMALL(IF(($H$3:$H$401=$N66)*($H$3:$H$401&lt;&gt;""),$C$3:$C$401),COLUMNS($Q:AD)),"-")</f>
        <v>-</v>
      </c>
      <c r="AE66" s="63" t="str">
        <f t="array" aca="1" ref="AE66" ca="1">IFERROR(SMALL(IF(($H$3:$H$401=$N66)*($H$3:$H$401&lt;&gt;""),$C$3:$C$401),COLUMNS($Q:AE)),"-")</f>
        <v>-</v>
      </c>
      <c r="AM66" s="58">
        <v>64</v>
      </c>
      <c r="AN66" s="43" t="str">
        <f t="array" aca="1" ref="AN66" ca="1">IFERROR(INDEX(ColClubs,MIN(IF(ZonePoints&lt;&gt;"",IF(ZonePoints+(ROW(ZonePoints)+COLUMN(ZonePoints))/9^9=SMALL(IF(ZonePoints&lt;&gt;"",ZonePoints+(ROW(ZonePoints)+COLUMN(ZonePoints))/9^9),ROWS($2:65)),ROW(INDIRECT("1:"&amp;ROWS(ColClubs)))))))&amp;" "&amp;INDEX(LigEquipes,,MIN(IF(ZonePoints&lt;&gt;"",IF(ZonePoints+(ROW(ZonePoints)+COLUMN(ZonePoints))/9^9=SMALL(IF(ZonePoints&lt;&gt;"",ZonePoints+(ROW(ZonePoints)+COLUMN(ZonePoints))/9^9),ROWS($2:65)),COLUMN(ZonePoints)-34)))),"")</f>
        <v xml:space="preserve"> EQ1</v>
      </c>
      <c r="AO66" s="45" t="str">
        <f t="shared" ca="1" si="13"/>
        <v/>
      </c>
      <c r="AP66" s="45" t="str">
        <f t="shared" ca="1" si="14"/>
        <v>EQ1</v>
      </c>
      <c r="AQ66" s="78" t="str">
        <f t="array" aca="1" ref="AQ66" ca="1">IFERROR(INDEX(ZonePoints,MATCH(AO66,ColClubs,0),MATCH(AP66,LigEquipes,0)),"")</f>
        <v/>
      </c>
    </row>
    <row r="67" spans="2:43" ht="13">
      <c r="B67" s="175"/>
      <c r="C67" s="19">
        <v>65</v>
      </c>
      <c r="D67" s="22" t="str">
        <f t="array" ref="D67">IF(ISERROR(INDEX(DossardsARV,MATCH($A$3&amp;C67,triselcourse&amp;claselcourARV,0))),"-",INDEX(DossardsARV,MATCH($A$3&amp;C67,triselcourse&amp;claselcourARV,0)))</f>
        <v>-</v>
      </c>
      <c r="E67" s="117" t="str">
        <f t="shared" si="17"/>
        <v>-</v>
      </c>
      <c r="F67" s="117" t="str">
        <f t="shared" si="18"/>
        <v>-</v>
      </c>
      <c r="G67" s="21" t="str">
        <f t="array" ref="G67">IF($D67="","",IF(ISERROR(INDEX(TempsARV,MATCH($A$3&amp;D67,triselcourse&amp;DossardsARV,0))),"-",INDEX(TempsARV,MATCH($A$3&amp;D67,triselcourse&amp;DossardsARV,0))))</f>
        <v>-</v>
      </c>
      <c r="H67" s="117" t="str">
        <f t="shared" si="19"/>
        <v/>
      </c>
      <c r="I67" s="117" t="str">
        <f t="shared" si="20"/>
        <v/>
      </c>
      <c r="J67" s="117" t="str">
        <f t="shared" si="21"/>
        <v/>
      </c>
      <c r="K67" s="117" t="str">
        <f t="shared" si="22"/>
        <v/>
      </c>
      <c r="L67" s="62" t="str">
        <f t="array" aca="1" ref="L67" ca="1">IF(ISBLANK($C67),"",IF(OR(COUNTIF(clubARV5,H67)&lt;choixt5,COUNTIF($H$2:H66,H67)),"",SUM(SMALL(IF(clubARV5=H67,$C$3:$C$401),ROW(INDIRECT("1:"&amp;choixt5))))+ROW()/9^9))</f>
        <v/>
      </c>
      <c r="M67" s="36" t="str">
        <f ca="1">IF(N67="","",ROWS(M$3:M67))</f>
        <v/>
      </c>
      <c r="N67" s="1" t="str">
        <f ca="1">IF(COUNT(POINTS1b5)&lt;ROWS(N$3:N67),"",INDEX(clubARV5,MATCH(P67,POINTS1b5,0)))</f>
        <v/>
      </c>
      <c r="O67" s="1">
        <f t="shared" ref="O67:O130" ca="1" si="23">IF(COUNTIF(clubARV5,N67)=0,"",COUNTIF(clubARV5,N67))</f>
        <v>399</v>
      </c>
      <c r="P67" s="2" t="str">
        <f ca="1">IF(COUNT(POINTS1b5)&lt;ROWS(P$3:P67),"",SMALL(POINTS1b5,ROWS(P$3:P67)))</f>
        <v/>
      </c>
      <c r="Q67" s="40" t="str">
        <f t="array" aca="1" ref="Q67" ca="1">IFERROR(SMALL(IF(($H$3:$H$401=$N67)*($H$3:$H$401&lt;&gt;""),$C$3:$C$401),COLUMNS($Q:Q)),"-")</f>
        <v>-</v>
      </c>
      <c r="R67" s="63" t="str">
        <f t="array" aca="1" ref="R67" ca="1">IFERROR(SMALL(IF(($H$3:$H$401=$N67)*($H$3:$H$401&lt;&gt;""),$C$3:$C$401),COLUMNS($Q:R)),"-")</f>
        <v>-</v>
      </c>
      <c r="S67" s="63" t="str">
        <f t="array" aca="1" ref="S67" ca="1">IFERROR(SMALL(IF(($H$3:$H$401=$N67)*($H$3:$H$401&lt;&gt;""),$C$3:$C$401),COLUMNS($Q:S)),"-")</f>
        <v>-</v>
      </c>
      <c r="T67" s="63" t="str">
        <f t="array" aca="1" ref="T67" ca="1">IFERROR(SMALL(IF(($H$3:$H$401=$N67)*($H$3:$H$401&lt;&gt;""),$C$3:$C$401),COLUMNS($Q:T)),"-")</f>
        <v>-</v>
      </c>
      <c r="U67" s="63" t="str">
        <f t="array" aca="1" ref="U67" ca="1">IFERROR(SMALL(IF(($H$3:$H$401=$N67)*($H$3:$H$401&lt;&gt;""),$C$3:$C$401),COLUMNS($Q:U)),"-")</f>
        <v>-</v>
      </c>
      <c r="V67" s="40" t="str">
        <f t="array" aca="1" ref="V67" ca="1">IFERROR(SMALL(IF(($H$3:$H$401=$N67)*($H$3:$H$401&lt;&gt;""),$C$3:$C$401),COLUMNS($Q:V)),"-")</f>
        <v>-</v>
      </c>
      <c r="W67" s="63" t="str">
        <f t="array" aca="1" ref="W67" ca="1">IFERROR(SMALL(IF(($H$3:$H$401=$N67)*($H$3:$H$401&lt;&gt;""),$C$3:$C$401),COLUMNS($Q:W)),"-")</f>
        <v>-</v>
      </c>
      <c r="X67" s="63" t="str">
        <f t="array" aca="1" ref="X67" ca="1">IFERROR(SMALL(IF(($H$3:$H$401=$N67)*($H$3:$H$401&lt;&gt;""),$C$3:$C$401),COLUMNS($Q:X)),"-")</f>
        <v>-</v>
      </c>
      <c r="Y67" s="63" t="str">
        <f t="array" aca="1" ref="Y67" ca="1">IFERROR(SMALL(IF(($H$3:$H$401=$N67)*($H$3:$H$401&lt;&gt;""),$C$3:$C$401),COLUMNS($Q:Y)),"-")</f>
        <v>-</v>
      </c>
      <c r="Z67" s="63" t="str">
        <f t="array" aca="1" ref="Z67" ca="1">IFERROR(SMALL(IF(($H$3:$H$401=$N67)*($H$3:$H$401&lt;&gt;""),$C$3:$C$401),COLUMNS($Q:Z)),"-")</f>
        <v>-</v>
      </c>
      <c r="AA67" s="40" t="str">
        <f t="array" aca="1" ref="AA67" ca="1">IFERROR(SMALL(IF(($H$3:$H$401=$N67)*($H$3:$H$401&lt;&gt;""),$C$3:$C$401),COLUMNS($Q:AA)),"-")</f>
        <v>-</v>
      </c>
      <c r="AB67" s="63" t="str">
        <f t="array" aca="1" ref="AB67" ca="1">IFERROR(SMALL(IF(($H$3:$H$401=$N67)*($H$3:$H$401&lt;&gt;""),$C$3:$C$401),COLUMNS($Q:AB)),"-")</f>
        <v>-</v>
      </c>
      <c r="AC67" s="63" t="str">
        <f t="array" aca="1" ref="AC67" ca="1">IFERROR(SMALL(IF(($H$3:$H$401=$N67)*($H$3:$H$401&lt;&gt;""),$C$3:$C$401),COLUMNS($Q:AC)),"-")</f>
        <v>-</v>
      </c>
      <c r="AD67" s="63" t="str">
        <f t="array" aca="1" ref="AD67" ca="1">IFERROR(SMALL(IF(($H$3:$H$401=$N67)*($H$3:$H$401&lt;&gt;""),$C$3:$C$401),COLUMNS($Q:AD)),"-")</f>
        <v>-</v>
      </c>
      <c r="AE67" s="63" t="str">
        <f t="array" aca="1" ref="AE67" ca="1">IFERROR(SMALL(IF(($H$3:$H$401=$N67)*($H$3:$H$401&lt;&gt;""),$C$3:$C$401),COLUMNS($Q:AE)),"-")</f>
        <v>-</v>
      </c>
      <c r="AM67" s="58">
        <v>65</v>
      </c>
      <c r="AN67" s="43" t="str">
        <f t="array" aca="1" ref="AN67" ca="1">IFERROR(INDEX(ColClubs,MIN(IF(ZonePoints&lt;&gt;"",IF(ZonePoints+(ROW(ZonePoints)+COLUMN(ZonePoints))/9^9=SMALL(IF(ZonePoints&lt;&gt;"",ZonePoints+(ROW(ZonePoints)+COLUMN(ZonePoints))/9^9),ROWS($2:66)),ROW(INDIRECT("1:"&amp;ROWS(ColClubs)))))))&amp;" "&amp;INDEX(LigEquipes,,MIN(IF(ZonePoints&lt;&gt;"",IF(ZonePoints+(ROW(ZonePoints)+COLUMN(ZonePoints))/9^9=SMALL(IF(ZonePoints&lt;&gt;"",ZonePoints+(ROW(ZonePoints)+COLUMN(ZonePoints))/9^9),ROWS($2:66)),COLUMN(ZonePoints)-34)))),"")</f>
        <v xml:space="preserve"> EQ1</v>
      </c>
      <c r="AO67" s="45" t="str">
        <f t="shared" ca="1" si="13"/>
        <v/>
      </c>
      <c r="AP67" s="45" t="str">
        <f t="shared" ca="1" si="14"/>
        <v>EQ1</v>
      </c>
      <c r="AQ67" s="78" t="str">
        <f t="array" aca="1" ref="AQ67" ca="1">IFERROR(INDEX(ZonePoints,MATCH(AO67,ColClubs,0),MATCH(AP67,LigEquipes,0)),"")</f>
        <v/>
      </c>
    </row>
    <row r="68" spans="2:43" ht="13">
      <c r="B68" s="175"/>
      <c r="C68" s="19">
        <v>66</v>
      </c>
      <c r="D68" s="22" t="str">
        <f t="array" ref="D68">IF(ISERROR(INDEX(DossardsARV,MATCH($A$3&amp;C68,triselcourse&amp;claselcourARV,0))),"-",INDEX(DossardsARV,MATCH($A$3&amp;C68,triselcourse&amp;claselcourARV,0)))</f>
        <v>-</v>
      </c>
      <c r="E68" s="117" t="str">
        <f t="shared" si="17"/>
        <v>-</v>
      </c>
      <c r="F68" s="117" t="str">
        <f t="shared" si="18"/>
        <v>-</v>
      </c>
      <c r="G68" s="21" t="str">
        <f t="array" ref="G68">IF($D68="","",IF(ISERROR(INDEX(TempsARV,MATCH($A$3&amp;D68,triselcourse&amp;DossardsARV,0))),"-",INDEX(TempsARV,MATCH($A$3&amp;D68,triselcourse&amp;DossardsARV,0))))</f>
        <v>-</v>
      </c>
      <c r="H68" s="117" t="str">
        <f t="shared" si="19"/>
        <v/>
      </c>
      <c r="I68" s="117" t="str">
        <f t="shared" si="20"/>
        <v/>
      </c>
      <c r="J68" s="117" t="str">
        <f t="shared" si="21"/>
        <v/>
      </c>
      <c r="K68" s="117" t="str">
        <f t="shared" si="22"/>
        <v/>
      </c>
      <c r="L68" s="62" t="str">
        <f t="array" aca="1" ref="L68" ca="1">IF(ISBLANK($C68),"",IF(OR(COUNTIF(clubARV5,H68)&lt;choixt5,COUNTIF($H$2:H67,H68)),"",SUM(SMALL(IF(clubARV5=H68,$C$3:$C$401),ROW(INDIRECT("1:"&amp;choixt5))))+ROW()/9^9))</f>
        <v/>
      </c>
      <c r="M68" s="36" t="str">
        <f ca="1">IF(N68="","",ROWS(M$3:M68))</f>
        <v/>
      </c>
      <c r="N68" s="1" t="str">
        <f ca="1">IF(COUNT(POINTS1b5)&lt;ROWS(N$3:N68),"",INDEX(clubARV5,MATCH(P68,POINTS1b5,0)))</f>
        <v/>
      </c>
      <c r="O68" s="1">
        <f t="shared" ca="1" si="23"/>
        <v>399</v>
      </c>
      <c r="P68" s="2" t="str">
        <f ca="1">IF(COUNT(POINTS1b5)&lt;ROWS(P$3:P68),"",SMALL(POINTS1b5,ROWS(P$3:P68)))</f>
        <v/>
      </c>
      <c r="Q68" s="40" t="str">
        <f t="array" aca="1" ref="Q68" ca="1">IFERROR(SMALL(IF(($H$3:$H$401=$N68)*($H$3:$H$401&lt;&gt;""),$C$3:$C$401),COLUMNS($Q:Q)),"-")</f>
        <v>-</v>
      </c>
      <c r="R68" s="63" t="str">
        <f t="array" aca="1" ref="R68" ca="1">IFERROR(SMALL(IF(($H$3:$H$401=$N68)*($H$3:$H$401&lt;&gt;""),$C$3:$C$401),COLUMNS($Q:R)),"-")</f>
        <v>-</v>
      </c>
      <c r="S68" s="63" t="str">
        <f t="array" aca="1" ref="S68" ca="1">IFERROR(SMALL(IF(($H$3:$H$401=$N68)*($H$3:$H$401&lt;&gt;""),$C$3:$C$401),COLUMNS($Q:S)),"-")</f>
        <v>-</v>
      </c>
      <c r="T68" s="63" t="str">
        <f t="array" aca="1" ref="T68" ca="1">IFERROR(SMALL(IF(($H$3:$H$401=$N68)*($H$3:$H$401&lt;&gt;""),$C$3:$C$401),COLUMNS($Q:T)),"-")</f>
        <v>-</v>
      </c>
      <c r="U68" s="63" t="str">
        <f t="array" aca="1" ref="U68" ca="1">IFERROR(SMALL(IF(($H$3:$H$401=$N68)*($H$3:$H$401&lt;&gt;""),$C$3:$C$401),COLUMNS($Q:U)),"-")</f>
        <v>-</v>
      </c>
      <c r="V68" s="40" t="str">
        <f t="array" aca="1" ref="V68" ca="1">IFERROR(SMALL(IF(($H$3:$H$401=$N68)*($H$3:$H$401&lt;&gt;""),$C$3:$C$401),COLUMNS($Q:V)),"-")</f>
        <v>-</v>
      </c>
      <c r="W68" s="63" t="str">
        <f t="array" aca="1" ref="W68" ca="1">IFERROR(SMALL(IF(($H$3:$H$401=$N68)*($H$3:$H$401&lt;&gt;""),$C$3:$C$401),COLUMNS($Q:W)),"-")</f>
        <v>-</v>
      </c>
      <c r="X68" s="63" t="str">
        <f t="array" aca="1" ref="X68" ca="1">IFERROR(SMALL(IF(($H$3:$H$401=$N68)*($H$3:$H$401&lt;&gt;""),$C$3:$C$401),COLUMNS($Q:X)),"-")</f>
        <v>-</v>
      </c>
      <c r="Y68" s="63" t="str">
        <f t="array" aca="1" ref="Y68" ca="1">IFERROR(SMALL(IF(($H$3:$H$401=$N68)*($H$3:$H$401&lt;&gt;""),$C$3:$C$401),COLUMNS($Q:Y)),"-")</f>
        <v>-</v>
      </c>
      <c r="Z68" s="63" t="str">
        <f t="array" aca="1" ref="Z68" ca="1">IFERROR(SMALL(IF(($H$3:$H$401=$N68)*($H$3:$H$401&lt;&gt;""),$C$3:$C$401),COLUMNS($Q:Z)),"-")</f>
        <v>-</v>
      </c>
      <c r="AA68" s="40" t="str">
        <f t="array" aca="1" ref="AA68" ca="1">IFERROR(SMALL(IF(($H$3:$H$401=$N68)*($H$3:$H$401&lt;&gt;""),$C$3:$C$401),COLUMNS($Q:AA)),"-")</f>
        <v>-</v>
      </c>
      <c r="AB68" s="63" t="str">
        <f t="array" aca="1" ref="AB68" ca="1">IFERROR(SMALL(IF(($H$3:$H$401=$N68)*($H$3:$H$401&lt;&gt;""),$C$3:$C$401),COLUMNS($Q:AB)),"-")</f>
        <v>-</v>
      </c>
      <c r="AC68" s="63" t="str">
        <f t="array" aca="1" ref="AC68" ca="1">IFERROR(SMALL(IF(($H$3:$H$401=$N68)*($H$3:$H$401&lt;&gt;""),$C$3:$C$401),COLUMNS($Q:AC)),"-")</f>
        <v>-</v>
      </c>
      <c r="AD68" s="63" t="str">
        <f t="array" aca="1" ref="AD68" ca="1">IFERROR(SMALL(IF(($H$3:$H$401=$N68)*($H$3:$H$401&lt;&gt;""),$C$3:$C$401),COLUMNS($Q:AD)),"-")</f>
        <v>-</v>
      </c>
      <c r="AE68" s="63" t="str">
        <f t="array" aca="1" ref="AE68" ca="1">IFERROR(SMALL(IF(($H$3:$H$401=$N68)*($H$3:$H$401&lt;&gt;""),$C$3:$C$401),COLUMNS($Q:AE)),"-")</f>
        <v>-</v>
      </c>
      <c r="AM68" s="58">
        <v>66</v>
      </c>
      <c r="AN68" s="43" t="str">
        <f t="array" aca="1" ref="AN68" ca="1">IFERROR(INDEX(ColClubs,MIN(IF(ZonePoints&lt;&gt;"",IF(ZonePoints+(ROW(ZonePoints)+COLUMN(ZonePoints))/9^9=SMALL(IF(ZonePoints&lt;&gt;"",ZonePoints+(ROW(ZonePoints)+COLUMN(ZonePoints))/9^9),ROWS($2:67)),ROW(INDIRECT("1:"&amp;ROWS(ColClubs)))))))&amp;" "&amp;INDEX(LigEquipes,,MIN(IF(ZonePoints&lt;&gt;"",IF(ZonePoints+(ROW(ZonePoints)+COLUMN(ZonePoints))/9^9=SMALL(IF(ZonePoints&lt;&gt;"",ZonePoints+(ROW(ZonePoints)+COLUMN(ZonePoints))/9^9),ROWS($2:67)),COLUMN(ZonePoints)-34)))),"")</f>
        <v xml:space="preserve"> EQ1</v>
      </c>
      <c r="AO68" s="45" t="str">
        <f t="shared" ref="AO68:AO119" ca="1" si="24">IF(AN68="","",MID(AN68,1,LEN(AN68)-4))</f>
        <v/>
      </c>
      <c r="AP68" s="45" t="str">
        <f t="shared" ref="AP68:AP119" ca="1" si="25">RIGHT(AN68,3)</f>
        <v>EQ1</v>
      </c>
      <c r="AQ68" s="78" t="str">
        <f t="array" aca="1" ref="AQ68" ca="1">IFERROR(INDEX(ZonePoints,MATCH(AO68,ColClubs,0),MATCH(AP68,LigEquipes,0)),"")</f>
        <v/>
      </c>
    </row>
    <row r="69" spans="2:43" ht="13">
      <c r="B69" s="175"/>
      <c r="C69" s="19">
        <v>67</v>
      </c>
      <c r="D69" s="22" t="str">
        <f t="array" ref="D69">IF(ISERROR(INDEX(DossardsARV,MATCH($A$3&amp;C69,triselcourse&amp;claselcourARV,0))),"-",INDEX(DossardsARV,MATCH($A$3&amp;C69,triselcourse&amp;claselcourARV,0)))</f>
        <v>-</v>
      </c>
      <c r="E69" s="117" t="str">
        <f t="shared" si="17"/>
        <v>-</v>
      </c>
      <c r="F69" s="117" t="str">
        <f t="shared" si="18"/>
        <v>-</v>
      </c>
      <c r="G69" s="21" t="str">
        <f t="array" ref="G69">IF($D69="","",IF(ISERROR(INDEX(TempsARV,MATCH($A$3&amp;D69,triselcourse&amp;DossardsARV,0))),"-",INDEX(TempsARV,MATCH($A$3&amp;D69,triselcourse&amp;DossardsARV,0))))</f>
        <v>-</v>
      </c>
      <c r="H69" s="117" t="str">
        <f t="shared" si="19"/>
        <v/>
      </c>
      <c r="I69" s="117" t="str">
        <f t="shared" si="20"/>
        <v/>
      </c>
      <c r="J69" s="117" t="str">
        <f t="shared" si="21"/>
        <v/>
      </c>
      <c r="K69" s="117" t="str">
        <f t="shared" si="22"/>
        <v/>
      </c>
      <c r="L69" s="62" t="str">
        <f t="array" aca="1" ref="L69" ca="1">IF(ISBLANK($C69),"",IF(OR(COUNTIF(clubARV5,H69)&lt;choixt5,COUNTIF($H$2:H68,H69)),"",SUM(SMALL(IF(clubARV5=H69,$C$3:$C$401),ROW(INDIRECT("1:"&amp;choixt5))))+ROW()/9^9))</f>
        <v/>
      </c>
      <c r="M69" s="36" t="str">
        <f ca="1">IF(N69="","",ROWS(M$3:M69))</f>
        <v/>
      </c>
      <c r="N69" s="1" t="str">
        <f ca="1">IF(COUNT(POINTS1b5)&lt;ROWS(N$3:N69),"",INDEX(clubARV5,MATCH(P69,POINTS1b5,0)))</f>
        <v/>
      </c>
      <c r="O69" s="1">
        <f t="shared" ca="1" si="23"/>
        <v>399</v>
      </c>
      <c r="P69" s="2" t="str">
        <f ca="1">IF(COUNT(POINTS1b5)&lt;ROWS(P$3:P69),"",SMALL(POINTS1b5,ROWS(P$3:P69)))</f>
        <v/>
      </c>
      <c r="Q69" s="40" t="str">
        <f t="array" aca="1" ref="Q69" ca="1">IFERROR(SMALL(IF(($H$3:$H$401=$N69)*($H$3:$H$401&lt;&gt;""),$C$3:$C$401),COLUMNS($Q:Q)),"-")</f>
        <v>-</v>
      </c>
      <c r="R69" s="63" t="str">
        <f t="array" aca="1" ref="R69" ca="1">IFERROR(SMALL(IF(($H$3:$H$401=$N69)*($H$3:$H$401&lt;&gt;""),$C$3:$C$401),COLUMNS($Q:R)),"-")</f>
        <v>-</v>
      </c>
      <c r="S69" s="63" t="str">
        <f t="array" aca="1" ref="S69" ca="1">IFERROR(SMALL(IF(($H$3:$H$401=$N69)*($H$3:$H$401&lt;&gt;""),$C$3:$C$401),COLUMNS($Q:S)),"-")</f>
        <v>-</v>
      </c>
      <c r="T69" s="63" t="str">
        <f t="array" aca="1" ref="T69" ca="1">IFERROR(SMALL(IF(($H$3:$H$401=$N69)*($H$3:$H$401&lt;&gt;""),$C$3:$C$401),COLUMNS($Q:T)),"-")</f>
        <v>-</v>
      </c>
      <c r="U69" s="63" t="str">
        <f t="array" aca="1" ref="U69" ca="1">IFERROR(SMALL(IF(($H$3:$H$401=$N69)*($H$3:$H$401&lt;&gt;""),$C$3:$C$401),COLUMNS($Q:U)),"-")</f>
        <v>-</v>
      </c>
      <c r="V69" s="40" t="str">
        <f t="array" aca="1" ref="V69" ca="1">IFERROR(SMALL(IF(($H$3:$H$401=$N69)*($H$3:$H$401&lt;&gt;""),$C$3:$C$401),COLUMNS($Q:V)),"-")</f>
        <v>-</v>
      </c>
      <c r="W69" s="63" t="str">
        <f t="array" aca="1" ref="W69" ca="1">IFERROR(SMALL(IF(($H$3:$H$401=$N69)*($H$3:$H$401&lt;&gt;""),$C$3:$C$401),COLUMNS($Q:W)),"-")</f>
        <v>-</v>
      </c>
      <c r="X69" s="63" t="str">
        <f t="array" aca="1" ref="X69" ca="1">IFERROR(SMALL(IF(($H$3:$H$401=$N69)*($H$3:$H$401&lt;&gt;""),$C$3:$C$401),COLUMNS($Q:X)),"-")</f>
        <v>-</v>
      </c>
      <c r="Y69" s="63" t="str">
        <f t="array" aca="1" ref="Y69" ca="1">IFERROR(SMALL(IF(($H$3:$H$401=$N69)*($H$3:$H$401&lt;&gt;""),$C$3:$C$401),COLUMNS($Q:Y)),"-")</f>
        <v>-</v>
      </c>
      <c r="Z69" s="63" t="str">
        <f t="array" aca="1" ref="Z69" ca="1">IFERROR(SMALL(IF(($H$3:$H$401=$N69)*($H$3:$H$401&lt;&gt;""),$C$3:$C$401),COLUMNS($Q:Z)),"-")</f>
        <v>-</v>
      </c>
      <c r="AA69" s="40" t="str">
        <f t="array" aca="1" ref="AA69" ca="1">IFERROR(SMALL(IF(($H$3:$H$401=$N69)*($H$3:$H$401&lt;&gt;""),$C$3:$C$401),COLUMNS($Q:AA)),"-")</f>
        <v>-</v>
      </c>
      <c r="AB69" s="63" t="str">
        <f t="array" aca="1" ref="AB69" ca="1">IFERROR(SMALL(IF(($H$3:$H$401=$N69)*($H$3:$H$401&lt;&gt;""),$C$3:$C$401),COLUMNS($Q:AB)),"-")</f>
        <v>-</v>
      </c>
      <c r="AC69" s="63" t="str">
        <f t="array" aca="1" ref="AC69" ca="1">IFERROR(SMALL(IF(($H$3:$H$401=$N69)*($H$3:$H$401&lt;&gt;""),$C$3:$C$401),COLUMNS($Q:AC)),"-")</f>
        <v>-</v>
      </c>
      <c r="AD69" s="63" t="str">
        <f t="array" aca="1" ref="AD69" ca="1">IFERROR(SMALL(IF(($H$3:$H$401=$N69)*($H$3:$H$401&lt;&gt;""),$C$3:$C$401),COLUMNS($Q:AD)),"-")</f>
        <v>-</v>
      </c>
      <c r="AE69" s="63" t="str">
        <f t="array" aca="1" ref="AE69" ca="1">IFERROR(SMALL(IF(($H$3:$H$401=$N69)*($H$3:$H$401&lt;&gt;""),$C$3:$C$401),COLUMNS($Q:AE)),"-")</f>
        <v>-</v>
      </c>
      <c r="AM69" s="58">
        <v>67</v>
      </c>
      <c r="AN69" s="43" t="str">
        <f t="array" aca="1" ref="AN69" ca="1">IFERROR(INDEX(ColClubs,MIN(IF(ZonePoints&lt;&gt;"",IF(ZonePoints+(ROW(ZonePoints)+COLUMN(ZonePoints))/9^9=SMALL(IF(ZonePoints&lt;&gt;"",ZonePoints+(ROW(ZonePoints)+COLUMN(ZonePoints))/9^9),ROWS($2:68)),ROW(INDIRECT("1:"&amp;ROWS(ColClubs)))))))&amp;" "&amp;INDEX(LigEquipes,,MIN(IF(ZonePoints&lt;&gt;"",IF(ZonePoints+(ROW(ZonePoints)+COLUMN(ZonePoints))/9^9=SMALL(IF(ZonePoints&lt;&gt;"",ZonePoints+(ROW(ZonePoints)+COLUMN(ZonePoints))/9^9),ROWS($2:68)),COLUMN(ZonePoints)-34)))),"")</f>
        <v xml:space="preserve"> EQ1</v>
      </c>
      <c r="AO69" s="45" t="str">
        <f t="shared" ca="1" si="24"/>
        <v/>
      </c>
      <c r="AP69" s="45" t="str">
        <f t="shared" ca="1" si="25"/>
        <v>EQ1</v>
      </c>
      <c r="AQ69" s="78" t="str">
        <f t="array" aca="1" ref="AQ69" ca="1">IFERROR(INDEX(ZonePoints,MATCH(AO69,ColClubs,0),MATCH(AP69,LigEquipes,0)),"")</f>
        <v/>
      </c>
    </row>
    <row r="70" spans="2:43" ht="13">
      <c r="B70" s="175"/>
      <c r="C70" s="19">
        <v>68</v>
      </c>
      <c r="D70" s="22" t="str">
        <f t="array" ref="D70">IF(ISERROR(INDEX(DossardsARV,MATCH($A$3&amp;C70,triselcourse&amp;claselcourARV,0))),"-",INDEX(DossardsARV,MATCH($A$3&amp;C70,triselcourse&amp;claselcourARV,0)))</f>
        <v>-</v>
      </c>
      <c r="E70" s="117" t="str">
        <f t="shared" si="17"/>
        <v>-</v>
      </c>
      <c r="F70" s="117" t="str">
        <f t="shared" si="18"/>
        <v>-</v>
      </c>
      <c r="G70" s="21" t="str">
        <f t="array" ref="G70">IF($D70="","",IF(ISERROR(INDEX(TempsARV,MATCH($A$3&amp;D70,triselcourse&amp;DossardsARV,0))),"-",INDEX(TempsARV,MATCH($A$3&amp;D70,triselcourse&amp;DossardsARV,0))))</f>
        <v>-</v>
      </c>
      <c r="H70" s="117" t="str">
        <f t="shared" si="19"/>
        <v/>
      </c>
      <c r="I70" s="117" t="str">
        <f t="shared" si="20"/>
        <v/>
      </c>
      <c r="J70" s="117" t="str">
        <f t="shared" si="21"/>
        <v/>
      </c>
      <c r="K70" s="117" t="str">
        <f t="shared" si="22"/>
        <v/>
      </c>
      <c r="L70" s="62" t="str">
        <f t="array" aca="1" ref="L70" ca="1">IF(ISBLANK($C70),"",IF(OR(COUNTIF(clubARV5,H70)&lt;choixt5,COUNTIF($H$2:H69,H70)),"",SUM(SMALL(IF(clubARV5=H70,$C$3:$C$401),ROW(INDIRECT("1:"&amp;choixt5))))+ROW()/9^9))</f>
        <v/>
      </c>
      <c r="M70" s="36" t="str">
        <f ca="1">IF(N70="","",ROWS(M$3:M70))</f>
        <v/>
      </c>
      <c r="N70" s="1" t="str">
        <f ca="1">IF(COUNT(POINTS1b5)&lt;ROWS(N$3:N70),"",INDEX(clubARV5,MATCH(P70,POINTS1b5,0)))</f>
        <v/>
      </c>
      <c r="O70" s="1">
        <f t="shared" ca="1" si="23"/>
        <v>399</v>
      </c>
      <c r="P70" s="2" t="str">
        <f ca="1">IF(COUNT(POINTS1b5)&lt;ROWS(P$3:P70),"",SMALL(POINTS1b5,ROWS(P$3:P70)))</f>
        <v/>
      </c>
      <c r="Q70" s="40" t="str">
        <f t="array" aca="1" ref="Q70" ca="1">IFERROR(SMALL(IF(($H$3:$H$401=$N70)*($H$3:$H$401&lt;&gt;""),$C$3:$C$401),COLUMNS($Q:Q)),"-")</f>
        <v>-</v>
      </c>
      <c r="R70" s="63" t="str">
        <f t="array" aca="1" ref="R70" ca="1">IFERROR(SMALL(IF(($H$3:$H$401=$N70)*($H$3:$H$401&lt;&gt;""),$C$3:$C$401),COLUMNS($Q:R)),"-")</f>
        <v>-</v>
      </c>
      <c r="S70" s="63" t="str">
        <f t="array" aca="1" ref="S70" ca="1">IFERROR(SMALL(IF(($H$3:$H$401=$N70)*($H$3:$H$401&lt;&gt;""),$C$3:$C$401),COLUMNS($Q:S)),"-")</f>
        <v>-</v>
      </c>
      <c r="T70" s="63" t="str">
        <f t="array" aca="1" ref="T70" ca="1">IFERROR(SMALL(IF(($H$3:$H$401=$N70)*($H$3:$H$401&lt;&gt;""),$C$3:$C$401),COLUMNS($Q:T)),"-")</f>
        <v>-</v>
      </c>
      <c r="U70" s="63" t="str">
        <f t="array" aca="1" ref="U70" ca="1">IFERROR(SMALL(IF(($H$3:$H$401=$N70)*($H$3:$H$401&lt;&gt;""),$C$3:$C$401),COLUMNS($Q:U)),"-")</f>
        <v>-</v>
      </c>
      <c r="V70" s="40" t="str">
        <f t="array" aca="1" ref="V70" ca="1">IFERROR(SMALL(IF(($H$3:$H$401=$N70)*($H$3:$H$401&lt;&gt;""),$C$3:$C$401),COLUMNS($Q:V)),"-")</f>
        <v>-</v>
      </c>
      <c r="W70" s="63" t="str">
        <f t="array" aca="1" ref="W70" ca="1">IFERROR(SMALL(IF(($H$3:$H$401=$N70)*($H$3:$H$401&lt;&gt;""),$C$3:$C$401),COLUMNS($Q:W)),"-")</f>
        <v>-</v>
      </c>
      <c r="X70" s="63" t="str">
        <f t="array" aca="1" ref="X70" ca="1">IFERROR(SMALL(IF(($H$3:$H$401=$N70)*($H$3:$H$401&lt;&gt;""),$C$3:$C$401),COLUMNS($Q:X)),"-")</f>
        <v>-</v>
      </c>
      <c r="Y70" s="63" t="str">
        <f t="array" aca="1" ref="Y70" ca="1">IFERROR(SMALL(IF(($H$3:$H$401=$N70)*($H$3:$H$401&lt;&gt;""),$C$3:$C$401),COLUMNS($Q:Y)),"-")</f>
        <v>-</v>
      </c>
      <c r="Z70" s="63" t="str">
        <f t="array" aca="1" ref="Z70" ca="1">IFERROR(SMALL(IF(($H$3:$H$401=$N70)*($H$3:$H$401&lt;&gt;""),$C$3:$C$401),COLUMNS($Q:Z)),"-")</f>
        <v>-</v>
      </c>
      <c r="AA70" s="40" t="str">
        <f t="array" aca="1" ref="AA70" ca="1">IFERROR(SMALL(IF(($H$3:$H$401=$N70)*($H$3:$H$401&lt;&gt;""),$C$3:$C$401),COLUMNS($Q:AA)),"-")</f>
        <v>-</v>
      </c>
      <c r="AB70" s="63" t="str">
        <f t="array" aca="1" ref="AB70" ca="1">IFERROR(SMALL(IF(($H$3:$H$401=$N70)*($H$3:$H$401&lt;&gt;""),$C$3:$C$401),COLUMNS($Q:AB)),"-")</f>
        <v>-</v>
      </c>
      <c r="AC70" s="63" t="str">
        <f t="array" aca="1" ref="AC70" ca="1">IFERROR(SMALL(IF(($H$3:$H$401=$N70)*($H$3:$H$401&lt;&gt;""),$C$3:$C$401),COLUMNS($Q:AC)),"-")</f>
        <v>-</v>
      </c>
      <c r="AD70" s="63" t="str">
        <f t="array" aca="1" ref="AD70" ca="1">IFERROR(SMALL(IF(($H$3:$H$401=$N70)*($H$3:$H$401&lt;&gt;""),$C$3:$C$401),COLUMNS($Q:AD)),"-")</f>
        <v>-</v>
      </c>
      <c r="AE70" s="63" t="str">
        <f t="array" aca="1" ref="AE70" ca="1">IFERROR(SMALL(IF(($H$3:$H$401=$N70)*($H$3:$H$401&lt;&gt;""),$C$3:$C$401),COLUMNS($Q:AE)),"-")</f>
        <v>-</v>
      </c>
      <c r="AM70" s="58">
        <v>68</v>
      </c>
      <c r="AN70" s="43" t="str">
        <f t="array" aca="1" ref="AN70" ca="1">IFERROR(INDEX(ColClubs,MIN(IF(ZonePoints&lt;&gt;"",IF(ZonePoints+(ROW(ZonePoints)+COLUMN(ZonePoints))/9^9=SMALL(IF(ZonePoints&lt;&gt;"",ZonePoints+(ROW(ZonePoints)+COLUMN(ZonePoints))/9^9),ROWS($2:69)),ROW(INDIRECT("1:"&amp;ROWS(ColClubs)))))))&amp;" "&amp;INDEX(LigEquipes,,MIN(IF(ZonePoints&lt;&gt;"",IF(ZonePoints+(ROW(ZonePoints)+COLUMN(ZonePoints))/9^9=SMALL(IF(ZonePoints&lt;&gt;"",ZonePoints+(ROW(ZonePoints)+COLUMN(ZonePoints))/9^9),ROWS($2:69)),COLUMN(ZonePoints)-34)))),"")</f>
        <v xml:space="preserve"> EQ1</v>
      </c>
      <c r="AO70" s="45" t="str">
        <f t="shared" ca="1" si="24"/>
        <v/>
      </c>
      <c r="AP70" s="45" t="str">
        <f t="shared" ca="1" si="25"/>
        <v>EQ1</v>
      </c>
      <c r="AQ70" s="78" t="str">
        <f t="array" aca="1" ref="AQ70" ca="1">IFERROR(INDEX(ZonePoints,MATCH(AO70,ColClubs,0),MATCH(AP70,LigEquipes,0)),"")</f>
        <v/>
      </c>
    </row>
    <row r="71" spans="2:43" ht="13">
      <c r="B71" s="175"/>
      <c r="C71" s="19">
        <v>69</v>
      </c>
      <c r="D71" s="22" t="str">
        <f t="array" ref="D71">IF(ISERROR(INDEX(DossardsARV,MATCH($A$3&amp;C71,triselcourse&amp;claselcourARV,0))),"-",INDEX(DossardsARV,MATCH($A$3&amp;C71,triselcourse&amp;claselcourARV,0)))</f>
        <v>-</v>
      </c>
      <c r="E71" s="117" t="str">
        <f t="shared" si="17"/>
        <v>-</v>
      </c>
      <c r="F71" s="117" t="str">
        <f t="shared" si="18"/>
        <v>-</v>
      </c>
      <c r="G71" s="21" t="str">
        <f t="array" ref="G71">IF($D71="","",IF(ISERROR(INDEX(TempsARV,MATCH($A$3&amp;D71,triselcourse&amp;DossardsARV,0))),"-",INDEX(TempsARV,MATCH($A$3&amp;D71,triselcourse&amp;DossardsARV,0))))</f>
        <v>-</v>
      </c>
      <c r="H71" s="117" t="str">
        <f t="shared" si="19"/>
        <v/>
      </c>
      <c r="I71" s="117" t="str">
        <f t="shared" si="20"/>
        <v/>
      </c>
      <c r="J71" s="117" t="str">
        <f t="shared" si="21"/>
        <v/>
      </c>
      <c r="K71" s="117" t="str">
        <f t="shared" si="22"/>
        <v/>
      </c>
      <c r="L71" s="62" t="str">
        <f t="array" aca="1" ref="L71" ca="1">IF(ISBLANK($C71),"",IF(OR(COUNTIF(clubARV5,H71)&lt;choixt5,COUNTIF($H$2:H70,H71)),"",SUM(SMALL(IF(clubARV5=H71,$C$3:$C$401),ROW(INDIRECT("1:"&amp;choixt5))))+ROW()/9^9))</f>
        <v/>
      </c>
      <c r="M71" s="36" t="str">
        <f ca="1">IF(N71="","",ROWS(M$3:M71))</f>
        <v/>
      </c>
      <c r="N71" s="1" t="str">
        <f ca="1">IF(COUNT(POINTS1b5)&lt;ROWS(N$3:N71),"",INDEX(clubARV5,MATCH(P71,POINTS1b5,0)))</f>
        <v/>
      </c>
      <c r="O71" s="1">
        <f t="shared" ca="1" si="23"/>
        <v>399</v>
      </c>
      <c r="P71" s="2" t="str">
        <f ca="1">IF(COUNT(POINTS1b5)&lt;ROWS(P$3:P71),"",SMALL(POINTS1b5,ROWS(P$3:P71)))</f>
        <v/>
      </c>
      <c r="Q71" s="40" t="str">
        <f t="array" aca="1" ref="Q71" ca="1">IFERROR(SMALL(IF(($H$3:$H$401=$N71)*($H$3:$H$401&lt;&gt;""),$C$3:$C$401),COLUMNS($Q:Q)),"-")</f>
        <v>-</v>
      </c>
      <c r="R71" s="63" t="str">
        <f t="array" aca="1" ref="R71" ca="1">IFERROR(SMALL(IF(($H$3:$H$401=$N71)*($H$3:$H$401&lt;&gt;""),$C$3:$C$401),COLUMNS($Q:R)),"-")</f>
        <v>-</v>
      </c>
      <c r="S71" s="63" t="str">
        <f t="array" aca="1" ref="S71" ca="1">IFERROR(SMALL(IF(($H$3:$H$401=$N71)*($H$3:$H$401&lt;&gt;""),$C$3:$C$401),COLUMNS($Q:S)),"-")</f>
        <v>-</v>
      </c>
      <c r="T71" s="63" t="str">
        <f t="array" aca="1" ref="T71" ca="1">IFERROR(SMALL(IF(($H$3:$H$401=$N71)*($H$3:$H$401&lt;&gt;""),$C$3:$C$401),COLUMNS($Q:T)),"-")</f>
        <v>-</v>
      </c>
      <c r="U71" s="63" t="str">
        <f t="array" aca="1" ref="U71" ca="1">IFERROR(SMALL(IF(($H$3:$H$401=$N71)*($H$3:$H$401&lt;&gt;""),$C$3:$C$401),COLUMNS($Q:U)),"-")</f>
        <v>-</v>
      </c>
      <c r="V71" s="40" t="str">
        <f t="array" aca="1" ref="V71" ca="1">IFERROR(SMALL(IF(($H$3:$H$401=$N71)*($H$3:$H$401&lt;&gt;""),$C$3:$C$401),COLUMNS($Q:V)),"-")</f>
        <v>-</v>
      </c>
      <c r="W71" s="63" t="str">
        <f t="array" aca="1" ref="W71" ca="1">IFERROR(SMALL(IF(($H$3:$H$401=$N71)*($H$3:$H$401&lt;&gt;""),$C$3:$C$401),COLUMNS($Q:W)),"-")</f>
        <v>-</v>
      </c>
      <c r="X71" s="63" t="str">
        <f t="array" aca="1" ref="X71" ca="1">IFERROR(SMALL(IF(($H$3:$H$401=$N71)*($H$3:$H$401&lt;&gt;""),$C$3:$C$401),COLUMNS($Q:X)),"-")</f>
        <v>-</v>
      </c>
      <c r="Y71" s="63" t="str">
        <f t="array" aca="1" ref="Y71" ca="1">IFERROR(SMALL(IF(($H$3:$H$401=$N71)*($H$3:$H$401&lt;&gt;""),$C$3:$C$401),COLUMNS($Q:Y)),"-")</f>
        <v>-</v>
      </c>
      <c r="Z71" s="63" t="str">
        <f t="array" aca="1" ref="Z71" ca="1">IFERROR(SMALL(IF(($H$3:$H$401=$N71)*($H$3:$H$401&lt;&gt;""),$C$3:$C$401),COLUMNS($Q:Z)),"-")</f>
        <v>-</v>
      </c>
      <c r="AA71" s="40" t="str">
        <f t="array" aca="1" ref="AA71" ca="1">IFERROR(SMALL(IF(($H$3:$H$401=$N71)*($H$3:$H$401&lt;&gt;""),$C$3:$C$401),COLUMNS($Q:AA)),"-")</f>
        <v>-</v>
      </c>
      <c r="AB71" s="63" t="str">
        <f t="array" aca="1" ref="AB71" ca="1">IFERROR(SMALL(IF(($H$3:$H$401=$N71)*($H$3:$H$401&lt;&gt;""),$C$3:$C$401),COLUMNS($Q:AB)),"-")</f>
        <v>-</v>
      </c>
      <c r="AC71" s="63" t="str">
        <f t="array" aca="1" ref="AC71" ca="1">IFERROR(SMALL(IF(($H$3:$H$401=$N71)*($H$3:$H$401&lt;&gt;""),$C$3:$C$401),COLUMNS($Q:AC)),"-")</f>
        <v>-</v>
      </c>
      <c r="AD71" s="63" t="str">
        <f t="array" aca="1" ref="AD71" ca="1">IFERROR(SMALL(IF(($H$3:$H$401=$N71)*($H$3:$H$401&lt;&gt;""),$C$3:$C$401),COLUMNS($Q:AD)),"-")</f>
        <v>-</v>
      </c>
      <c r="AE71" s="63" t="str">
        <f t="array" aca="1" ref="AE71" ca="1">IFERROR(SMALL(IF(($H$3:$H$401=$N71)*($H$3:$H$401&lt;&gt;""),$C$3:$C$401),COLUMNS($Q:AE)),"-")</f>
        <v>-</v>
      </c>
      <c r="AM71" s="58">
        <v>69</v>
      </c>
      <c r="AN71" s="43" t="str">
        <f t="array" aca="1" ref="AN71" ca="1">IFERROR(INDEX(ColClubs,MIN(IF(ZonePoints&lt;&gt;"",IF(ZonePoints+(ROW(ZonePoints)+COLUMN(ZonePoints))/9^9=SMALL(IF(ZonePoints&lt;&gt;"",ZonePoints+(ROW(ZonePoints)+COLUMN(ZonePoints))/9^9),ROWS($2:70)),ROW(INDIRECT("1:"&amp;ROWS(ColClubs)))))))&amp;" "&amp;INDEX(LigEquipes,,MIN(IF(ZonePoints&lt;&gt;"",IF(ZonePoints+(ROW(ZonePoints)+COLUMN(ZonePoints))/9^9=SMALL(IF(ZonePoints&lt;&gt;"",ZonePoints+(ROW(ZonePoints)+COLUMN(ZonePoints))/9^9),ROWS($2:70)),COLUMN(ZonePoints)-34)))),"")</f>
        <v xml:space="preserve"> EQ1</v>
      </c>
      <c r="AO71" s="45" t="str">
        <f t="shared" ca="1" si="24"/>
        <v/>
      </c>
      <c r="AP71" s="45" t="str">
        <f t="shared" ca="1" si="25"/>
        <v>EQ1</v>
      </c>
      <c r="AQ71" s="78" t="str">
        <f t="array" aca="1" ref="AQ71" ca="1">IFERROR(INDEX(ZonePoints,MATCH(AO71,ColClubs,0),MATCH(AP71,LigEquipes,0)),"")</f>
        <v/>
      </c>
    </row>
    <row r="72" spans="2:43" ht="13">
      <c r="B72" s="175"/>
      <c r="C72" s="19">
        <v>70</v>
      </c>
      <c r="D72" s="22" t="str">
        <f t="array" ref="D72">IF(ISERROR(INDEX(DossardsARV,MATCH($A$3&amp;C72,triselcourse&amp;claselcourARV,0))),"-",INDEX(DossardsARV,MATCH($A$3&amp;C72,triselcourse&amp;claselcourARV,0)))</f>
        <v>-</v>
      </c>
      <c r="E72" s="117" t="str">
        <f t="shared" si="17"/>
        <v>-</v>
      </c>
      <c r="F72" s="117" t="str">
        <f t="shared" si="18"/>
        <v>-</v>
      </c>
      <c r="G72" s="21" t="str">
        <f t="array" ref="G72">IF($D72="","",IF(ISERROR(INDEX(TempsARV,MATCH($A$3&amp;D72,triselcourse&amp;DossardsARV,0))),"-",INDEX(TempsARV,MATCH($A$3&amp;D72,triselcourse&amp;DossardsARV,0))))</f>
        <v>-</v>
      </c>
      <c r="H72" s="117" t="str">
        <f t="shared" si="19"/>
        <v/>
      </c>
      <c r="I72" s="117" t="str">
        <f t="shared" si="20"/>
        <v/>
      </c>
      <c r="J72" s="117" t="str">
        <f t="shared" si="21"/>
        <v/>
      </c>
      <c r="K72" s="117" t="str">
        <f t="shared" si="22"/>
        <v/>
      </c>
      <c r="L72" s="62" t="str">
        <f t="array" aca="1" ref="L72" ca="1">IF(ISBLANK($C72),"",IF(OR(COUNTIF(clubARV5,H72)&lt;choixt5,COUNTIF($H$2:H71,H72)),"",SUM(SMALL(IF(clubARV5=H72,$C$3:$C$401),ROW(INDIRECT("1:"&amp;choixt5))))+ROW()/9^9))</f>
        <v/>
      </c>
      <c r="M72" s="36" t="str">
        <f ca="1">IF(N72="","",ROWS(M$3:M72))</f>
        <v/>
      </c>
      <c r="N72" s="1" t="str">
        <f ca="1">IF(COUNT(POINTS1b5)&lt;ROWS(N$3:N72),"",INDEX(clubARV5,MATCH(P72,POINTS1b5,0)))</f>
        <v/>
      </c>
      <c r="O72" s="1">
        <f t="shared" ca="1" si="23"/>
        <v>399</v>
      </c>
      <c r="P72" s="2" t="str">
        <f ca="1">IF(COUNT(POINTS1b5)&lt;ROWS(P$3:P72),"",SMALL(POINTS1b5,ROWS(P$3:P72)))</f>
        <v/>
      </c>
      <c r="Q72" s="40" t="str">
        <f t="array" aca="1" ref="Q72" ca="1">IFERROR(SMALL(IF(($H$3:$H$401=$N72)*($H$3:$H$401&lt;&gt;""),$C$3:$C$401),COLUMNS($Q:Q)),"-")</f>
        <v>-</v>
      </c>
      <c r="R72" s="63" t="str">
        <f t="array" aca="1" ref="R72" ca="1">IFERROR(SMALL(IF(($H$3:$H$401=$N72)*($H$3:$H$401&lt;&gt;""),$C$3:$C$401),COLUMNS($Q:R)),"-")</f>
        <v>-</v>
      </c>
      <c r="S72" s="63" t="str">
        <f t="array" aca="1" ref="S72" ca="1">IFERROR(SMALL(IF(($H$3:$H$401=$N72)*($H$3:$H$401&lt;&gt;""),$C$3:$C$401),COLUMNS($Q:S)),"-")</f>
        <v>-</v>
      </c>
      <c r="T72" s="63" t="str">
        <f t="array" aca="1" ref="T72" ca="1">IFERROR(SMALL(IF(($H$3:$H$401=$N72)*($H$3:$H$401&lt;&gt;""),$C$3:$C$401),COLUMNS($Q:T)),"-")</f>
        <v>-</v>
      </c>
      <c r="U72" s="63" t="str">
        <f t="array" aca="1" ref="U72" ca="1">IFERROR(SMALL(IF(($H$3:$H$401=$N72)*($H$3:$H$401&lt;&gt;""),$C$3:$C$401),COLUMNS($Q:U)),"-")</f>
        <v>-</v>
      </c>
      <c r="V72" s="40" t="str">
        <f t="array" aca="1" ref="V72" ca="1">IFERROR(SMALL(IF(($H$3:$H$401=$N72)*($H$3:$H$401&lt;&gt;""),$C$3:$C$401),COLUMNS($Q:V)),"-")</f>
        <v>-</v>
      </c>
      <c r="W72" s="63" t="str">
        <f t="array" aca="1" ref="W72" ca="1">IFERROR(SMALL(IF(($H$3:$H$401=$N72)*($H$3:$H$401&lt;&gt;""),$C$3:$C$401),COLUMNS($Q:W)),"-")</f>
        <v>-</v>
      </c>
      <c r="X72" s="63" t="str">
        <f t="array" aca="1" ref="X72" ca="1">IFERROR(SMALL(IF(($H$3:$H$401=$N72)*($H$3:$H$401&lt;&gt;""),$C$3:$C$401),COLUMNS($Q:X)),"-")</f>
        <v>-</v>
      </c>
      <c r="Y72" s="63" t="str">
        <f t="array" aca="1" ref="Y72" ca="1">IFERROR(SMALL(IF(($H$3:$H$401=$N72)*($H$3:$H$401&lt;&gt;""),$C$3:$C$401),COLUMNS($Q:Y)),"-")</f>
        <v>-</v>
      </c>
      <c r="Z72" s="63" t="str">
        <f t="array" aca="1" ref="Z72" ca="1">IFERROR(SMALL(IF(($H$3:$H$401=$N72)*($H$3:$H$401&lt;&gt;""),$C$3:$C$401),COLUMNS($Q:Z)),"-")</f>
        <v>-</v>
      </c>
      <c r="AA72" s="40" t="str">
        <f t="array" aca="1" ref="AA72" ca="1">IFERROR(SMALL(IF(($H$3:$H$401=$N72)*($H$3:$H$401&lt;&gt;""),$C$3:$C$401),COLUMNS($Q:AA)),"-")</f>
        <v>-</v>
      </c>
      <c r="AB72" s="63" t="str">
        <f t="array" aca="1" ref="AB72" ca="1">IFERROR(SMALL(IF(($H$3:$H$401=$N72)*($H$3:$H$401&lt;&gt;""),$C$3:$C$401),COLUMNS($Q:AB)),"-")</f>
        <v>-</v>
      </c>
      <c r="AC72" s="63" t="str">
        <f t="array" aca="1" ref="AC72" ca="1">IFERROR(SMALL(IF(($H$3:$H$401=$N72)*($H$3:$H$401&lt;&gt;""),$C$3:$C$401),COLUMNS($Q:AC)),"-")</f>
        <v>-</v>
      </c>
      <c r="AD72" s="63" t="str">
        <f t="array" aca="1" ref="AD72" ca="1">IFERROR(SMALL(IF(($H$3:$H$401=$N72)*($H$3:$H$401&lt;&gt;""),$C$3:$C$401),COLUMNS($Q:AD)),"-")</f>
        <v>-</v>
      </c>
      <c r="AE72" s="63" t="str">
        <f t="array" aca="1" ref="AE72" ca="1">IFERROR(SMALL(IF(($H$3:$H$401=$N72)*($H$3:$H$401&lt;&gt;""),$C$3:$C$401),COLUMNS($Q:AE)),"-")</f>
        <v>-</v>
      </c>
      <c r="AM72" s="58">
        <v>70</v>
      </c>
      <c r="AN72" s="43" t="str">
        <f t="array" aca="1" ref="AN72" ca="1">IFERROR(INDEX(ColClubs,MIN(IF(ZonePoints&lt;&gt;"",IF(ZonePoints+(ROW(ZonePoints)+COLUMN(ZonePoints))/9^9=SMALL(IF(ZonePoints&lt;&gt;"",ZonePoints+(ROW(ZonePoints)+COLUMN(ZonePoints))/9^9),ROWS($2:71)),ROW(INDIRECT("1:"&amp;ROWS(ColClubs)))))))&amp;" "&amp;INDEX(LigEquipes,,MIN(IF(ZonePoints&lt;&gt;"",IF(ZonePoints+(ROW(ZonePoints)+COLUMN(ZonePoints))/9^9=SMALL(IF(ZonePoints&lt;&gt;"",ZonePoints+(ROW(ZonePoints)+COLUMN(ZonePoints))/9^9),ROWS($2:71)),COLUMN(ZonePoints)-34)))),"")</f>
        <v xml:space="preserve"> EQ1</v>
      </c>
      <c r="AO72" s="45" t="str">
        <f t="shared" ca="1" si="24"/>
        <v/>
      </c>
      <c r="AP72" s="45" t="str">
        <f t="shared" ca="1" si="25"/>
        <v>EQ1</v>
      </c>
      <c r="AQ72" s="78" t="str">
        <f t="array" aca="1" ref="AQ72" ca="1">IFERROR(INDEX(ZonePoints,MATCH(AO72,ColClubs,0),MATCH(AP72,LigEquipes,0)),"")</f>
        <v/>
      </c>
    </row>
    <row r="73" spans="2:43" ht="13">
      <c r="B73" s="175"/>
      <c r="C73" s="19">
        <v>71</v>
      </c>
      <c r="D73" s="22" t="str">
        <f t="array" ref="D73">IF(ISERROR(INDEX(DossardsARV,MATCH($A$3&amp;C73,triselcourse&amp;claselcourARV,0))),"-",INDEX(DossardsARV,MATCH($A$3&amp;C73,triselcourse&amp;claselcourARV,0)))</f>
        <v>-</v>
      </c>
      <c r="E73" s="117" t="str">
        <f t="shared" si="17"/>
        <v>-</v>
      </c>
      <c r="F73" s="117" t="str">
        <f t="shared" si="18"/>
        <v>-</v>
      </c>
      <c r="G73" s="21" t="str">
        <f t="array" ref="G73">IF($D73="","",IF(ISERROR(INDEX(TempsARV,MATCH($A$3&amp;D73,triselcourse&amp;DossardsARV,0))),"-",INDEX(TempsARV,MATCH($A$3&amp;D73,triselcourse&amp;DossardsARV,0))))</f>
        <v>-</v>
      </c>
      <c r="H73" s="117" t="str">
        <f t="shared" si="19"/>
        <v/>
      </c>
      <c r="I73" s="117" t="str">
        <f t="shared" si="20"/>
        <v/>
      </c>
      <c r="J73" s="117" t="str">
        <f t="shared" si="21"/>
        <v/>
      </c>
      <c r="K73" s="117" t="str">
        <f t="shared" si="22"/>
        <v/>
      </c>
      <c r="L73" s="62" t="str">
        <f t="array" aca="1" ref="L73" ca="1">IF(ISBLANK($C73),"",IF(OR(COUNTIF(clubARV5,H73)&lt;choixt5,COUNTIF($H$2:H72,H73)),"",SUM(SMALL(IF(clubARV5=H73,$C$3:$C$401),ROW(INDIRECT("1:"&amp;choixt5))))+ROW()/9^9))</f>
        <v/>
      </c>
      <c r="M73" s="36" t="str">
        <f ca="1">IF(N73="","",ROWS(M$3:M73))</f>
        <v/>
      </c>
      <c r="N73" s="1" t="str">
        <f ca="1">IF(COUNT(POINTS1b5)&lt;ROWS(N$3:N73),"",INDEX(clubARV5,MATCH(P73,POINTS1b5,0)))</f>
        <v/>
      </c>
      <c r="O73" s="1">
        <f t="shared" ca="1" si="23"/>
        <v>399</v>
      </c>
      <c r="P73" s="2" t="str">
        <f ca="1">IF(COUNT(POINTS1b5)&lt;ROWS(P$3:P73),"",SMALL(POINTS1b5,ROWS(P$3:P73)))</f>
        <v/>
      </c>
      <c r="Q73" s="40" t="str">
        <f t="array" aca="1" ref="Q73" ca="1">IFERROR(SMALL(IF(($H$3:$H$401=$N73)*($H$3:$H$401&lt;&gt;""),$C$3:$C$401),COLUMNS($Q:Q)),"-")</f>
        <v>-</v>
      </c>
      <c r="R73" s="63" t="str">
        <f t="array" aca="1" ref="R73" ca="1">IFERROR(SMALL(IF(($H$3:$H$401=$N73)*($H$3:$H$401&lt;&gt;""),$C$3:$C$401),COLUMNS($Q:R)),"-")</f>
        <v>-</v>
      </c>
      <c r="S73" s="63" t="str">
        <f t="array" aca="1" ref="S73" ca="1">IFERROR(SMALL(IF(($H$3:$H$401=$N73)*($H$3:$H$401&lt;&gt;""),$C$3:$C$401),COLUMNS($Q:S)),"-")</f>
        <v>-</v>
      </c>
      <c r="T73" s="63" t="str">
        <f t="array" aca="1" ref="T73" ca="1">IFERROR(SMALL(IF(($H$3:$H$401=$N73)*($H$3:$H$401&lt;&gt;""),$C$3:$C$401),COLUMNS($Q:T)),"-")</f>
        <v>-</v>
      </c>
      <c r="U73" s="63" t="str">
        <f t="array" aca="1" ref="U73" ca="1">IFERROR(SMALL(IF(($H$3:$H$401=$N73)*($H$3:$H$401&lt;&gt;""),$C$3:$C$401),COLUMNS($Q:U)),"-")</f>
        <v>-</v>
      </c>
      <c r="V73" s="40" t="str">
        <f t="array" aca="1" ref="V73" ca="1">IFERROR(SMALL(IF(($H$3:$H$401=$N73)*($H$3:$H$401&lt;&gt;""),$C$3:$C$401),COLUMNS($Q:V)),"-")</f>
        <v>-</v>
      </c>
      <c r="W73" s="63" t="str">
        <f t="array" aca="1" ref="W73" ca="1">IFERROR(SMALL(IF(($H$3:$H$401=$N73)*($H$3:$H$401&lt;&gt;""),$C$3:$C$401),COLUMNS($Q:W)),"-")</f>
        <v>-</v>
      </c>
      <c r="X73" s="63" t="str">
        <f t="array" aca="1" ref="X73" ca="1">IFERROR(SMALL(IF(($H$3:$H$401=$N73)*($H$3:$H$401&lt;&gt;""),$C$3:$C$401),COLUMNS($Q:X)),"-")</f>
        <v>-</v>
      </c>
      <c r="Y73" s="63" t="str">
        <f t="array" aca="1" ref="Y73" ca="1">IFERROR(SMALL(IF(($H$3:$H$401=$N73)*($H$3:$H$401&lt;&gt;""),$C$3:$C$401),COLUMNS($Q:Y)),"-")</f>
        <v>-</v>
      </c>
      <c r="Z73" s="63" t="str">
        <f t="array" aca="1" ref="Z73" ca="1">IFERROR(SMALL(IF(($H$3:$H$401=$N73)*($H$3:$H$401&lt;&gt;""),$C$3:$C$401),COLUMNS($Q:Z)),"-")</f>
        <v>-</v>
      </c>
      <c r="AA73" s="40" t="str">
        <f t="array" aca="1" ref="AA73" ca="1">IFERROR(SMALL(IF(($H$3:$H$401=$N73)*($H$3:$H$401&lt;&gt;""),$C$3:$C$401),COLUMNS($Q:AA)),"-")</f>
        <v>-</v>
      </c>
      <c r="AB73" s="63" t="str">
        <f t="array" aca="1" ref="AB73" ca="1">IFERROR(SMALL(IF(($H$3:$H$401=$N73)*($H$3:$H$401&lt;&gt;""),$C$3:$C$401),COLUMNS($Q:AB)),"-")</f>
        <v>-</v>
      </c>
      <c r="AC73" s="63" t="str">
        <f t="array" aca="1" ref="AC73" ca="1">IFERROR(SMALL(IF(($H$3:$H$401=$N73)*($H$3:$H$401&lt;&gt;""),$C$3:$C$401),COLUMNS($Q:AC)),"-")</f>
        <v>-</v>
      </c>
      <c r="AD73" s="63" t="str">
        <f t="array" aca="1" ref="AD73" ca="1">IFERROR(SMALL(IF(($H$3:$H$401=$N73)*($H$3:$H$401&lt;&gt;""),$C$3:$C$401),COLUMNS($Q:AD)),"-")</f>
        <v>-</v>
      </c>
      <c r="AE73" s="63" t="str">
        <f t="array" aca="1" ref="AE73" ca="1">IFERROR(SMALL(IF(($H$3:$H$401=$N73)*($H$3:$H$401&lt;&gt;""),$C$3:$C$401),COLUMNS($Q:AE)),"-")</f>
        <v>-</v>
      </c>
      <c r="AM73" s="58">
        <v>71</v>
      </c>
      <c r="AN73" s="43" t="str">
        <f t="array" aca="1" ref="AN73" ca="1">IFERROR(INDEX(ColClubs,MIN(IF(ZonePoints&lt;&gt;"",IF(ZonePoints+(ROW(ZonePoints)+COLUMN(ZonePoints))/9^9=SMALL(IF(ZonePoints&lt;&gt;"",ZonePoints+(ROW(ZonePoints)+COLUMN(ZonePoints))/9^9),ROWS($2:72)),ROW(INDIRECT("1:"&amp;ROWS(ColClubs)))))))&amp;" "&amp;INDEX(LigEquipes,,MIN(IF(ZonePoints&lt;&gt;"",IF(ZonePoints+(ROW(ZonePoints)+COLUMN(ZonePoints))/9^9=SMALL(IF(ZonePoints&lt;&gt;"",ZonePoints+(ROW(ZonePoints)+COLUMN(ZonePoints))/9^9),ROWS($2:72)),COLUMN(ZonePoints)-34)))),"")</f>
        <v xml:space="preserve"> EQ1</v>
      </c>
      <c r="AO73" s="45" t="str">
        <f t="shared" ca="1" si="24"/>
        <v/>
      </c>
      <c r="AP73" s="45" t="str">
        <f t="shared" ca="1" si="25"/>
        <v>EQ1</v>
      </c>
      <c r="AQ73" s="78" t="str">
        <f t="array" aca="1" ref="AQ73" ca="1">IFERROR(INDEX(ZonePoints,MATCH(AO73,ColClubs,0),MATCH(AP73,LigEquipes,0)),"")</f>
        <v/>
      </c>
    </row>
    <row r="74" spans="2:43" ht="13">
      <c r="B74" s="175"/>
      <c r="C74" s="19">
        <v>72</v>
      </c>
      <c r="D74" s="22" t="str">
        <f t="array" ref="D74">IF(ISERROR(INDEX(DossardsARV,MATCH($A$3&amp;C74,triselcourse&amp;claselcourARV,0))),"-",INDEX(DossardsARV,MATCH($A$3&amp;C74,triselcourse&amp;claselcourARV,0)))</f>
        <v>-</v>
      </c>
      <c r="E74" s="117" t="str">
        <f t="shared" si="17"/>
        <v>-</v>
      </c>
      <c r="F74" s="117" t="str">
        <f t="shared" si="18"/>
        <v>-</v>
      </c>
      <c r="G74" s="21" t="str">
        <f t="array" ref="G74">IF($D74="","",IF(ISERROR(INDEX(TempsARV,MATCH($A$3&amp;D74,triselcourse&amp;DossardsARV,0))),"-",INDEX(TempsARV,MATCH($A$3&amp;D74,triselcourse&amp;DossardsARV,0))))</f>
        <v>-</v>
      </c>
      <c r="H74" s="117" t="str">
        <f t="shared" si="19"/>
        <v/>
      </c>
      <c r="I74" s="117" t="str">
        <f t="shared" si="20"/>
        <v/>
      </c>
      <c r="J74" s="117" t="str">
        <f t="shared" si="21"/>
        <v/>
      </c>
      <c r="K74" s="117" t="str">
        <f t="shared" si="22"/>
        <v/>
      </c>
      <c r="L74" s="62" t="str">
        <f t="array" aca="1" ref="L74" ca="1">IF(ISBLANK($C74),"",IF(OR(COUNTIF(clubARV5,H74)&lt;choixt5,COUNTIF($H$2:H73,H74)),"",SUM(SMALL(IF(clubARV5=H74,$C$3:$C$401),ROW(INDIRECT("1:"&amp;choixt5))))+ROW()/9^9))</f>
        <v/>
      </c>
      <c r="M74" s="36" t="str">
        <f ca="1">IF(N74="","",ROWS(M$3:M74))</f>
        <v/>
      </c>
      <c r="N74" s="1" t="str">
        <f ca="1">IF(COUNT(POINTS1b5)&lt;ROWS(N$3:N74),"",INDEX(clubARV5,MATCH(P74,POINTS1b5,0)))</f>
        <v/>
      </c>
      <c r="O74" s="1">
        <f t="shared" ca="1" si="23"/>
        <v>399</v>
      </c>
      <c r="P74" s="2" t="str">
        <f ca="1">IF(COUNT(POINTS1b5)&lt;ROWS(P$3:P74),"",SMALL(POINTS1b5,ROWS(P$3:P74)))</f>
        <v/>
      </c>
      <c r="Q74" s="40" t="str">
        <f t="array" aca="1" ref="Q74" ca="1">IFERROR(SMALL(IF(($H$3:$H$401=$N74)*($H$3:$H$401&lt;&gt;""),$C$3:$C$401),COLUMNS($Q:Q)),"-")</f>
        <v>-</v>
      </c>
      <c r="R74" s="63" t="str">
        <f t="array" aca="1" ref="R74" ca="1">IFERROR(SMALL(IF(($H$3:$H$401=$N74)*($H$3:$H$401&lt;&gt;""),$C$3:$C$401),COLUMNS($Q:R)),"-")</f>
        <v>-</v>
      </c>
      <c r="S74" s="63" t="str">
        <f t="array" aca="1" ref="S74" ca="1">IFERROR(SMALL(IF(($H$3:$H$401=$N74)*($H$3:$H$401&lt;&gt;""),$C$3:$C$401),COLUMNS($Q:S)),"-")</f>
        <v>-</v>
      </c>
      <c r="T74" s="63" t="str">
        <f t="array" aca="1" ref="T74" ca="1">IFERROR(SMALL(IF(($H$3:$H$401=$N74)*($H$3:$H$401&lt;&gt;""),$C$3:$C$401),COLUMNS($Q:T)),"-")</f>
        <v>-</v>
      </c>
      <c r="U74" s="63" t="str">
        <f t="array" aca="1" ref="U74" ca="1">IFERROR(SMALL(IF(($H$3:$H$401=$N74)*($H$3:$H$401&lt;&gt;""),$C$3:$C$401),COLUMNS($Q:U)),"-")</f>
        <v>-</v>
      </c>
      <c r="V74" s="40" t="str">
        <f t="array" aca="1" ref="V74" ca="1">IFERROR(SMALL(IF(($H$3:$H$401=$N74)*($H$3:$H$401&lt;&gt;""),$C$3:$C$401),COLUMNS($Q:V)),"-")</f>
        <v>-</v>
      </c>
      <c r="W74" s="63" t="str">
        <f t="array" aca="1" ref="W74" ca="1">IFERROR(SMALL(IF(($H$3:$H$401=$N74)*($H$3:$H$401&lt;&gt;""),$C$3:$C$401),COLUMNS($Q:W)),"-")</f>
        <v>-</v>
      </c>
      <c r="X74" s="63" t="str">
        <f t="array" aca="1" ref="X74" ca="1">IFERROR(SMALL(IF(($H$3:$H$401=$N74)*($H$3:$H$401&lt;&gt;""),$C$3:$C$401),COLUMNS($Q:X)),"-")</f>
        <v>-</v>
      </c>
      <c r="Y74" s="63" t="str">
        <f t="array" aca="1" ref="Y74" ca="1">IFERROR(SMALL(IF(($H$3:$H$401=$N74)*($H$3:$H$401&lt;&gt;""),$C$3:$C$401),COLUMNS($Q:Y)),"-")</f>
        <v>-</v>
      </c>
      <c r="Z74" s="63" t="str">
        <f t="array" aca="1" ref="Z74" ca="1">IFERROR(SMALL(IF(($H$3:$H$401=$N74)*($H$3:$H$401&lt;&gt;""),$C$3:$C$401),COLUMNS($Q:Z)),"-")</f>
        <v>-</v>
      </c>
      <c r="AA74" s="40" t="str">
        <f t="array" aca="1" ref="AA74" ca="1">IFERROR(SMALL(IF(($H$3:$H$401=$N74)*($H$3:$H$401&lt;&gt;""),$C$3:$C$401),COLUMNS($Q:AA)),"-")</f>
        <v>-</v>
      </c>
      <c r="AB74" s="63" t="str">
        <f t="array" aca="1" ref="AB74" ca="1">IFERROR(SMALL(IF(($H$3:$H$401=$N74)*($H$3:$H$401&lt;&gt;""),$C$3:$C$401),COLUMNS($Q:AB)),"-")</f>
        <v>-</v>
      </c>
      <c r="AC74" s="63" t="str">
        <f t="array" aca="1" ref="AC74" ca="1">IFERROR(SMALL(IF(($H$3:$H$401=$N74)*($H$3:$H$401&lt;&gt;""),$C$3:$C$401),COLUMNS($Q:AC)),"-")</f>
        <v>-</v>
      </c>
      <c r="AD74" s="63" t="str">
        <f t="array" aca="1" ref="AD74" ca="1">IFERROR(SMALL(IF(($H$3:$H$401=$N74)*($H$3:$H$401&lt;&gt;""),$C$3:$C$401),COLUMNS($Q:AD)),"-")</f>
        <v>-</v>
      </c>
      <c r="AE74" s="63" t="str">
        <f t="array" aca="1" ref="AE74" ca="1">IFERROR(SMALL(IF(($H$3:$H$401=$N74)*($H$3:$H$401&lt;&gt;""),$C$3:$C$401),COLUMNS($Q:AE)),"-")</f>
        <v>-</v>
      </c>
      <c r="AM74" s="58">
        <v>72</v>
      </c>
      <c r="AN74" s="43" t="str">
        <f t="array" aca="1" ref="AN74" ca="1">IFERROR(INDEX(ColClubs,MIN(IF(ZonePoints&lt;&gt;"",IF(ZonePoints+(ROW(ZonePoints)+COLUMN(ZonePoints))/9^9=SMALL(IF(ZonePoints&lt;&gt;"",ZonePoints+(ROW(ZonePoints)+COLUMN(ZonePoints))/9^9),ROWS($2:73)),ROW(INDIRECT("1:"&amp;ROWS(ColClubs)))))))&amp;" "&amp;INDEX(LigEquipes,,MIN(IF(ZonePoints&lt;&gt;"",IF(ZonePoints+(ROW(ZonePoints)+COLUMN(ZonePoints))/9^9=SMALL(IF(ZonePoints&lt;&gt;"",ZonePoints+(ROW(ZonePoints)+COLUMN(ZonePoints))/9^9),ROWS($2:73)),COLUMN(ZonePoints)-34)))),"")</f>
        <v xml:space="preserve"> EQ1</v>
      </c>
      <c r="AO74" s="45" t="str">
        <f t="shared" ca="1" si="24"/>
        <v/>
      </c>
      <c r="AP74" s="45" t="str">
        <f t="shared" ca="1" si="25"/>
        <v>EQ1</v>
      </c>
      <c r="AQ74" s="78" t="str">
        <f t="array" aca="1" ref="AQ74" ca="1">IFERROR(INDEX(ZonePoints,MATCH(AO74,ColClubs,0),MATCH(AP74,LigEquipes,0)),"")</f>
        <v/>
      </c>
    </row>
    <row r="75" spans="2:43" ht="13">
      <c r="B75" s="175"/>
      <c r="C75" s="19">
        <v>73</v>
      </c>
      <c r="D75" s="22" t="str">
        <f t="array" ref="D75">IF(ISERROR(INDEX(DossardsARV,MATCH($A$3&amp;C75,triselcourse&amp;claselcourARV,0))),"-",INDEX(DossardsARV,MATCH($A$3&amp;C75,triselcourse&amp;claselcourARV,0)))</f>
        <v>-</v>
      </c>
      <c r="E75" s="117" t="str">
        <f t="shared" si="17"/>
        <v>-</v>
      </c>
      <c r="F75" s="117" t="str">
        <f t="shared" si="18"/>
        <v>-</v>
      </c>
      <c r="G75" s="21" t="str">
        <f t="array" ref="G75">IF($D75="","",IF(ISERROR(INDEX(TempsARV,MATCH($A$3&amp;D75,triselcourse&amp;DossardsARV,0))),"-",INDEX(TempsARV,MATCH($A$3&amp;D75,triselcourse&amp;DossardsARV,0))))</f>
        <v>-</v>
      </c>
      <c r="H75" s="117" t="str">
        <f t="shared" si="19"/>
        <v/>
      </c>
      <c r="I75" s="117" t="str">
        <f t="shared" si="20"/>
        <v/>
      </c>
      <c r="J75" s="117" t="str">
        <f t="shared" si="21"/>
        <v/>
      </c>
      <c r="K75" s="117" t="str">
        <f t="shared" si="22"/>
        <v/>
      </c>
      <c r="L75" s="62" t="str">
        <f t="array" aca="1" ref="L75" ca="1">IF(ISBLANK($C75),"",IF(OR(COUNTIF(clubARV5,H75)&lt;choixt5,COUNTIF($H$2:H74,H75)),"",SUM(SMALL(IF(clubARV5=H75,$C$3:$C$401),ROW(INDIRECT("1:"&amp;choixt5))))+ROW()/9^9))</f>
        <v/>
      </c>
      <c r="M75" s="36" t="str">
        <f ca="1">IF(N75="","",ROWS(M$3:M75))</f>
        <v/>
      </c>
      <c r="N75" s="1" t="str">
        <f ca="1">IF(COUNT(POINTS1b5)&lt;ROWS(N$3:N75),"",INDEX(clubARV5,MATCH(P75,POINTS1b5,0)))</f>
        <v/>
      </c>
      <c r="O75" s="1">
        <f t="shared" ca="1" si="23"/>
        <v>399</v>
      </c>
      <c r="P75" s="2" t="str">
        <f ca="1">IF(COUNT(POINTS1b5)&lt;ROWS(P$3:P75),"",SMALL(POINTS1b5,ROWS(P$3:P75)))</f>
        <v/>
      </c>
      <c r="Q75" s="40" t="str">
        <f t="array" aca="1" ref="Q75" ca="1">IFERROR(SMALL(IF(($H$3:$H$401=$N75)*($H$3:$H$401&lt;&gt;""),$C$3:$C$401),COLUMNS($Q:Q)),"-")</f>
        <v>-</v>
      </c>
      <c r="R75" s="63" t="str">
        <f t="array" aca="1" ref="R75" ca="1">IFERROR(SMALL(IF(($H$3:$H$401=$N75)*($H$3:$H$401&lt;&gt;""),$C$3:$C$401),COLUMNS($Q:R)),"-")</f>
        <v>-</v>
      </c>
      <c r="S75" s="63" t="str">
        <f t="array" aca="1" ref="S75" ca="1">IFERROR(SMALL(IF(($H$3:$H$401=$N75)*($H$3:$H$401&lt;&gt;""),$C$3:$C$401),COLUMNS($Q:S)),"-")</f>
        <v>-</v>
      </c>
      <c r="T75" s="63" t="str">
        <f t="array" aca="1" ref="T75" ca="1">IFERROR(SMALL(IF(($H$3:$H$401=$N75)*($H$3:$H$401&lt;&gt;""),$C$3:$C$401),COLUMNS($Q:T)),"-")</f>
        <v>-</v>
      </c>
      <c r="U75" s="63" t="str">
        <f t="array" aca="1" ref="U75" ca="1">IFERROR(SMALL(IF(($H$3:$H$401=$N75)*($H$3:$H$401&lt;&gt;""),$C$3:$C$401),COLUMNS($Q:U)),"-")</f>
        <v>-</v>
      </c>
      <c r="V75" s="40" t="str">
        <f t="array" aca="1" ref="V75" ca="1">IFERROR(SMALL(IF(($H$3:$H$401=$N75)*($H$3:$H$401&lt;&gt;""),$C$3:$C$401),COLUMNS($Q:V)),"-")</f>
        <v>-</v>
      </c>
      <c r="W75" s="63" t="str">
        <f t="array" aca="1" ref="W75" ca="1">IFERROR(SMALL(IF(($H$3:$H$401=$N75)*($H$3:$H$401&lt;&gt;""),$C$3:$C$401),COLUMNS($Q:W)),"-")</f>
        <v>-</v>
      </c>
      <c r="X75" s="63" t="str">
        <f t="array" aca="1" ref="X75" ca="1">IFERROR(SMALL(IF(($H$3:$H$401=$N75)*($H$3:$H$401&lt;&gt;""),$C$3:$C$401),COLUMNS($Q:X)),"-")</f>
        <v>-</v>
      </c>
      <c r="Y75" s="63" t="str">
        <f t="array" aca="1" ref="Y75" ca="1">IFERROR(SMALL(IF(($H$3:$H$401=$N75)*($H$3:$H$401&lt;&gt;""),$C$3:$C$401),COLUMNS($Q:Y)),"-")</f>
        <v>-</v>
      </c>
      <c r="Z75" s="63" t="str">
        <f t="array" aca="1" ref="Z75" ca="1">IFERROR(SMALL(IF(($H$3:$H$401=$N75)*($H$3:$H$401&lt;&gt;""),$C$3:$C$401),COLUMNS($Q:Z)),"-")</f>
        <v>-</v>
      </c>
      <c r="AA75" s="40" t="str">
        <f t="array" aca="1" ref="AA75" ca="1">IFERROR(SMALL(IF(($H$3:$H$401=$N75)*($H$3:$H$401&lt;&gt;""),$C$3:$C$401),COLUMNS($Q:AA)),"-")</f>
        <v>-</v>
      </c>
      <c r="AB75" s="63" t="str">
        <f t="array" aca="1" ref="AB75" ca="1">IFERROR(SMALL(IF(($H$3:$H$401=$N75)*($H$3:$H$401&lt;&gt;""),$C$3:$C$401),COLUMNS($Q:AB)),"-")</f>
        <v>-</v>
      </c>
      <c r="AC75" s="63" t="str">
        <f t="array" aca="1" ref="AC75" ca="1">IFERROR(SMALL(IF(($H$3:$H$401=$N75)*($H$3:$H$401&lt;&gt;""),$C$3:$C$401),COLUMNS($Q:AC)),"-")</f>
        <v>-</v>
      </c>
      <c r="AD75" s="63" t="str">
        <f t="array" aca="1" ref="AD75" ca="1">IFERROR(SMALL(IF(($H$3:$H$401=$N75)*($H$3:$H$401&lt;&gt;""),$C$3:$C$401),COLUMNS($Q:AD)),"-")</f>
        <v>-</v>
      </c>
      <c r="AE75" s="63" t="str">
        <f t="array" aca="1" ref="AE75" ca="1">IFERROR(SMALL(IF(($H$3:$H$401=$N75)*($H$3:$H$401&lt;&gt;""),$C$3:$C$401),COLUMNS($Q:AE)),"-")</f>
        <v>-</v>
      </c>
      <c r="AM75" s="58">
        <v>73</v>
      </c>
      <c r="AN75" s="43" t="str">
        <f t="array" aca="1" ref="AN75" ca="1">IFERROR(INDEX(ColClubs,MIN(IF(ZonePoints&lt;&gt;"",IF(ZonePoints+(ROW(ZonePoints)+COLUMN(ZonePoints))/9^9=SMALL(IF(ZonePoints&lt;&gt;"",ZonePoints+(ROW(ZonePoints)+COLUMN(ZonePoints))/9^9),ROWS($2:74)),ROW(INDIRECT("1:"&amp;ROWS(ColClubs)))))))&amp;" "&amp;INDEX(LigEquipes,,MIN(IF(ZonePoints&lt;&gt;"",IF(ZonePoints+(ROW(ZonePoints)+COLUMN(ZonePoints))/9^9=SMALL(IF(ZonePoints&lt;&gt;"",ZonePoints+(ROW(ZonePoints)+COLUMN(ZonePoints))/9^9),ROWS($2:74)),COLUMN(ZonePoints)-34)))),"")</f>
        <v xml:space="preserve"> EQ1</v>
      </c>
      <c r="AO75" s="45" t="str">
        <f t="shared" ca="1" si="24"/>
        <v/>
      </c>
      <c r="AP75" s="45" t="str">
        <f t="shared" ca="1" si="25"/>
        <v>EQ1</v>
      </c>
      <c r="AQ75" s="78" t="str">
        <f t="array" aca="1" ref="AQ75" ca="1">IFERROR(INDEX(ZonePoints,MATCH(AO75,ColClubs,0),MATCH(AP75,LigEquipes,0)),"")</f>
        <v/>
      </c>
    </row>
    <row r="76" spans="2:43" ht="13">
      <c r="B76" s="175"/>
      <c r="C76" s="19">
        <v>74</v>
      </c>
      <c r="D76" s="22" t="str">
        <f t="array" ref="D76">IF(ISERROR(INDEX(DossardsARV,MATCH($A$3&amp;C76,triselcourse&amp;claselcourARV,0))),"-",INDEX(DossardsARV,MATCH($A$3&amp;C76,triselcourse&amp;claselcourARV,0)))</f>
        <v>-</v>
      </c>
      <c r="E76" s="117" t="str">
        <f t="shared" si="17"/>
        <v>-</v>
      </c>
      <c r="F76" s="117" t="str">
        <f t="shared" si="18"/>
        <v>-</v>
      </c>
      <c r="G76" s="21" t="str">
        <f t="array" ref="G76">IF($D76="","",IF(ISERROR(INDEX(TempsARV,MATCH($A$3&amp;D76,triselcourse&amp;DossardsARV,0))),"-",INDEX(TempsARV,MATCH($A$3&amp;D76,triselcourse&amp;DossardsARV,0))))</f>
        <v>-</v>
      </c>
      <c r="H76" s="117" t="str">
        <f t="shared" si="19"/>
        <v/>
      </c>
      <c r="I76" s="117" t="str">
        <f t="shared" si="20"/>
        <v/>
      </c>
      <c r="J76" s="117" t="str">
        <f t="shared" si="21"/>
        <v/>
      </c>
      <c r="K76" s="117" t="str">
        <f t="shared" si="22"/>
        <v/>
      </c>
      <c r="L76" s="62" t="str">
        <f t="array" aca="1" ref="L76" ca="1">IF(ISBLANK($C76),"",IF(OR(COUNTIF(clubARV5,H76)&lt;choixt5,COUNTIF($H$2:H75,H76)),"",SUM(SMALL(IF(clubARV5=H76,$C$3:$C$401),ROW(INDIRECT("1:"&amp;choixt5))))+ROW()/9^9))</f>
        <v/>
      </c>
      <c r="M76" s="36" t="str">
        <f ca="1">IF(N76="","",ROWS(M$3:M76))</f>
        <v/>
      </c>
      <c r="N76" s="1" t="str">
        <f ca="1">IF(COUNT(POINTS1b5)&lt;ROWS(N$3:N76),"",INDEX(clubARV5,MATCH(P76,POINTS1b5,0)))</f>
        <v/>
      </c>
      <c r="O76" s="1">
        <f t="shared" ca="1" si="23"/>
        <v>399</v>
      </c>
      <c r="P76" s="2" t="str">
        <f ca="1">IF(COUNT(POINTS1b5)&lt;ROWS(P$3:P76),"",SMALL(POINTS1b5,ROWS(P$3:P76)))</f>
        <v/>
      </c>
      <c r="Q76" s="40" t="str">
        <f t="array" aca="1" ref="Q76" ca="1">IFERROR(SMALL(IF(($H$3:$H$401=$N76)*($H$3:$H$401&lt;&gt;""),$C$3:$C$401),COLUMNS($Q:Q)),"-")</f>
        <v>-</v>
      </c>
      <c r="R76" s="63" t="str">
        <f t="array" aca="1" ref="R76" ca="1">IFERROR(SMALL(IF(($H$3:$H$401=$N76)*($H$3:$H$401&lt;&gt;""),$C$3:$C$401),COLUMNS($Q:R)),"-")</f>
        <v>-</v>
      </c>
      <c r="S76" s="63" t="str">
        <f t="array" aca="1" ref="S76" ca="1">IFERROR(SMALL(IF(($H$3:$H$401=$N76)*($H$3:$H$401&lt;&gt;""),$C$3:$C$401),COLUMNS($Q:S)),"-")</f>
        <v>-</v>
      </c>
      <c r="T76" s="63" t="str">
        <f t="array" aca="1" ref="T76" ca="1">IFERROR(SMALL(IF(($H$3:$H$401=$N76)*($H$3:$H$401&lt;&gt;""),$C$3:$C$401),COLUMNS($Q:T)),"-")</f>
        <v>-</v>
      </c>
      <c r="U76" s="63" t="str">
        <f t="array" aca="1" ref="U76" ca="1">IFERROR(SMALL(IF(($H$3:$H$401=$N76)*($H$3:$H$401&lt;&gt;""),$C$3:$C$401),COLUMNS($Q:U)),"-")</f>
        <v>-</v>
      </c>
      <c r="V76" s="40" t="str">
        <f t="array" aca="1" ref="V76" ca="1">IFERROR(SMALL(IF(($H$3:$H$401=$N76)*($H$3:$H$401&lt;&gt;""),$C$3:$C$401),COLUMNS($Q:V)),"-")</f>
        <v>-</v>
      </c>
      <c r="W76" s="63" t="str">
        <f t="array" aca="1" ref="W76" ca="1">IFERROR(SMALL(IF(($H$3:$H$401=$N76)*($H$3:$H$401&lt;&gt;""),$C$3:$C$401),COLUMNS($Q:W)),"-")</f>
        <v>-</v>
      </c>
      <c r="X76" s="63" t="str">
        <f t="array" aca="1" ref="X76" ca="1">IFERROR(SMALL(IF(($H$3:$H$401=$N76)*($H$3:$H$401&lt;&gt;""),$C$3:$C$401),COLUMNS($Q:X)),"-")</f>
        <v>-</v>
      </c>
      <c r="Y76" s="63" t="str">
        <f t="array" aca="1" ref="Y76" ca="1">IFERROR(SMALL(IF(($H$3:$H$401=$N76)*($H$3:$H$401&lt;&gt;""),$C$3:$C$401),COLUMNS($Q:Y)),"-")</f>
        <v>-</v>
      </c>
      <c r="Z76" s="63" t="str">
        <f t="array" aca="1" ref="Z76" ca="1">IFERROR(SMALL(IF(($H$3:$H$401=$N76)*($H$3:$H$401&lt;&gt;""),$C$3:$C$401),COLUMNS($Q:Z)),"-")</f>
        <v>-</v>
      </c>
      <c r="AA76" s="40" t="str">
        <f t="array" aca="1" ref="AA76" ca="1">IFERROR(SMALL(IF(($H$3:$H$401=$N76)*($H$3:$H$401&lt;&gt;""),$C$3:$C$401),COLUMNS($Q:AA)),"-")</f>
        <v>-</v>
      </c>
      <c r="AB76" s="63" t="str">
        <f t="array" aca="1" ref="AB76" ca="1">IFERROR(SMALL(IF(($H$3:$H$401=$N76)*($H$3:$H$401&lt;&gt;""),$C$3:$C$401),COLUMNS($Q:AB)),"-")</f>
        <v>-</v>
      </c>
      <c r="AC76" s="63" t="str">
        <f t="array" aca="1" ref="AC76" ca="1">IFERROR(SMALL(IF(($H$3:$H$401=$N76)*($H$3:$H$401&lt;&gt;""),$C$3:$C$401),COLUMNS($Q:AC)),"-")</f>
        <v>-</v>
      </c>
      <c r="AD76" s="63" t="str">
        <f t="array" aca="1" ref="AD76" ca="1">IFERROR(SMALL(IF(($H$3:$H$401=$N76)*($H$3:$H$401&lt;&gt;""),$C$3:$C$401),COLUMNS($Q:AD)),"-")</f>
        <v>-</v>
      </c>
      <c r="AE76" s="63" t="str">
        <f t="array" aca="1" ref="AE76" ca="1">IFERROR(SMALL(IF(($H$3:$H$401=$N76)*($H$3:$H$401&lt;&gt;""),$C$3:$C$401),COLUMNS($Q:AE)),"-")</f>
        <v>-</v>
      </c>
      <c r="AM76" s="58">
        <v>74</v>
      </c>
      <c r="AN76" s="43" t="str">
        <f t="array" aca="1" ref="AN76" ca="1">IFERROR(INDEX(ColClubs,MIN(IF(ZonePoints&lt;&gt;"",IF(ZonePoints+(ROW(ZonePoints)+COLUMN(ZonePoints))/9^9=SMALL(IF(ZonePoints&lt;&gt;"",ZonePoints+(ROW(ZonePoints)+COLUMN(ZonePoints))/9^9),ROWS($2:75)),ROW(INDIRECT("1:"&amp;ROWS(ColClubs)))))))&amp;" "&amp;INDEX(LigEquipes,,MIN(IF(ZonePoints&lt;&gt;"",IF(ZonePoints+(ROW(ZonePoints)+COLUMN(ZonePoints))/9^9=SMALL(IF(ZonePoints&lt;&gt;"",ZonePoints+(ROW(ZonePoints)+COLUMN(ZonePoints))/9^9),ROWS($2:75)),COLUMN(ZonePoints)-34)))),"")</f>
        <v xml:space="preserve"> EQ1</v>
      </c>
      <c r="AO76" s="45" t="str">
        <f t="shared" ca="1" si="24"/>
        <v/>
      </c>
      <c r="AP76" s="45" t="str">
        <f t="shared" ca="1" si="25"/>
        <v>EQ1</v>
      </c>
      <c r="AQ76" s="78" t="str">
        <f t="array" aca="1" ref="AQ76" ca="1">IFERROR(INDEX(ZonePoints,MATCH(AO76,ColClubs,0),MATCH(AP76,LigEquipes,0)),"")</f>
        <v/>
      </c>
    </row>
    <row r="77" spans="2:43" ht="13">
      <c r="B77" s="175"/>
      <c r="C77" s="19">
        <v>75</v>
      </c>
      <c r="D77" s="22" t="str">
        <f t="array" ref="D77">IF(ISERROR(INDEX(DossardsARV,MATCH($A$3&amp;C77,triselcourse&amp;claselcourARV,0))),"-",INDEX(DossardsARV,MATCH($A$3&amp;C77,triselcourse&amp;claselcourARV,0)))</f>
        <v>-</v>
      </c>
      <c r="E77" s="117" t="str">
        <f t="shared" si="17"/>
        <v>-</v>
      </c>
      <c r="F77" s="117" t="str">
        <f t="shared" si="18"/>
        <v>-</v>
      </c>
      <c r="G77" s="21" t="str">
        <f t="array" ref="G77">IF($D77="","",IF(ISERROR(INDEX(TempsARV,MATCH($A$3&amp;D77,triselcourse&amp;DossardsARV,0))),"-",INDEX(TempsARV,MATCH($A$3&amp;D77,triselcourse&amp;DossardsARV,0))))</f>
        <v>-</v>
      </c>
      <c r="H77" s="117" t="str">
        <f t="shared" si="19"/>
        <v/>
      </c>
      <c r="I77" s="117" t="str">
        <f t="shared" si="20"/>
        <v/>
      </c>
      <c r="J77" s="117" t="str">
        <f t="shared" si="21"/>
        <v/>
      </c>
      <c r="K77" s="117" t="str">
        <f t="shared" si="22"/>
        <v/>
      </c>
      <c r="L77" s="62" t="str">
        <f t="array" aca="1" ref="L77" ca="1">IF(ISBLANK($C77),"",IF(OR(COUNTIF(clubARV5,H77)&lt;choixt5,COUNTIF($H$2:H76,H77)),"",SUM(SMALL(IF(clubARV5=H77,$C$3:$C$401),ROW(INDIRECT("1:"&amp;choixt5))))+ROW()/9^9))</f>
        <v/>
      </c>
      <c r="M77" s="36" t="str">
        <f ca="1">IF(N77="","",ROWS(M$3:M77))</f>
        <v/>
      </c>
      <c r="N77" s="1" t="str">
        <f ca="1">IF(COUNT(POINTS1b5)&lt;ROWS(N$3:N77),"",INDEX(clubARV5,MATCH(P77,POINTS1b5,0)))</f>
        <v/>
      </c>
      <c r="O77" s="1">
        <f t="shared" ca="1" si="23"/>
        <v>399</v>
      </c>
      <c r="P77" s="2" t="str">
        <f ca="1">IF(COUNT(POINTS1b5)&lt;ROWS(P$3:P77),"",SMALL(POINTS1b5,ROWS(P$3:P77)))</f>
        <v/>
      </c>
      <c r="Q77" s="40" t="str">
        <f t="array" aca="1" ref="Q77" ca="1">IFERROR(SMALL(IF(($H$3:$H$401=$N77)*($H$3:$H$401&lt;&gt;""),$C$3:$C$401),COLUMNS($Q:Q)),"-")</f>
        <v>-</v>
      </c>
      <c r="R77" s="63" t="str">
        <f t="array" aca="1" ref="R77" ca="1">IFERROR(SMALL(IF(($H$3:$H$401=$N77)*($H$3:$H$401&lt;&gt;""),$C$3:$C$401),COLUMNS($Q:R)),"-")</f>
        <v>-</v>
      </c>
      <c r="S77" s="63" t="str">
        <f t="array" aca="1" ref="S77" ca="1">IFERROR(SMALL(IF(($H$3:$H$401=$N77)*($H$3:$H$401&lt;&gt;""),$C$3:$C$401),COLUMNS($Q:S)),"-")</f>
        <v>-</v>
      </c>
      <c r="T77" s="63" t="str">
        <f t="array" aca="1" ref="T77" ca="1">IFERROR(SMALL(IF(($H$3:$H$401=$N77)*($H$3:$H$401&lt;&gt;""),$C$3:$C$401),COLUMNS($Q:T)),"-")</f>
        <v>-</v>
      </c>
      <c r="U77" s="63" t="str">
        <f t="array" aca="1" ref="U77" ca="1">IFERROR(SMALL(IF(($H$3:$H$401=$N77)*($H$3:$H$401&lt;&gt;""),$C$3:$C$401),COLUMNS($Q:U)),"-")</f>
        <v>-</v>
      </c>
      <c r="V77" s="40" t="str">
        <f t="array" aca="1" ref="V77" ca="1">IFERROR(SMALL(IF(($H$3:$H$401=$N77)*($H$3:$H$401&lt;&gt;""),$C$3:$C$401),COLUMNS($Q:V)),"-")</f>
        <v>-</v>
      </c>
      <c r="W77" s="63" t="str">
        <f t="array" aca="1" ref="W77" ca="1">IFERROR(SMALL(IF(($H$3:$H$401=$N77)*($H$3:$H$401&lt;&gt;""),$C$3:$C$401),COLUMNS($Q:W)),"-")</f>
        <v>-</v>
      </c>
      <c r="X77" s="63" t="str">
        <f t="array" aca="1" ref="X77" ca="1">IFERROR(SMALL(IF(($H$3:$H$401=$N77)*($H$3:$H$401&lt;&gt;""),$C$3:$C$401),COLUMNS($Q:X)),"-")</f>
        <v>-</v>
      </c>
      <c r="Y77" s="63" t="str">
        <f t="array" aca="1" ref="Y77" ca="1">IFERROR(SMALL(IF(($H$3:$H$401=$N77)*($H$3:$H$401&lt;&gt;""),$C$3:$C$401),COLUMNS($Q:Y)),"-")</f>
        <v>-</v>
      </c>
      <c r="Z77" s="63" t="str">
        <f t="array" aca="1" ref="Z77" ca="1">IFERROR(SMALL(IF(($H$3:$H$401=$N77)*($H$3:$H$401&lt;&gt;""),$C$3:$C$401),COLUMNS($Q:Z)),"-")</f>
        <v>-</v>
      </c>
      <c r="AA77" s="40" t="str">
        <f t="array" aca="1" ref="AA77" ca="1">IFERROR(SMALL(IF(($H$3:$H$401=$N77)*($H$3:$H$401&lt;&gt;""),$C$3:$C$401),COLUMNS($Q:AA)),"-")</f>
        <v>-</v>
      </c>
      <c r="AB77" s="63" t="str">
        <f t="array" aca="1" ref="AB77" ca="1">IFERROR(SMALL(IF(($H$3:$H$401=$N77)*($H$3:$H$401&lt;&gt;""),$C$3:$C$401),COLUMNS($Q:AB)),"-")</f>
        <v>-</v>
      </c>
      <c r="AC77" s="63" t="str">
        <f t="array" aca="1" ref="AC77" ca="1">IFERROR(SMALL(IF(($H$3:$H$401=$N77)*($H$3:$H$401&lt;&gt;""),$C$3:$C$401),COLUMNS($Q:AC)),"-")</f>
        <v>-</v>
      </c>
      <c r="AD77" s="63" t="str">
        <f t="array" aca="1" ref="AD77" ca="1">IFERROR(SMALL(IF(($H$3:$H$401=$N77)*($H$3:$H$401&lt;&gt;""),$C$3:$C$401),COLUMNS($Q:AD)),"-")</f>
        <v>-</v>
      </c>
      <c r="AE77" s="63" t="str">
        <f t="array" aca="1" ref="AE77" ca="1">IFERROR(SMALL(IF(($H$3:$H$401=$N77)*($H$3:$H$401&lt;&gt;""),$C$3:$C$401),COLUMNS($Q:AE)),"-")</f>
        <v>-</v>
      </c>
      <c r="AM77" s="58">
        <v>75</v>
      </c>
      <c r="AN77" s="43" t="str">
        <f t="array" aca="1" ref="AN77" ca="1">IFERROR(INDEX(ColClubs,MIN(IF(ZonePoints&lt;&gt;"",IF(ZonePoints+(ROW(ZonePoints)+COLUMN(ZonePoints))/9^9=SMALL(IF(ZonePoints&lt;&gt;"",ZonePoints+(ROW(ZonePoints)+COLUMN(ZonePoints))/9^9),ROWS($2:76)),ROW(INDIRECT("1:"&amp;ROWS(ColClubs)))))))&amp;" "&amp;INDEX(LigEquipes,,MIN(IF(ZonePoints&lt;&gt;"",IF(ZonePoints+(ROW(ZonePoints)+COLUMN(ZonePoints))/9^9=SMALL(IF(ZonePoints&lt;&gt;"",ZonePoints+(ROW(ZonePoints)+COLUMN(ZonePoints))/9^9),ROWS($2:76)),COLUMN(ZonePoints)-34)))),"")</f>
        <v xml:space="preserve"> EQ1</v>
      </c>
      <c r="AO77" s="45" t="str">
        <f t="shared" ca="1" si="24"/>
        <v/>
      </c>
      <c r="AP77" s="45" t="str">
        <f t="shared" ca="1" si="25"/>
        <v>EQ1</v>
      </c>
      <c r="AQ77" s="78" t="str">
        <f t="array" aca="1" ref="AQ77" ca="1">IFERROR(INDEX(ZonePoints,MATCH(AO77,ColClubs,0),MATCH(AP77,LigEquipes,0)),"")</f>
        <v/>
      </c>
    </row>
    <row r="78" spans="2:43" ht="13">
      <c r="B78" s="175"/>
      <c r="C78" s="19">
        <v>76</v>
      </c>
      <c r="D78" s="22" t="str">
        <f t="array" ref="D78">IF(ISERROR(INDEX(DossardsARV,MATCH($A$3&amp;C78,triselcourse&amp;claselcourARV,0))),"-",INDEX(DossardsARV,MATCH($A$3&amp;C78,triselcourse&amp;claselcourARV,0)))</f>
        <v>-</v>
      </c>
      <c r="E78" s="117" t="str">
        <f t="shared" si="17"/>
        <v>-</v>
      </c>
      <c r="F78" s="117" t="str">
        <f t="shared" si="18"/>
        <v>-</v>
      </c>
      <c r="G78" s="21" t="str">
        <f t="array" ref="G78">IF($D78="","",IF(ISERROR(INDEX(TempsARV,MATCH($A$3&amp;D78,triselcourse&amp;DossardsARV,0))),"-",INDEX(TempsARV,MATCH($A$3&amp;D78,triselcourse&amp;DossardsARV,0))))</f>
        <v>-</v>
      </c>
      <c r="H78" s="117" t="str">
        <f t="shared" si="19"/>
        <v/>
      </c>
      <c r="I78" s="117" t="str">
        <f t="shared" si="20"/>
        <v/>
      </c>
      <c r="J78" s="117" t="str">
        <f t="shared" si="21"/>
        <v/>
      </c>
      <c r="K78" s="117" t="str">
        <f t="shared" si="22"/>
        <v/>
      </c>
      <c r="L78" s="62" t="str">
        <f t="array" aca="1" ref="L78" ca="1">IF(ISBLANK($C78),"",IF(OR(COUNTIF(clubARV5,H78)&lt;choixt5,COUNTIF($H$2:H77,H78)),"",SUM(SMALL(IF(clubARV5=H78,$C$3:$C$401),ROW(INDIRECT("1:"&amp;choixt5))))+ROW()/9^9))</f>
        <v/>
      </c>
      <c r="M78" s="36" t="str">
        <f ca="1">IF(N78="","",ROWS(M$3:M78))</f>
        <v/>
      </c>
      <c r="N78" s="1" t="str">
        <f ca="1">IF(COUNT(POINTS1b5)&lt;ROWS(N$3:N78),"",INDEX(clubARV5,MATCH(P78,POINTS1b5,0)))</f>
        <v/>
      </c>
      <c r="O78" s="1">
        <f t="shared" ca="1" si="23"/>
        <v>399</v>
      </c>
      <c r="P78" s="2" t="str">
        <f ca="1">IF(COUNT(POINTS1b5)&lt;ROWS(P$3:P78),"",SMALL(POINTS1b5,ROWS(P$3:P78)))</f>
        <v/>
      </c>
      <c r="Q78" s="40" t="str">
        <f t="array" aca="1" ref="Q78" ca="1">IFERROR(SMALL(IF(($H$3:$H$401=$N78)*($H$3:$H$401&lt;&gt;""),$C$3:$C$401),COLUMNS($Q:Q)),"-")</f>
        <v>-</v>
      </c>
      <c r="R78" s="63" t="str">
        <f t="array" aca="1" ref="R78" ca="1">IFERROR(SMALL(IF(($H$3:$H$401=$N78)*($H$3:$H$401&lt;&gt;""),$C$3:$C$401),COLUMNS($Q:R)),"-")</f>
        <v>-</v>
      </c>
      <c r="S78" s="63" t="str">
        <f t="array" aca="1" ref="S78" ca="1">IFERROR(SMALL(IF(($H$3:$H$401=$N78)*($H$3:$H$401&lt;&gt;""),$C$3:$C$401),COLUMNS($Q:S)),"-")</f>
        <v>-</v>
      </c>
      <c r="T78" s="63" t="str">
        <f t="array" aca="1" ref="T78" ca="1">IFERROR(SMALL(IF(($H$3:$H$401=$N78)*($H$3:$H$401&lt;&gt;""),$C$3:$C$401),COLUMNS($Q:T)),"-")</f>
        <v>-</v>
      </c>
      <c r="U78" s="63" t="str">
        <f t="array" aca="1" ref="U78" ca="1">IFERROR(SMALL(IF(($H$3:$H$401=$N78)*($H$3:$H$401&lt;&gt;""),$C$3:$C$401),COLUMNS($Q:U)),"-")</f>
        <v>-</v>
      </c>
      <c r="V78" s="40" t="str">
        <f t="array" aca="1" ref="V78" ca="1">IFERROR(SMALL(IF(($H$3:$H$401=$N78)*($H$3:$H$401&lt;&gt;""),$C$3:$C$401),COLUMNS($Q:V)),"-")</f>
        <v>-</v>
      </c>
      <c r="W78" s="63" t="str">
        <f t="array" aca="1" ref="W78" ca="1">IFERROR(SMALL(IF(($H$3:$H$401=$N78)*($H$3:$H$401&lt;&gt;""),$C$3:$C$401),COLUMNS($Q:W)),"-")</f>
        <v>-</v>
      </c>
      <c r="X78" s="63" t="str">
        <f t="array" aca="1" ref="X78" ca="1">IFERROR(SMALL(IF(($H$3:$H$401=$N78)*($H$3:$H$401&lt;&gt;""),$C$3:$C$401),COLUMNS($Q:X)),"-")</f>
        <v>-</v>
      </c>
      <c r="Y78" s="63" t="str">
        <f t="array" aca="1" ref="Y78" ca="1">IFERROR(SMALL(IF(($H$3:$H$401=$N78)*($H$3:$H$401&lt;&gt;""),$C$3:$C$401),COLUMNS($Q:Y)),"-")</f>
        <v>-</v>
      </c>
      <c r="Z78" s="63" t="str">
        <f t="array" aca="1" ref="Z78" ca="1">IFERROR(SMALL(IF(($H$3:$H$401=$N78)*($H$3:$H$401&lt;&gt;""),$C$3:$C$401),COLUMNS($Q:Z)),"-")</f>
        <v>-</v>
      </c>
      <c r="AA78" s="40" t="str">
        <f t="array" aca="1" ref="AA78" ca="1">IFERROR(SMALL(IF(($H$3:$H$401=$N78)*($H$3:$H$401&lt;&gt;""),$C$3:$C$401),COLUMNS($Q:AA)),"-")</f>
        <v>-</v>
      </c>
      <c r="AB78" s="63" t="str">
        <f t="array" aca="1" ref="AB78" ca="1">IFERROR(SMALL(IF(($H$3:$H$401=$N78)*($H$3:$H$401&lt;&gt;""),$C$3:$C$401),COLUMNS($Q:AB)),"-")</f>
        <v>-</v>
      </c>
      <c r="AC78" s="63" t="str">
        <f t="array" aca="1" ref="AC78" ca="1">IFERROR(SMALL(IF(($H$3:$H$401=$N78)*($H$3:$H$401&lt;&gt;""),$C$3:$C$401),COLUMNS($Q:AC)),"-")</f>
        <v>-</v>
      </c>
      <c r="AD78" s="63" t="str">
        <f t="array" aca="1" ref="AD78" ca="1">IFERROR(SMALL(IF(($H$3:$H$401=$N78)*($H$3:$H$401&lt;&gt;""),$C$3:$C$401),COLUMNS($Q:AD)),"-")</f>
        <v>-</v>
      </c>
      <c r="AE78" s="63" t="str">
        <f t="array" aca="1" ref="AE78" ca="1">IFERROR(SMALL(IF(($H$3:$H$401=$N78)*($H$3:$H$401&lt;&gt;""),$C$3:$C$401),COLUMNS($Q:AE)),"-")</f>
        <v>-</v>
      </c>
      <c r="AM78" s="58">
        <v>76</v>
      </c>
      <c r="AN78" s="43" t="str">
        <f t="array" aca="1" ref="AN78" ca="1">IFERROR(INDEX(ColClubs,MIN(IF(ZonePoints&lt;&gt;"",IF(ZonePoints+(ROW(ZonePoints)+COLUMN(ZonePoints))/9^9=SMALL(IF(ZonePoints&lt;&gt;"",ZonePoints+(ROW(ZonePoints)+COLUMN(ZonePoints))/9^9),ROWS($2:77)),ROW(INDIRECT("1:"&amp;ROWS(ColClubs)))))))&amp;" "&amp;INDEX(LigEquipes,,MIN(IF(ZonePoints&lt;&gt;"",IF(ZonePoints+(ROW(ZonePoints)+COLUMN(ZonePoints))/9^9=SMALL(IF(ZonePoints&lt;&gt;"",ZonePoints+(ROW(ZonePoints)+COLUMN(ZonePoints))/9^9),ROWS($2:77)),COLUMN(ZonePoints)-34)))),"")</f>
        <v xml:space="preserve"> EQ1</v>
      </c>
      <c r="AO78" s="45" t="str">
        <f t="shared" ca="1" si="24"/>
        <v/>
      </c>
      <c r="AP78" s="45" t="str">
        <f t="shared" ca="1" si="25"/>
        <v>EQ1</v>
      </c>
      <c r="AQ78" s="78" t="str">
        <f t="array" aca="1" ref="AQ78" ca="1">IFERROR(INDEX(ZonePoints,MATCH(AO78,ColClubs,0),MATCH(AP78,LigEquipes,0)),"")</f>
        <v/>
      </c>
    </row>
    <row r="79" spans="2:43" ht="13">
      <c r="B79" s="175"/>
      <c r="C79" s="19">
        <v>77</v>
      </c>
      <c r="D79" s="22" t="str">
        <f t="array" ref="D79">IF(ISERROR(INDEX(DossardsARV,MATCH($A$3&amp;C79,triselcourse&amp;claselcourARV,0))),"-",INDEX(DossardsARV,MATCH($A$3&amp;C79,triselcourse&amp;claselcourARV,0)))</f>
        <v>-</v>
      </c>
      <c r="E79" s="117" t="str">
        <f t="shared" si="17"/>
        <v>-</v>
      </c>
      <c r="F79" s="117" t="str">
        <f t="shared" si="18"/>
        <v>-</v>
      </c>
      <c r="G79" s="21" t="str">
        <f t="array" ref="G79">IF($D79="","",IF(ISERROR(INDEX(TempsARV,MATCH($A$3&amp;D79,triselcourse&amp;DossardsARV,0))),"-",INDEX(TempsARV,MATCH($A$3&amp;D79,triselcourse&amp;DossardsARV,0))))</f>
        <v>-</v>
      </c>
      <c r="H79" s="117" t="str">
        <f t="shared" si="19"/>
        <v/>
      </c>
      <c r="I79" s="117" t="str">
        <f t="shared" si="20"/>
        <v/>
      </c>
      <c r="J79" s="117" t="str">
        <f t="shared" si="21"/>
        <v/>
      </c>
      <c r="K79" s="117" t="str">
        <f t="shared" si="22"/>
        <v/>
      </c>
      <c r="L79" s="62" t="str">
        <f t="array" aca="1" ref="L79" ca="1">IF(ISBLANK($C79),"",IF(OR(COUNTIF(clubARV5,H79)&lt;choixt5,COUNTIF($H$2:H78,H79)),"",SUM(SMALL(IF(clubARV5=H79,$C$3:$C$401),ROW(INDIRECT("1:"&amp;choixt5))))+ROW()/9^9))</f>
        <v/>
      </c>
      <c r="M79" s="36" t="str">
        <f ca="1">IF(N79="","",ROWS(M$3:M79))</f>
        <v/>
      </c>
      <c r="N79" s="1" t="str">
        <f ca="1">IF(COUNT(POINTS1b5)&lt;ROWS(N$3:N79),"",INDEX(clubARV5,MATCH(P79,POINTS1b5,0)))</f>
        <v/>
      </c>
      <c r="O79" s="1">
        <f t="shared" ca="1" si="23"/>
        <v>399</v>
      </c>
      <c r="P79" s="2" t="str">
        <f ca="1">IF(COUNT(POINTS1b5)&lt;ROWS(P$3:P79),"",SMALL(POINTS1b5,ROWS(P$3:P79)))</f>
        <v/>
      </c>
      <c r="Q79" s="40" t="str">
        <f t="array" aca="1" ref="Q79" ca="1">IFERROR(SMALL(IF(($H$3:$H$401=$N79)*($H$3:$H$401&lt;&gt;""),$C$3:$C$401),COLUMNS($Q:Q)),"-")</f>
        <v>-</v>
      </c>
      <c r="R79" s="63" t="str">
        <f t="array" aca="1" ref="R79" ca="1">IFERROR(SMALL(IF(($H$3:$H$401=$N79)*($H$3:$H$401&lt;&gt;""),$C$3:$C$401),COLUMNS($Q:R)),"-")</f>
        <v>-</v>
      </c>
      <c r="S79" s="63" t="str">
        <f t="array" aca="1" ref="S79" ca="1">IFERROR(SMALL(IF(($H$3:$H$401=$N79)*($H$3:$H$401&lt;&gt;""),$C$3:$C$401),COLUMNS($Q:S)),"-")</f>
        <v>-</v>
      </c>
      <c r="T79" s="63" t="str">
        <f t="array" aca="1" ref="T79" ca="1">IFERROR(SMALL(IF(($H$3:$H$401=$N79)*($H$3:$H$401&lt;&gt;""),$C$3:$C$401),COLUMNS($Q:T)),"-")</f>
        <v>-</v>
      </c>
      <c r="U79" s="63" t="str">
        <f t="array" aca="1" ref="U79" ca="1">IFERROR(SMALL(IF(($H$3:$H$401=$N79)*($H$3:$H$401&lt;&gt;""),$C$3:$C$401),COLUMNS($Q:U)),"-")</f>
        <v>-</v>
      </c>
      <c r="V79" s="40" t="str">
        <f t="array" aca="1" ref="V79" ca="1">IFERROR(SMALL(IF(($H$3:$H$401=$N79)*($H$3:$H$401&lt;&gt;""),$C$3:$C$401),COLUMNS($Q:V)),"-")</f>
        <v>-</v>
      </c>
      <c r="W79" s="63" t="str">
        <f t="array" aca="1" ref="W79" ca="1">IFERROR(SMALL(IF(($H$3:$H$401=$N79)*($H$3:$H$401&lt;&gt;""),$C$3:$C$401),COLUMNS($Q:W)),"-")</f>
        <v>-</v>
      </c>
      <c r="X79" s="63" t="str">
        <f t="array" aca="1" ref="X79" ca="1">IFERROR(SMALL(IF(($H$3:$H$401=$N79)*($H$3:$H$401&lt;&gt;""),$C$3:$C$401),COLUMNS($Q:X)),"-")</f>
        <v>-</v>
      </c>
      <c r="Y79" s="63" t="str">
        <f t="array" aca="1" ref="Y79" ca="1">IFERROR(SMALL(IF(($H$3:$H$401=$N79)*($H$3:$H$401&lt;&gt;""),$C$3:$C$401),COLUMNS($Q:Y)),"-")</f>
        <v>-</v>
      </c>
      <c r="Z79" s="63" t="str">
        <f t="array" aca="1" ref="Z79" ca="1">IFERROR(SMALL(IF(($H$3:$H$401=$N79)*($H$3:$H$401&lt;&gt;""),$C$3:$C$401),COLUMNS($Q:Z)),"-")</f>
        <v>-</v>
      </c>
      <c r="AA79" s="40" t="str">
        <f t="array" aca="1" ref="AA79" ca="1">IFERROR(SMALL(IF(($H$3:$H$401=$N79)*($H$3:$H$401&lt;&gt;""),$C$3:$C$401),COLUMNS($Q:AA)),"-")</f>
        <v>-</v>
      </c>
      <c r="AB79" s="63" t="str">
        <f t="array" aca="1" ref="AB79" ca="1">IFERROR(SMALL(IF(($H$3:$H$401=$N79)*($H$3:$H$401&lt;&gt;""),$C$3:$C$401),COLUMNS($Q:AB)),"-")</f>
        <v>-</v>
      </c>
      <c r="AC79" s="63" t="str">
        <f t="array" aca="1" ref="AC79" ca="1">IFERROR(SMALL(IF(($H$3:$H$401=$N79)*($H$3:$H$401&lt;&gt;""),$C$3:$C$401),COLUMNS($Q:AC)),"-")</f>
        <v>-</v>
      </c>
      <c r="AD79" s="63" t="str">
        <f t="array" aca="1" ref="AD79" ca="1">IFERROR(SMALL(IF(($H$3:$H$401=$N79)*($H$3:$H$401&lt;&gt;""),$C$3:$C$401),COLUMNS($Q:AD)),"-")</f>
        <v>-</v>
      </c>
      <c r="AE79" s="63" t="str">
        <f t="array" aca="1" ref="AE79" ca="1">IFERROR(SMALL(IF(($H$3:$H$401=$N79)*($H$3:$H$401&lt;&gt;""),$C$3:$C$401),COLUMNS($Q:AE)),"-")</f>
        <v>-</v>
      </c>
      <c r="AM79" s="58">
        <v>77</v>
      </c>
      <c r="AN79" s="43" t="str">
        <f t="array" aca="1" ref="AN79" ca="1">IFERROR(INDEX(ColClubs,MIN(IF(ZonePoints&lt;&gt;"",IF(ZonePoints+(ROW(ZonePoints)+COLUMN(ZonePoints))/9^9=SMALL(IF(ZonePoints&lt;&gt;"",ZonePoints+(ROW(ZonePoints)+COLUMN(ZonePoints))/9^9),ROWS($2:78)),ROW(INDIRECT("1:"&amp;ROWS(ColClubs)))))))&amp;" "&amp;INDEX(LigEquipes,,MIN(IF(ZonePoints&lt;&gt;"",IF(ZonePoints+(ROW(ZonePoints)+COLUMN(ZonePoints))/9^9=SMALL(IF(ZonePoints&lt;&gt;"",ZonePoints+(ROW(ZonePoints)+COLUMN(ZonePoints))/9^9),ROWS($2:78)),COLUMN(ZonePoints)-34)))),"")</f>
        <v xml:space="preserve"> EQ1</v>
      </c>
      <c r="AO79" s="45" t="str">
        <f t="shared" ca="1" si="24"/>
        <v/>
      </c>
      <c r="AP79" s="45" t="str">
        <f t="shared" ca="1" si="25"/>
        <v>EQ1</v>
      </c>
      <c r="AQ79" s="78" t="str">
        <f t="array" aca="1" ref="AQ79" ca="1">IFERROR(INDEX(ZonePoints,MATCH(AO79,ColClubs,0),MATCH(AP79,LigEquipes,0)),"")</f>
        <v/>
      </c>
    </row>
    <row r="80" spans="2:43" ht="13">
      <c r="B80" s="175"/>
      <c r="C80" s="19">
        <v>78</v>
      </c>
      <c r="D80" s="22" t="str">
        <f t="array" ref="D80">IF(ISERROR(INDEX(DossardsARV,MATCH($A$3&amp;C80,triselcourse&amp;claselcourARV,0))),"-",INDEX(DossardsARV,MATCH($A$3&amp;C80,triselcourse&amp;claselcourARV,0)))</f>
        <v>-</v>
      </c>
      <c r="E80" s="117" t="str">
        <f t="shared" si="17"/>
        <v>-</v>
      </c>
      <c r="F80" s="117" t="str">
        <f t="shared" si="18"/>
        <v>-</v>
      </c>
      <c r="G80" s="21" t="str">
        <f t="array" ref="G80">IF($D80="","",IF(ISERROR(INDEX(TempsARV,MATCH($A$3&amp;D80,triselcourse&amp;DossardsARV,0))),"-",INDEX(TempsARV,MATCH($A$3&amp;D80,triselcourse&amp;DossardsARV,0))))</f>
        <v>-</v>
      </c>
      <c r="H80" s="117" t="str">
        <f t="shared" si="19"/>
        <v/>
      </c>
      <c r="I80" s="117" t="str">
        <f t="shared" si="20"/>
        <v/>
      </c>
      <c r="J80" s="117" t="str">
        <f t="shared" si="21"/>
        <v/>
      </c>
      <c r="K80" s="117" t="str">
        <f t="shared" si="22"/>
        <v/>
      </c>
      <c r="L80" s="62" t="str">
        <f t="array" aca="1" ref="L80" ca="1">IF(ISBLANK($C80),"",IF(OR(COUNTIF(clubARV5,H80)&lt;choixt5,COUNTIF($H$2:H79,H80)),"",SUM(SMALL(IF(clubARV5=H80,$C$3:$C$401),ROW(INDIRECT("1:"&amp;choixt5))))+ROW()/9^9))</f>
        <v/>
      </c>
      <c r="M80" s="36" t="str">
        <f ca="1">IF(N80="","",ROWS(M$3:M80))</f>
        <v/>
      </c>
      <c r="N80" s="1" t="str">
        <f ca="1">IF(COUNT(POINTS1b5)&lt;ROWS(N$3:N80),"",INDEX(clubARV5,MATCH(P80,POINTS1b5,0)))</f>
        <v/>
      </c>
      <c r="O80" s="1">
        <f t="shared" ca="1" si="23"/>
        <v>399</v>
      </c>
      <c r="P80" s="2" t="str">
        <f ca="1">IF(COUNT(POINTS1b5)&lt;ROWS(P$3:P80),"",SMALL(POINTS1b5,ROWS(P$3:P80)))</f>
        <v/>
      </c>
      <c r="Q80" s="40" t="str">
        <f t="array" aca="1" ref="Q80" ca="1">IFERROR(SMALL(IF(($H$3:$H$401=$N80)*($H$3:$H$401&lt;&gt;""),$C$3:$C$401),COLUMNS($Q:Q)),"-")</f>
        <v>-</v>
      </c>
      <c r="R80" s="63" t="str">
        <f t="array" aca="1" ref="R80" ca="1">IFERROR(SMALL(IF(($H$3:$H$401=$N80)*($H$3:$H$401&lt;&gt;""),$C$3:$C$401),COLUMNS($Q:R)),"-")</f>
        <v>-</v>
      </c>
      <c r="S80" s="63" t="str">
        <f t="array" aca="1" ref="S80" ca="1">IFERROR(SMALL(IF(($H$3:$H$401=$N80)*($H$3:$H$401&lt;&gt;""),$C$3:$C$401),COLUMNS($Q:S)),"-")</f>
        <v>-</v>
      </c>
      <c r="T80" s="63" t="str">
        <f t="array" aca="1" ref="T80" ca="1">IFERROR(SMALL(IF(($H$3:$H$401=$N80)*($H$3:$H$401&lt;&gt;""),$C$3:$C$401),COLUMNS($Q:T)),"-")</f>
        <v>-</v>
      </c>
      <c r="U80" s="63" t="str">
        <f t="array" aca="1" ref="U80" ca="1">IFERROR(SMALL(IF(($H$3:$H$401=$N80)*($H$3:$H$401&lt;&gt;""),$C$3:$C$401),COLUMNS($Q:U)),"-")</f>
        <v>-</v>
      </c>
      <c r="V80" s="40" t="str">
        <f t="array" aca="1" ref="V80" ca="1">IFERROR(SMALL(IF(($H$3:$H$401=$N80)*($H$3:$H$401&lt;&gt;""),$C$3:$C$401),COLUMNS($Q:V)),"-")</f>
        <v>-</v>
      </c>
      <c r="W80" s="63" t="str">
        <f t="array" aca="1" ref="W80" ca="1">IFERROR(SMALL(IF(($H$3:$H$401=$N80)*($H$3:$H$401&lt;&gt;""),$C$3:$C$401),COLUMNS($Q:W)),"-")</f>
        <v>-</v>
      </c>
      <c r="X80" s="63" t="str">
        <f t="array" aca="1" ref="X80" ca="1">IFERROR(SMALL(IF(($H$3:$H$401=$N80)*($H$3:$H$401&lt;&gt;""),$C$3:$C$401),COLUMNS($Q:X)),"-")</f>
        <v>-</v>
      </c>
      <c r="Y80" s="63" t="str">
        <f t="array" aca="1" ref="Y80" ca="1">IFERROR(SMALL(IF(($H$3:$H$401=$N80)*($H$3:$H$401&lt;&gt;""),$C$3:$C$401),COLUMNS($Q:Y)),"-")</f>
        <v>-</v>
      </c>
      <c r="Z80" s="63" t="str">
        <f t="array" aca="1" ref="Z80" ca="1">IFERROR(SMALL(IF(($H$3:$H$401=$N80)*($H$3:$H$401&lt;&gt;""),$C$3:$C$401),COLUMNS($Q:Z)),"-")</f>
        <v>-</v>
      </c>
      <c r="AA80" s="40" t="str">
        <f t="array" aca="1" ref="AA80" ca="1">IFERROR(SMALL(IF(($H$3:$H$401=$N80)*($H$3:$H$401&lt;&gt;""),$C$3:$C$401),COLUMNS($Q:AA)),"-")</f>
        <v>-</v>
      </c>
      <c r="AB80" s="63" t="str">
        <f t="array" aca="1" ref="AB80" ca="1">IFERROR(SMALL(IF(($H$3:$H$401=$N80)*($H$3:$H$401&lt;&gt;""),$C$3:$C$401),COLUMNS($Q:AB)),"-")</f>
        <v>-</v>
      </c>
      <c r="AC80" s="63" t="str">
        <f t="array" aca="1" ref="AC80" ca="1">IFERROR(SMALL(IF(($H$3:$H$401=$N80)*($H$3:$H$401&lt;&gt;""),$C$3:$C$401),COLUMNS($Q:AC)),"-")</f>
        <v>-</v>
      </c>
      <c r="AD80" s="63" t="str">
        <f t="array" aca="1" ref="AD80" ca="1">IFERROR(SMALL(IF(($H$3:$H$401=$N80)*($H$3:$H$401&lt;&gt;""),$C$3:$C$401),COLUMNS($Q:AD)),"-")</f>
        <v>-</v>
      </c>
      <c r="AE80" s="63" t="str">
        <f t="array" aca="1" ref="AE80" ca="1">IFERROR(SMALL(IF(($H$3:$H$401=$N80)*($H$3:$H$401&lt;&gt;""),$C$3:$C$401),COLUMNS($Q:AE)),"-")</f>
        <v>-</v>
      </c>
      <c r="AM80" s="58">
        <v>78</v>
      </c>
      <c r="AN80" s="43" t="str">
        <f t="array" aca="1" ref="AN80" ca="1">IFERROR(INDEX(ColClubs,MIN(IF(ZonePoints&lt;&gt;"",IF(ZonePoints+(ROW(ZonePoints)+COLUMN(ZonePoints))/9^9=SMALL(IF(ZonePoints&lt;&gt;"",ZonePoints+(ROW(ZonePoints)+COLUMN(ZonePoints))/9^9),ROWS($2:79)),ROW(INDIRECT("1:"&amp;ROWS(ColClubs)))))))&amp;" "&amp;INDEX(LigEquipes,,MIN(IF(ZonePoints&lt;&gt;"",IF(ZonePoints+(ROW(ZonePoints)+COLUMN(ZonePoints))/9^9=SMALL(IF(ZonePoints&lt;&gt;"",ZonePoints+(ROW(ZonePoints)+COLUMN(ZonePoints))/9^9),ROWS($2:79)),COLUMN(ZonePoints)-34)))),"")</f>
        <v xml:space="preserve"> EQ1</v>
      </c>
      <c r="AO80" s="45" t="str">
        <f t="shared" ca="1" si="24"/>
        <v/>
      </c>
      <c r="AP80" s="45" t="str">
        <f t="shared" ca="1" si="25"/>
        <v>EQ1</v>
      </c>
      <c r="AQ80" s="78" t="str">
        <f t="array" aca="1" ref="AQ80" ca="1">IFERROR(INDEX(ZonePoints,MATCH(AO80,ColClubs,0),MATCH(AP80,LigEquipes,0)),"")</f>
        <v/>
      </c>
    </row>
    <row r="81" spans="2:43" ht="13">
      <c r="B81" s="175"/>
      <c r="C81" s="19">
        <v>79</v>
      </c>
      <c r="D81" s="22" t="str">
        <f t="array" ref="D81">IF(ISERROR(INDEX(DossardsARV,MATCH($A$3&amp;C81,triselcourse&amp;claselcourARV,0))),"-",INDEX(DossardsARV,MATCH($A$3&amp;C81,triselcourse&amp;claselcourARV,0)))</f>
        <v>-</v>
      </c>
      <c r="E81" s="117" t="str">
        <f t="shared" si="17"/>
        <v>-</v>
      </c>
      <c r="F81" s="117" t="str">
        <f t="shared" si="18"/>
        <v>-</v>
      </c>
      <c r="G81" s="21" t="str">
        <f t="array" ref="G81">IF($D81="","",IF(ISERROR(INDEX(TempsARV,MATCH($A$3&amp;D81,triselcourse&amp;DossardsARV,0))),"-",INDEX(TempsARV,MATCH($A$3&amp;D81,triselcourse&amp;DossardsARV,0))))</f>
        <v>-</v>
      </c>
      <c r="H81" s="117" t="str">
        <f t="shared" si="19"/>
        <v/>
      </c>
      <c r="I81" s="117" t="str">
        <f t="shared" si="20"/>
        <v/>
      </c>
      <c r="J81" s="117" t="str">
        <f t="shared" si="21"/>
        <v/>
      </c>
      <c r="K81" s="117" t="str">
        <f t="shared" si="22"/>
        <v/>
      </c>
      <c r="L81" s="62" t="str">
        <f t="array" aca="1" ref="L81" ca="1">IF(ISBLANK($C81),"",IF(OR(COUNTIF(clubARV5,H81)&lt;choixt5,COUNTIF($H$2:H80,H81)),"",SUM(SMALL(IF(clubARV5=H81,$C$3:$C$401),ROW(INDIRECT("1:"&amp;choixt5))))+ROW()/9^9))</f>
        <v/>
      </c>
      <c r="M81" s="36" t="str">
        <f ca="1">IF(N81="","",ROWS(M$3:M81))</f>
        <v/>
      </c>
      <c r="N81" s="1" t="str">
        <f ca="1">IF(COUNT(POINTS1b5)&lt;ROWS(N$3:N81),"",INDEX(clubARV5,MATCH(P81,POINTS1b5,0)))</f>
        <v/>
      </c>
      <c r="O81" s="1">
        <f t="shared" ca="1" si="23"/>
        <v>399</v>
      </c>
      <c r="P81" s="2" t="str">
        <f ca="1">IF(COUNT(POINTS1b5)&lt;ROWS(P$3:P81),"",SMALL(POINTS1b5,ROWS(P$3:P81)))</f>
        <v/>
      </c>
      <c r="Q81" s="40" t="str">
        <f t="array" aca="1" ref="Q81" ca="1">IFERROR(SMALL(IF(($H$3:$H$401=$N81)*($H$3:$H$401&lt;&gt;""),$C$3:$C$401),COLUMNS($Q:Q)),"-")</f>
        <v>-</v>
      </c>
      <c r="R81" s="63" t="str">
        <f t="array" aca="1" ref="R81" ca="1">IFERROR(SMALL(IF(($H$3:$H$401=$N81)*($H$3:$H$401&lt;&gt;""),$C$3:$C$401),COLUMNS($Q:R)),"-")</f>
        <v>-</v>
      </c>
      <c r="S81" s="63" t="str">
        <f t="array" aca="1" ref="S81" ca="1">IFERROR(SMALL(IF(($H$3:$H$401=$N81)*($H$3:$H$401&lt;&gt;""),$C$3:$C$401),COLUMNS($Q:S)),"-")</f>
        <v>-</v>
      </c>
      <c r="T81" s="63" t="str">
        <f t="array" aca="1" ref="T81" ca="1">IFERROR(SMALL(IF(($H$3:$H$401=$N81)*($H$3:$H$401&lt;&gt;""),$C$3:$C$401),COLUMNS($Q:T)),"-")</f>
        <v>-</v>
      </c>
      <c r="U81" s="63" t="str">
        <f t="array" aca="1" ref="U81" ca="1">IFERROR(SMALL(IF(($H$3:$H$401=$N81)*($H$3:$H$401&lt;&gt;""),$C$3:$C$401),COLUMNS($Q:U)),"-")</f>
        <v>-</v>
      </c>
      <c r="V81" s="40" t="str">
        <f t="array" aca="1" ref="V81" ca="1">IFERROR(SMALL(IF(($H$3:$H$401=$N81)*($H$3:$H$401&lt;&gt;""),$C$3:$C$401),COLUMNS($Q:V)),"-")</f>
        <v>-</v>
      </c>
      <c r="W81" s="63" t="str">
        <f t="array" aca="1" ref="W81" ca="1">IFERROR(SMALL(IF(($H$3:$H$401=$N81)*($H$3:$H$401&lt;&gt;""),$C$3:$C$401),COLUMNS($Q:W)),"-")</f>
        <v>-</v>
      </c>
      <c r="X81" s="63" t="str">
        <f t="array" aca="1" ref="X81" ca="1">IFERROR(SMALL(IF(($H$3:$H$401=$N81)*($H$3:$H$401&lt;&gt;""),$C$3:$C$401),COLUMNS($Q:X)),"-")</f>
        <v>-</v>
      </c>
      <c r="Y81" s="63" t="str">
        <f t="array" aca="1" ref="Y81" ca="1">IFERROR(SMALL(IF(($H$3:$H$401=$N81)*($H$3:$H$401&lt;&gt;""),$C$3:$C$401),COLUMNS($Q:Y)),"-")</f>
        <v>-</v>
      </c>
      <c r="Z81" s="63" t="str">
        <f t="array" aca="1" ref="Z81" ca="1">IFERROR(SMALL(IF(($H$3:$H$401=$N81)*($H$3:$H$401&lt;&gt;""),$C$3:$C$401),COLUMNS($Q:Z)),"-")</f>
        <v>-</v>
      </c>
      <c r="AA81" s="40" t="str">
        <f t="array" aca="1" ref="AA81" ca="1">IFERROR(SMALL(IF(($H$3:$H$401=$N81)*($H$3:$H$401&lt;&gt;""),$C$3:$C$401),COLUMNS($Q:AA)),"-")</f>
        <v>-</v>
      </c>
      <c r="AB81" s="63" t="str">
        <f t="array" aca="1" ref="AB81" ca="1">IFERROR(SMALL(IF(($H$3:$H$401=$N81)*($H$3:$H$401&lt;&gt;""),$C$3:$C$401),COLUMNS($Q:AB)),"-")</f>
        <v>-</v>
      </c>
      <c r="AC81" s="63" t="str">
        <f t="array" aca="1" ref="AC81" ca="1">IFERROR(SMALL(IF(($H$3:$H$401=$N81)*($H$3:$H$401&lt;&gt;""),$C$3:$C$401),COLUMNS($Q:AC)),"-")</f>
        <v>-</v>
      </c>
      <c r="AD81" s="63" t="str">
        <f t="array" aca="1" ref="AD81" ca="1">IFERROR(SMALL(IF(($H$3:$H$401=$N81)*($H$3:$H$401&lt;&gt;""),$C$3:$C$401),COLUMNS($Q:AD)),"-")</f>
        <v>-</v>
      </c>
      <c r="AE81" s="63" t="str">
        <f t="array" aca="1" ref="AE81" ca="1">IFERROR(SMALL(IF(($H$3:$H$401=$N81)*($H$3:$H$401&lt;&gt;""),$C$3:$C$401),COLUMNS($Q:AE)),"-")</f>
        <v>-</v>
      </c>
      <c r="AM81" s="58">
        <v>79</v>
      </c>
      <c r="AN81" s="43" t="str">
        <f t="array" aca="1" ref="AN81" ca="1">IFERROR(INDEX(ColClubs,MIN(IF(ZonePoints&lt;&gt;"",IF(ZonePoints+(ROW(ZonePoints)+COLUMN(ZonePoints))/9^9=SMALL(IF(ZonePoints&lt;&gt;"",ZonePoints+(ROW(ZonePoints)+COLUMN(ZonePoints))/9^9),ROWS($2:80)),ROW(INDIRECT("1:"&amp;ROWS(ColClubs)))))))&amp;" "&amp;INDEX(LigEquipes,,MIN(IF(ZonePoints&lt;&gt;"",IF(ZonePoints+(ROW(ZonePoints)+COLUMN(ZonePoints))/9^9=SMALL(IF(ZonePoints&lt;&gt;"",ZonePoints+(ROW(ZonePoints)+COLUMN(ZonePoints))/9^9),ROWS($2:80)),COLUMN(ZonePoints)-34)))),"")</f>
        <v xml:space="preserve"> EQ1</v>
      </c>
      <c r="AO81" s="45" t="str">
        <f t="shared" ca="1" si="24"/>
        <v/>
      </c>
      <c r="AP81" s="45" t="str">
        <f t="shared" ca="1" si="25"/>
        <v>EQ1</v>
      </c>
      <c r="AQ81" s="78" t="str">
        <f t="array" aca="1" ref="AQ81" ca="1">IFERROR(INDEX(ZonePoints,MATCH(AO81,ColClubs,0),MATCH(AP81,LigEquipes,0)),"")</f>
        <v/>
      </c>
    </row>
    <row r="82" spans="2:43" ht="13">
      <c r="B82" s="175"/>
      <c r="C82" s="19">
        <v>80</v>
      </c>
      <c r="D82" s="22" t="str">
        <f t="array" ref="D82">IF(ISERROR(INDEX(DossardsARV,MATCH($A$3&amp;C82,triselcourse&amp;claselcourARV,0))),"-",INDEX(DossardsARV,MATCH($A$3&amp;C82,triselcourse&amp;claselcourARV,0)))</f>
        <v>-</v>
      </c>
      <c r="E82" s="117" t="str">
        <f t="shared" si="17"/>
        <v>-</v>
      </c>
      <c r="F82" s="117" t="str">
        <f t="shared" si="18"/>
        <v>-</v>
      </c>
      <c r="G82" s="21" t="str">
        <f t="array" ref="G82">IF($D82="","",IF(ISERROR(INDEX(TempsARV,MATCH($A$3&amp;D82,triselcourse&amp;DossardsARV,0))),"-",INDEX(TempsARV,MATCH($A$3&amp;D82,triselcourse&amp;DossardsARV,0))))</f>
        <v>-</v>
      </c>
      <c r="H82" s="117" t="str">
        <f t="shared" si="19"/>
        <v/>
      </c>
      <c r="I82" s="117" t="str">
        <f t="shared" si="20"/>
        <v/>
      </c>
      <c r="J82" s="117" t="str">
        <f t="shared" si="21"/>
        <v/>
      </c>
      <c r="K82" s="117" t="str">
        <f t="shared" si="22"/>
        <v/>
      </c>
      <c r="L82" s="62" t="str">
        <f t="array" aca="1" ref="L82" ca="1">IF(ISBLANK($C82),"",IF(OR(COUNTIF(clubARV5,H82)&lt;choixt5,COUNTIF($H$2:H81,H82)),"",SUM(SMALL(IF(clubARV5=H82,$C$3:$C$401),ROW(INDIRECT("1:"&amp;choixt5))))+ROW()/9^9))</f>
        <v/>
      </c>
      <c r="M82" s="36" t="str">
        <f ca="1">IF(N82="","",ROWS(M$3:M82))</f>
        <v/>
      </c>
      <c r="N82" s="1" t="str">
        <f ca="1">IF(COUNT(POINTS1b5)&lt;ROWS(N$3:N82),"",INDEX(clubARV5,MATCH(P82,POINTS1b5,0)))</f>
        <v/>
      </c>
      <c r="O82" s="1">
        <f t="shared" ca="1" si="23"/>
        <v>399</v>
      </c>
      <c r="P82" s="2" t="str">
        <f ca="1">IF(COUNT(POINTS1b5)&lt;ROWS(P$3:P82),"",SMALL(POINTS1b5,ROWS(P$3:P82)))</f>
        <v/>
      </c>
      <c r="Q82" s="40" t="str">
        <f t="array" aca="1" ref="Q82" ca="1">IFERROR(SMALL(IF(($H$3:$H$401=$N82)*($H$3:$H$401&lt;&gt;""),$C$3:$C$401),COLUMNS($Q:Q)),"-")</f>
        <v>-</v>
      </c>
      <c r="R82" s="63" t="str">
        <f t="array" aca="1" ref="R82" ca="1">IFERROR(SMALL(IF(($H$3:$H$401=$N82)*($H$3:$H$401&lt;&gt;""),$C$3:$C$401),COLUMNS($Q:R)),"-")</f>
        <v>-</v>
      </c>
      <c r="S82" s="63" t="str">
        <f t="array" aca="1" ref="S82" ca="1">IFERROR(SMALL(IF(($H$3:$H$401=$N82)*($H$3:$H$401&lt;&gt;""),$C$3:$C$401),COLUMNS($Q:S)),"-")</f>
        <v>-</v>
      </c>
      <c r="T82" s="63" t="str">
        <f t="array" aca="1" ref="T82" ca="1">IFERROR(SMALL(IF(($H$3:$H$401=$N82)*($H$3:$H$401&lt;&gt;""),$C$3:$C$401),COLUMNS($Q:T)),"-")</f>
        <v>-</v>
      </c>
      <c r="U82" s="63" t="str">
        <f t="array" aca="1" ref="U82" ca="1">IFERROR(SMALL(IF(($H$3:$H$401=$N82)*($H$3:$H$401&lt;&gt;""),$C$3:$C$401),COLUMNS($Q:U)),"-")</f>
        <v>-</v>
      </c>
      <c r="V82" s="40" t="str">
        <f t="array" aca="1" ref="V82" ca="1">IFERROR(SMALL(IF(($H$3:$H$401=$N82)*($H$3:$H$401&lt;&gt;""),$C$3:$C$401),COLUMNS($Q:V)),"-")</f>
        <v>-</v>
      </c>
      <c r="W82" s="63" t="str">
        <f t="array" aca="1" ref="W82" ca="1">IFERROR(SMALL(IF(($H$3:$H$401=$N82)*($H$3:$H$401&lt;&gt;""),$C$3:$C$401),COLUMNS($Q:W)),"-")</f>
        <v>-</v>
      </c>
      <c r="X82" s="63" t="str">
        <f t="array" aca="1" ref="X82" ca="1">IFERROR(SMALL(IF(($H$3:$H$401=$N82)*($H$3:$H$401&lt;&gt;""),$C$3:$C$401),COLUMNS($Q:X)),"-")</f>
        <v>-</v>
      </c>
      <c r="Y82" s="63" t="str">
        <f t="array" aca="1" ref="Y82" ca="1">IFERROR(SMALL(IF(($H$3:$H$401=$N82)*($H$3:$H$401&lt;&gt;""),$C$3:$C$401),COLUMNS($Q:Y)),"-")</f>
        <v>-</v>
      </c>
      <c r="Z82" s="63" t="str">
        <f t="array" aca="1" ref="Z82" ca="1">IFERROR(SMALL(IF(($H$3:$H$401=$N82)*($H$3:$H$401&lt;&gt;""),$C$3:$C$401),COLUMNS($Q:Z)),"-")</f>
        <v>-</v>
      </c>
      <c r="AA82" s="40" t="str">
        <f t="array" aca="1" ref="AA82" ca="1">IFERROR(SMALL(IF(($H$3:$H$401=$N82)*($H$3:$H$401&lt;&gt;""),$C$3:$C$401),COLUMNS($Q:AA)),"-")</f>
        <v>-</v>
      </c>
      <c r="AB82" s="63" t="str">
        <f t="array" aca="1" ref="AB82" ca="1">IFERROR(SMALL(IF(($H$3:$H$401=$N82)*($H$3:$H$401&lt;&gt;""),$C$3:$C$401),COLUMNS($Q:AB)),"-")</f>
        <v>-</v>
      </c>
      <c r="AC82" s="63" t="str">
        <f t="array" aca="1" ref="AC82" ca="1">IFERROR(SMALL(IF(($H$3:$H$401=$N82)*($H$3:$H$401&lt;&gt;""),$C$3:$C$401),COLUMNS($Q:AC)),"-")</f>
        <v>-</v>
      </c>
      <c r="AD82" s="63" t="str">
        <f t="array" aca="1" ref="AD82" ca="1">IFERROR(SMALL(IF(($H$3:$H$401=$N82)*($H$3:$H$401&lt;&gt;""),$C$3:$C$401),COLUMNS($Q:AD)),"-")</f>
        <v>-</v>
      </c>
      <c r="AE82" s="63" t="str">
        <f t="array" aca="1" ref="AE82" ca="1">IFERROR(SMALL(IF(($H$3:$H$401=$N82)*($H$3:$H$401&lt;&gt;""),$C$3:$C$401),COLUMNS($Q:AE)),"-")</f>
        <v>-</v>
      </c>
      <c r="AM82" s="58">
        <v>80</v>
      </c>
      <c r="AN82" s="43" t="str">
        <f t="array" aca="1" ref="AN82" ca="1">IFERROR(INDEX(ColClubs,MIN(IF(ZonePoints&lt;&gt;"",IF(ZonePoints+(ROW(ZonePoints)+COLUMN(ZonePoints))/9^9=SMALL(IF(ZonePoints&lt;&gt;"",ZonePoints+(ROW(ZonePoints)+COLUMN(ZonePoints))/9^9),ROWS($2:81)),ROW(INDIRECT("1:"&amp;ROWS(ColClubs)))))))&amp;" "&amp;INDEX(LigEquipes,,MIN(IF(ZonePoints&lt;&gt;"",IF(ZonePoints+(ROW(ZonePoints)+COLUMN(ZonePoints))/9^9=SMALL(IF(ZonePoints&lt;&gt;"",ZonePoints+(ROW(ZonePoints)+COLUMN(ZonePoints))/9^9),ROWS($2:81)),COLUMN(ZonePoints)-34)))),"")</f>
        <v xml:space="preserve"> EQ1</v>
      </c>
      <c r="AO82" s="45" t="str">
        <f t="shared" ca="1" si="24"/>
        <v/>
      </c>
      <c r="AP82" s="45" t="str">
        <f t="shared" ca="1" si="25"/>
        <v>EQ1</v>
      </c>
      <c r="AQ82" s="78" t="str">
        <f t="array" aca="1" ref="AQ82" ca="1">IFERROR(INDEX(ZonePoints,MATCH(AO82,ColClubs,0),MATCH(AP82,LigEquipes,0)),"")</f>
        <v/>
      </c>
    </row>
    <row r="83" spans="2:43" ht="13">
      <c r="B83" s="175"/>
      <c r="C83" s="19">
        <v>81</v>
      </c>
      <c r="D83" s="22" t="str">
        <f t="array" ref="D83">IF(ISERROR(INDEX(DossardsARV,MATCH($A$3&amp;C83,triselcourse&amp;claselcourARV,0))),"-",INDEX(DossardsARV,MATCH($A$3&amp;C83,triselcourse&amp;claselcourARV,0)))</f>
        <v>-</v>
      </c>
      <c r="E83" s="117" t="str">
        <f t="shared" si="17"/>
        <v>-</v>
      </c>
      <c r="F83" s="117" t="str">
        <f t="shared" si="18"/>
        <v>-</v>
      </c>
      <c r="G83" s="21" t="str">
        <f t="array" ref="G83">IF($D83="","",IF(ISERROR(INDEX(TempsARV,MATCH($A$3&amp;D83,triselcourse&amp;DossardsARV,0))),"-",INDEX(TempsARV,MATCH($A$3&amp;D83,triselcourse&amp;DossardsARV,0))))</f>
        <v>-</v>
      </c>
      <c r="H83" s="117" t="str">
        <f t="shared" si="19"/>
        <v/>
      </c>
      <c r="I83" s="117" t="str">
        <f t="shared" si="20"/>
        <v/>
      </c>
      <c r="J83" s="117" t="str">
        <f t="shared" si="21"/>
        <v/>
      </c>
      <c r="K83" s="117" t="str">
        <f t="shared" si="22"/>
        <v/>
      </c>
      <c r="L83" s="62" t="str">
        <f t="array" aca="1" ref="L83" ca="1">IF(ISBLANK($C83),"",IF(OR(COUNTIF(clubARV5,H83)&lt;choixt5,COUNTIF($H$2:H82,H83)),"",SUM(SMALL(IF(clubARV5=H83,$C$3:$C$401),ROW(INDIRECT("1:"&amp;choixt5))))+ROW()/9^9))</f>
        <v/>
      </c>
      <c r="M83" s="36" t="str">
        <f ca="1">IF(N83="","",ROWS(M$3:M83))</f>
        <v/>
      </c>
      <c r="N83" s="1" t="str">
        <f ca="1">IF(COUNT(POINTS1b5)&lt;ROWS(N$3:N83),"",INDEX(clubARV5,MATCH(P83,POINTS1b5,0)))</f>
        <v/>
      </c>
      <c r="O83" s="1">
        <f t="shared" ca="1" si="23"/>
        <v>399</v>
      </c>
      <c r="P83" s="2" t="str">
        <f ca="1">IF(COUNT(POINTS1b5)&lt;ROWS(P$3:P83),"",SMALL(POINTS1b5,ROWS(P$3:P83)))</f>
        <v/>
      </c>
      <c r="Q83" s="40" t="str">
        <f t="array" aca="1" ref="Q83" ca="1">IFERROR(SMALL(IF(($H$3:$H$401=$N83)*($H$3:$H$401&lt;&gt;""),$C$3:$C$401),COLUMNS($Q:Q)),"-")</f>
        <v>-</v>
      </c>
      <c r="R83" s="63" t="str">
        <f t="array" aca="1" ref="R83" ca="1">IFERROR(SMALL(IF(($H$3:$H$401=$N83)*($H$3:$H$401&lt;&gt;""),$C$3:$C$401),COLUMNS($Q:R)),"-")</f>
        <v>-</v>
      </c>
      <c r="S83" s="63" t="str">
        <f t="array" aca="1" ref="S83" ca="1">IFERROR(SMALL(IF(($H$3:$H$401=$N83)*($H$3:$H$401&lt;&gt;""),$C$3:$C$401),COLUMNS($Q:S)),"-")</f>
        <v>-</v>
      </c>
      <c r="T83" s="63" t="str">
        <f t="array" aca="1" ref="T83" ca="1">IFERROR(SMALL(IF(($H$3:$H$401=$N83)*($H$3:$H$401&lt;&gt;""),$C$3:$C$401),COLUMNS($Q:T)),"-")</f>
        <v>-</v>
      </c>
      <c r="U83" s="63" t="str">
        <f t="array" aca="1" ref="U83" ca="1">IFERROR(SMALL(IF(($H$3:$H$401=$N83)*($H$3:$H$401&lt;&gt;""),$C$3:$C$401),COLUMNS($Q:U)),"-")</f>
        <v>-</v>
      </c>
      <c r="V83" s="40" t="str">
        <f t="array" aca="1" ref="V83" ca="1">IFERROR(SMALL(IF(($H$3:$H$401=$N83)*($H$3:$H$401&lt;&gt;""),$C$3:$C$401),COLUMNS($Q:V)),"-")</f>
        <v>-</v>
      </c>
      <c r="W83" s="63" t="str">
        <f t="array" aca="1" ref="W83" ca="1">IFERROR(SMALL(IF(($H$3:$H$401=$N83)*($H$3:$H$401&lt;&gt;""),$C$3:$C$401),COLUMNS($Q:W)),"-")</f>
        <v>-</v>
      </c>
      <c r="X83" s="63" t="str">
        <f t="array" aca="1" ref="X83" ca="1">IFERROR(SMALL(IF(($H$3:$H$401=$N83)*($H$3:$H$401&lt;&gt;""),$C$3:$C$401),COLUMNS($Q:X)),"-")</f>
        <v>-</v>
      </c>
      <c r="Y83" s="63" t="str">
        <f t="array" aca="1" ref="Y83" ca="1">IFERROR(SMALL(IF(($H$3:$H$401=$N83)*($H$3:$H$401&lt;&gt;""),$C$3:$C$401),COLUMNS($Q:Y)),"-")</f>
        <v>-</v>
      </c>
      <c r="Z83" s="63" t="str">
        <f t="array" aca="1" ref="Z83" ca="1">IFERROR(SMALL(IF(($H$3:$H$401=$N83)*($H$3:$H$401&lt;&gt;""),$C$3:$C$401),COLUMNS($Q:Z)),"-")</f>
        <v>-</v>
      </c>
      <c r="AA83" s="40" t="str">
        <f t="array" aca="1" ref="AA83" ca="1">IFERROR(SMALL(IF(($H$3:$H$401=$N83)*($H$3:$H$401&lt;&gt;""),$C$3:$C$401),COLUMNS($Q:AA)),"-")</f>
        <v>-</v>
      </c>
      <c r="AB83" s="63" t="str">
        <f t="array" aca="1" ref="AB83" ca="1">IFERROR(SMALL(IF(($H$3:$H$401=$N83)*($H$3:$H$401&lt;&gt;""),$C$3:$C$401),COLUMNS($Q:AB)),"-")</f>
        <v>-</v>
      </c>
      <c r="AC83" s="63" t="str">
        <f t="array" aca="1" ref="AC83" ca="1">IFERROR(SMALL(IF(($H$3:$H$401=$N83)*($H$3:$H$401&lt;&gt;""),$C$3:$C$401),COLUMNS($Q:AC)),"-")</f>
        <v>-</v>
      </c>
      <c r="AD83" s="63" t="str">
        <f t="array" aca="1" ref="AD83" ca="1">IFERROR(SMALL(IF(($H$3:$H$401=$N83)*($H$3:$H$401&lt;&gt;""),$C$3:$C$401),COLUMNS($Q:AD)),"-")</f>
        <v>-</v>
      </c>
      <c r="AE83" s="63" t="str">
        <f t="array" aca="1" ref="AE83" ca="1">IFERROR(SMALL(IF(($H$3:$H$401=$N83)*($H$3:$H$401&lt;&gt;""),$C$3:$C$401),COLUMNS($Q:AE)),"-")</f>
        <v>-</v>
      </c>
      <c r="AM83" s="58">
        <v>81</v>
      </c>
      <c r="AN83" s="43" t="str">
        <f t="array" aca="1" ref="AN83" ca="1">IFERROR(INDEX(ColClubs,MIN(IF(ZonePoints&lt;&gt;"",IF(ZonePoints+(ROW(ZonePoints)+COLUMN(ZonePoints))/9^9=SMALL(IF(ZonePoints&lt;&gt;"",ZonePoints+(ROW(ZonePoints)+COLUMN(ZonePoints))/9^9),ROWS($2:82)),ROW(INDIRECT("1:"&amp;ROWS(ColClubs)))))))&amp;" "&amp;INDEX(LigEquipes,,MIN(IF(ZonePoints&lt;&gt;"",IF(ZonePoints+(ROW(ZonePoints)+COLUMN(ZonePoints))/9^9=SMALL(IF(ZonePoints&lt;&gt;"",ZonePoints+(ROW(ZonePoints)+COLUMN(ZonePoints))/9^9),ROWS($2:82)),COLUMN(ZonePoints)-34)))),"")</f>
        <v xml:space="preserve"> EQ1</v>
      </c>
      <c r="AO83" s="45" t="str">
        <f t="shared" ca="1" si="24"/>
        <v/>
      </c>
      <c r="AP83" s="45" t="str">
        <f t="shared" ca="1" si="25"/>
        <v>EQ1</v>
      </c>
      <c r="AQ83" s="78" t="str">
        <f t="array" aca="1" ref="AQ83" ca="1">IFERROR(INDEX(ZonePoints,MATCH(AO83,ColClubs,0),MATCH(AP83,LigEquipes,0)),"")</f>
        <v/>
      </c>
    </row>
    <row r="84" spans="2:43" ht="13">
      <c r="B84" s="175"/>
      <c r="C84" s="19">
        <v>82</v>
      </c>
      <c r="D84" s="22" t="str">
        <f t="array" ref="D84">IF(ISERROR(INDEX(DossardsARV,MATCH($A$3&amp;C84,triselcourse&amp;claselcourARV,0))),"-",INDEX(DossardsARV,MATCH($A$3&amp;C84,triselcourse&amp;claselcourARV,0)))</f>
        <v>-</v>
      </c>
      <c r="E84" s="117" t="str">
        <f t="shared" si="17"/>
        <v>-</v>
      </c>
      <c r="F84" s="117" t="str">
        <f t="shared" si="18"/>
        <v>-</v>
      </c>
      <c r="G84" s="21" t="str">
        <f t="array" ref="G84">IF($D84="","",IF(ISERROR(INDEX(TempsARV,MATCH($A$3&amp;D84,triselcourse&amp;DossardsARV,0))),"-",INDEX(TempsARV,MATCH($A$3&amp;D84,triselcourse&amp;DossardsARV,0))))</f>
        <v>-</v>
      </c>
      <c r="H84" s="117" t="str">
        <f t="shared" si="19"/>
        <v/>
      </c>
      <c r="I84" s="117" t="str">
        <f t="shared" si="20"/>
        <v/>
      </c>
      <c r="J84" s="117" t="str">
        <f t="shared" si="21"/>
        <v/>
      </c>
      <c r="K84" s="117" t="str">
        <f t="shared" si="22"/>
        <v/>
      </c>
      <c r="L84" s="62" t="str">
        <f t="array" aca="1" ref="L84" ca="1">IF(ISBLANK($C84),"",IF(OR(COUNTIF(clubARV5,H84)&lt;choixt5,COUNTIF($H$2:H83,H84)),"",SUM(SMALL(IF(clubARV5=H84,$C$3:$C$401),ROW(INDIRECT("1:"&amp;choixt5))))+ROW()/9^9))</f>
        <v/>
      </c>
      <c r="M84" s="36" t="str">
        <f ca="1">IF(N84="","",ROWS(M$3:M84))</f>
        <v/>
      </c>
      <c r="N84" s="1" t="str">
        <f ca="1">IF(COUNT(POINTS1b5)&lt;ROWS(N$3:N84),"",INDEX(clubARV5,MATCH(P84,POINTS1b5,0)))</f>
        <v/>
      </c>
      <c r="O84" s="1">
        <f t="shared" ca="1" si="23"/>
        <v>399</v>
      </c>
      <c r="P84" s="2" t="str">
        <f ca="1">IF(COUNT(POINTS1b5)&lt;ROWS(P$3:P84),"",SMALL(POINTS1b5,ROWS(P$3:P84)))</f>
        <v/>
      </c>
      <c r="Q84" s="40" t="str">
        <f t="array" aca="1" ref="Q84" ca="1">IFERROR(SMALL(IF(($H$3:$H$401=$N84)*($H$3:$H$401&lt;&gt;""),$C$3:$C$401),COLUMNS($Q:Q)),"-")</f>
        <v>-</v>
      </c>
      <c r="R84" s="63" t="str">
        <f t="array" aca="1" ref="R84" ca="1">IFERROR(SMALL(IF(($H$3:$H$401=$N84)*($H$3:$H$401&lt;&gt;""),$C$3:$C$401),COLUMNS($Q:R)),"-")</f>
        <v>-</v>
      </c>
      <c r="S84" s="63" t="str">
        <f t="array" aca="1" ref="S84" ca="1">IFERROR(SMALL(IF(($H$3:$H$401=$N84)*($H$3:$H$401&lt;&gt;""),$C$3:$C$401),COLUMNS($Q:S)),"-")</f>
        <v>-</v>
      </c>
      <c r="T84" s="63" t="str">
        <f t="array" aca="1" ref="T84" ca="1">IFERROR(SMALL(IF(($H$3:$H$401=$N84)*($H$3:$H$401&lt;&gt;""),$C$3:$C$401),COLUMNS($Q:T)),"-")</f>
        <v>-</v>
      </c>
      <c r="U84" s="63" t="str">
        <f t="array" aca="1" ref="U84" ca="1">IFERROR(SMALL(IF(($H$3:$H$401=$N84)*($H$3:$H$401&lt;&gt;""),$C$3:$C$401),COLUMNS($Q:U)),"-")</f>
        <v>-</v>
      </c>
      <c r="V84" s="40" t="str">
        <f t="array" aca="1" ref="V84" ca="1">IFERROR(SMALL(IF(($H$3:$H$401=$N84)*($H$3:$H$401&lt;&gt;""),$C$3:$C$401),COLUMNS($Q:V)),"-")</f>
        <v>-</v>
      </c>
      <c r="W84" s="63" t="str">
        <f t="array" aca="1" ref="W84" ca="1">IFERROR(SMALL(IF(($H$3:$H$401=$N84)*($H$3:$H$401&lt;&gt;""),$C$3:$C$401),COLUMNS($Q:W)),"-")</f>
        <v>-</v>
      </c>
      <c r="X84" s="63" t="str">
        <f t="array" aca="1" ref="X84" ca="1">IFERROR(SMALL(IF(($H$3:$H$401=$N84)*($H$3:$H$401&lt;&gt;""),$C$3:$C$401),COLUMNS($Q:X)),"-")</f>
        <v>-</v>
      </c>
      <c r="Y84" s="63" t="str">
        <f t="array" aca="1" ref="Y84" ca="1">IFERROR(SMALL(IF(($H$3:$H$401=$N84)*($H$3:$H$401&lt;&gt;""),$C$3:$C$401),COLUMNS($Q:Y)),"-")</f>
        <v>-</v>
      </c>
      <c r="Z84" s="63" t="str">
        <f t="array" aca="1" ref="Z84" ca="1">IFERROR(SMALL(IF(($H$3:$H$401=$N84)*($H$3:$H$401&lt;&gt;""),$C$3:$C$401),COLUMNS($Q:Z)),"-")</f>
        <v>-</v>
      </c>
      <c r="AA84" s="40" t="str">
        <f t="array" aca="1" ref="AA84" ca="1">IFERROR(SMALL(IF(($H$3:$H$401=$N84)*($H$3:$H$401&lt;&gt;""),$C$3:$C$401),COLUMNS($Q:AA)),"-")</f>
        <v>-</v>
      </c>
      <c r="AB84" s="63" t="str">
        <f t="array" aca="1" ref="AB84" ca="1">IFERROR(SMALL(IF(($H$3:$H$401=$N84)*($H$3:$H$401&lt;&gt;""),$C$3:$C$401),COLUMNS($Q:AB)),"-")</f>
        <v>-</v>
      </c>
      <c r="AC84" s="63" t="str">
        <f t="array" aca="1" ref="AC84" ca="1">IFERROR(SMALL(IF(($H$3:$H$401=$N84)*($H$3:$H$401&lt;&gt;""),$C$3:$C$401),COLUMNS($Q:AC)),"-")</f>
        <v>-</v>
      </c>
      <c r="AD84" s="63" t="str">
        <f t="array" aca="1" ref="AD84" ca="1">IFERROR(SMALL(IF(($H$3:$H$401=$N84)*($H$3:$H$401&lt;&gt;""),$C$3:$C$401),COLUMNS($Q:AD)),"-")</f>
        <v>-</v>
      </c>
      <c r="AE84" s="63" t="str">
        <f t="array" aca="1" ref="AE84" ca="1">IFERROR(SMALL(IF(($H$3:$H$401=$N84)*($H$3:$H$401&lt;&gt;""),$C$3:$C$401),COLUMNS($Q:AE)),"-")</f>
        <v>-</v>
      </c>
      <c r="AM84" s="58">
        <v>82</v>
      </c>
      <c r="AN84" s="43" t="str">
        <f t="array" aca="1" ref="AN84" ca="1">IFERROR(INDEX(ColClubs,MIN(IF(ZonePoints&lt;&gt;"",IF(ZonePoints+(ROW(ZonePoints)+COLUMN(ZonePoints))/9^9=SMALL(IF(ZonePoints&lt;&gt;"",ZonePoints+(ROW(ZonePoints)+COLUMN(ZonePoints))/9^9),ROWS($2:83)),ROW(INDIRECT("1:"&amp;ROWS(ColClubs)))))))&amp;" "&amp;INDEX(LigEquipes,,MIN(IF(ZonePoints&lt;&gt;"",IF(ZonePoints+(ROW(ZonePoints)+COLUMN(ZonePoints))/9^9=SMALL(IF(ZonePoints&lt;&gt;"",ZonePoints+(ROW(ZonePoints)+COLUMN(ZonePoints))/9^9),ROWS($2:83)),COLUMN(ZonePoints)-34)))),"")</f>
        <v xml:space="preserve"> EQ1</v>
      </c>
      <c r="AO84" s="45" t="str">
        <f t="shared" ca="1" si="24"/>
        <v/>
      </c>
      <c r="AP84" s="45" t="str">
        <f t="shared" ca="1" si="25"/>
        <v>EQ1</v>
      </c>
      <c r="AQ84" s="78" t="str">
        <f t="array" aca="1" ref="AQ84" ca="1">IFERROR(INDEX(ZonePoints,MATCH(AO84,ColClubs,0),MATCH(AP84,LigEquipes,0)),"")</f>
        <v/>
      </c>
    </row>
    <row r="85" spans="2:43" ht="13">
      <c r="B85" s="175"/>
      <c r="C85" s="19">
        <v>83</v>
      </c>
      <c r="D85" s="22" t="str">
        <f t="array" ref="D85">IF(ISERROR(INDEX(DossardsARV,MATCH($A$3&amp;C85,triselcourse&amp;claselcourARV,0))),"-",INDEX(DossardsARV,MATCH($A$3&amp;C85,triselcourse&amp;claselcourARV,0)))</f>
        <v>-</v>
      </c>
      <c r="E85" s="117" t="str">
        <f t="shared" si="17"/>
        <v>-</v>
      </c>
      <c r="F85" s="117" t="str">
        <f t="shared" si="18"/>
        <v>-</v>
      </c>
      <c r="G85" s="21" t="str">
        <f t="array" ref="G85">IF($D85="","",IF(ISERROR(INDEX(TempsARV,MATCH($A$3&amp;D85,triselcourse&amp;DossardsARV,0))),"-",INDEX(TempsARV,MATCH($A$3&amp;D85,triselcourse&amp;DossardsARV,0))))</f>
        <v>-</v>
      </c>
      <c r="H85" s="117" t="str">
        <f t="shared" si="19"/>
        <v/>
      </c>
      <c r="I85" s="117" t="str">
        <f t="shared" si="20"/>
        <v/>
      </c>
      <c r="J85" s="117" t="str">
        <f t="shared" si="21"/>
        <v/>
      </c>
      <c r="K85" s="117" t="str">
        <f t="shared" si="22"/>
        <v/>
      </c>
      <c r="L85" s="62" t="str">
        <f t="array" aca="1" ref="L85" ca="1">IF(ISBLANK($C85),"",IF(OR(COUNTIF(clubARV5,H85)&lt;choixt5,COUNTIF($H$2:H84,H85)),"",SUM(SMALL(IF(clubARV5=H85,$C$3:$C$401),ROW(INDIRECT("1:"&amp;choixt5))))+ROW()/9^9))</f>
        <v/>
      </c>
      <c r="M85" s="36" t="str">
        <f ca="1">IF(N85="","",ROWS(M$3:M85))</f>
        <v/>
      </c>
      <c r="N85" s="1" t="str">
        <f ca="1">IF(COUNT(POINTS1b5)&lt;ROWS(N$3:N85),"",INDEX(clubARV5,MATCH(P85,POINTS1b5,0)))</f>
        <v/>
      </c>
      <c r="O85" s="1">
        <f t="shared" ca="1" si="23"/>
        <v>399</v>
      </c>
      <c r="P85" s="2" t="str">
        <f ca="1">IF(COUNT(POINTS1b5)&lt;ROWS(P$3:P85),"",SMALL(POINTS1b5,ROWS(P$3:P85)))</f>
        <v/>
      </c>
      <c r="Q85" s="40" t="str">
        <f t="array" aca="1" ref="Q85" ca="1">IFERROR(SMALL(IF(($H$3:$H$401=$N85)*($H$3:$H$401&lt;&gt;""),$C$3:$C$401),COLUMNS($Q:Q)),"-")</f>
        <v>-</v>
      </c>
      <c r="R85" s="63" t="str">
        <f t="array" aca="1" ref="R85" ca="1">IFERROR(SMALL(IF(($H$3:$H$401=$N85)*($H$3:$H$401&lt;&gt;""),$C$3:$C$401),COLUMNS($Q:R)),"-")</f>
        <v>-</v>
      </c>
      <c r="S85" s="63" t="str">
        <f t="array" aca="1" ref="S85" ca="1">IFERROR(SMALL(IF(($H$3:$H$401=$N85)*($H$3:$H$401&lt;&gt;""),$C$3:$C$401),COLUMNS($Q:S)),"-")</f>
        <v>-</v>
      </c>
      <c r="T85" s="63" t="str">
        <f t="array" aca="1" ref="T85" ca="1">IFERROR(SMALL(IF(($H$3:$H$401=$N85)*($H$3:$H$401&lt;&gt;""),$C$3:$C$401),COLUMNS($Q:T)),"-")</f>
        <v>-</v>
      </c>
      <c r="U85" s="63" t="str">
        <f t="array" aca="1" ref="U85" ca="1">IFERROR(SMALL(IF(($H$3:$H$401=$N85)*($H$3:$H$401&lt;&gt;""),$C$3:$C$401),COLUMNS($Q:U)),"-")</f>
        <v>-</v>
      </c>
      <c r="V85" s="40" t="str">
        <f t="array" aca="1" ref="V85" ca="1">IFERROR(SMALL(IF(($H$3:$H$401=$N85)*($H$3:$H$401&lt;&gt;""),$C$3:$C$401),COLUMNS($Q:V)),"-")</f>
        <v>-</v>
      </c>
      <c r="W85" s="63" t="str">
        <f t="array" aca="1" ref="W85" ca="1">IFERROR(SMALL(IF(($H$3:$H$401=$N85)*($H$3:$H$401&lt;&gt;""),$C$3:$C$401),COLUMNS($Q:W)),"-")</f>
        <v>-</v>
      </c>
      <c r="X85" s="63" t="str">
        <f t="array" aca="1" ref="X85" ca="1">IFERROR(SMALL(IF(($H$3:$H$401=$N85)*($H$3:$H$401&lt;&gt;""),$C$3:$C$401),COLUMNS($Q:X)),"-")</f>
        <v>-</v>
      </c>
      <c r="Y85" s="63" t="str">
        <f t="array" aca="1" ref="Y85" ca="1">IFERROR(SMALL(IF(($H$3:$H$401=$N85)*($H$3:$H$401&lt;&gt;""),$C$3:$C$401),COLUMNS($Q:Y)),"-")</f>
        <v>-</v>
      </c>
      <c r="Z85" s="63" t="str">
        <f t="array" aca="1" ref="Z85" ca="1">IFERROR(SMALL(IF(($H$3:$H$401=$N85)*($H$3:$H$401&lt;&gt;""),$C$3:$C$401),COLUMNS($Q:Z)),"-")</f>
        <v>-</v>
      </c>
      <c r="AA85" s="40" t="str">
        <f t="array" aca="1" ref="AA85" ca="1">IFERROR(SMALL(IF(($H$3:$H$401=$N85)*($H$3:$H$401&lt;&gt;""),$C$3:$C$401),COLUMNS($Q:AA)),"-")</f>
        <v>-</v>
      </c>
      <c r="AB85" s="63" t="str">
        <f t="array" aca="1" ref="AB85" ca="1">IFERROR(SMALL(IF(($H$3:$H$401=$N85)*($H$3:$H$401&lt;&gt;""),$C$3:$C$401),COLUMNS($Q:AB)),"-")</f>
        <v>-</v>
      </c>
      <c r="AC85" s="63" t="str">
        <f t="array" aca="1" ref="AC85" ca="1">IFERROR(SMALL(IF(($H$3:$H$401=$N85)*($H$3:$H$401&lt;&gt;""),$C$3:$C$401),COLUMNS($Q:AC)),"-")</f>
        <v>-</v>
      </c>
      <c r="AD85" s="63" t="str">
        <f t="array" aca="1" ref="AD85" ca="1">IFERROR(SMALL(IF(($H$3:$H$401=$N85)*($H$3:$H$401&lt;&gt;""),$C$3:$C$401),COLUMNS($Q:AD)),"-")</f>
        <v>-</v>
      </c>
      <c r="AE85" s="63" t="str">
        <f t="array" aca="1" ref="AE85" ca="1">IFERROR(SMALL(IF(($H$3:$H$401=$N85)*($H$3:$H$401&lt;&gt;""),$C$3:$C$401),COLUMNS($Q:AE)),"-")</f>
        <v>-</v>
      </c>
      <c r="AM85" s="58">
        <v>83</v>
      </c>
      <c r="AN85" s="43" t="str">
        <f t="array" aca="1" ref="AN85" ca="1">IFERROR(INDEX(ColClubs,MIN(IF(ZonePoints&lt;&gt;"",IF(ZonePoints+(ROW(ZonePoints)+COLUMN(ZonePoints))/9^9=SMALL(IF(ZonePoints&lt;&gt;"",ZonePoints+(ROW(ZonePoints)+COLUMN(ZonePoints))/9^9),ROWS($2:84)),ROW(INDIRECT("1:"&amp;ROWS(ColClubs)))))))&amp;" "&amp;INDEX(LigEquipes,,MIN(IF(ZonePoints&lt;&gt;"",IF(ZonePoints+(ROW(ZonePoints)+COLUMN(ZonePoints))/9^9=SMALL(IF(ZonePoints&lt;&gt;"",ZonePoints+(ROW(ZonePoints)+COLUMN(ZonePoints))/9^9),ROWS($2:84)),COLUMN(ZonePoints)-34)))),"")</f>
        <v xml:space="preserve"> EQ1</v>
      </c>
      <c r="AO85" s="45" t="str">
        <f t="shared" ca="1" si="24"/>
        <v/>
      </c>
      <c r="AP85" s="45" t="str">
        <f t="shared" ca="1" si="25"/>
        <v>EQ1</v>
      </c>
      <c r="AQ85" s="78" t="str">
        <f t="array" aca="1" ref="AQ85" ca="1">IFERROR(INDEX(ZonePoints,MATCH(AO85,ColClubs,0),MATCH(AP85,LigEquipes,0)),"")</f>
        <v/>
      </c>
    </row>
    <row r="86" spans="2:43" ht="13">
      <c r="B86" s="175"/>
      <c r="C86" s="19">
        <v>84</v>
      </c>
      <c r="D86" s="22" t="str">
        <f t="array" ref="D86">IF(ISERROR(INDEX(DossardsARV,MATCH($A$3&amp;C86,triselcourse&amp;claselcourARV,0))),"-",INDEX(DossardsARV,MATCH($A$3&amp;C86,triselcourse&amp;claselcourARV,0)))</f>
        <v>-</v>
      </c>
      <c r="E86" s="117" t="str">
        <f t="shared" si="17"/>
        <v>-</v>
      </c>
      <c r="F86" s="117" t="str">
        <f t="shared" si="18"/>
        <v>-</v>
      </c>
      <c r="G86" s="21" t="str">
        <f t="array" ref="G86">IF($D86="","",IF(ISERROR(INDEX(TempsARV,MATCH($A$3&amp;D86,triselcourse&amp;DossardsARV,0))),"-",INDEX(TempsARV,MATCH($A$3&amp;D86,triselcourse&amp;DossardsARV,0))))</f>
        <v>-</v>
      </c>
      <c r="H86" s="117" t="str">
        <f t="shared" si="19"/>
        <v/>
      </c>
      <c r="I86" s="117" t="str">
        <f t="shared" si="20"/>
        <v/>
      </c>
      <c r="J86" s="117" t="str">
        <f t="shared" si="21"/>
        <v/>
      </c>
      <c r="K86" s="117" t="str">
        <f t="shared" si="22"/>
        <v/>
      </c>
      <c r="L86" s="62" t="str">
        <f t="array" aca="1" ref="L86" ca="1">IF(ISBLANK($C86),"",IF(OR(COUNTIF(clubARV5,H86)&lt;choixt5,COUNTIF($H$2:H85,H86)),"",SUM(SMALL(IF(clubARV5=H86,$C$3:$C$401),ROW(INDIRECT("1:"&amp;choixt5))))+ROW()/9^9))</f>
        <v/>
      </c>
      <c r="M86" s="36" t="str">
        <f ca="1">IF(N86="","",ROWS(M$3:M86))</f>
        <v/>
      </c>
      <c r="N86" s="1" t="str">
        <f ca="1">IF(COUNT(POINTS1b5)&lt;ROWS(N$3:N86),"",INDEX(clubARV5,MATCH(P86,POINTS1b5,0)))</f>
        <v/>
      </c>
      <c r="O86" s="1">
        <f t="shared" ca="1" si="23"/>
        <v>399</v>
      </c>
      <c r="P86" s="2" t="str">
        <f ca="1">IF(COUNT(POINTS1b5)&lt;ROWS(P$3:P86),"",SMALL(POINTS1b5,ROWS(P$3:P86)))</f>
        <v/>
      </c>
      <c r="Q86" s="40" t="str">
        <f t="array" aca="1" ref="Q86" ca="1">IFERROR(SMALL(IF(($H$3:$H$401=$N86)*($H$3:$H$401&lt;&gt;""),$C$3:$C$401),COLUMNS($Q:Q)),"-")</f>
        <v>-</v>
      </c>
      <c r="R86" s="63" t="str">
        <f t="array" aca="1" ref="R86" ca="1">IFERROR(SMALL(IF(($H$3:$H$401=$N86)*($H$3:$H$401&lt;&gt;""),$C$3:$C$401),COLUMNS($Q:R)),"-")</f>
        <v>-</v>
      </c>
      <c r="S86" s="63" t="str">
        <f t="array" aca="1" ref="S86" ca="1">IFERROR(SMALL(IF(($H$3:$H$401=$N86)*($H$3:$H$401&lt;&gt;""),$C$3:$C$401),COLUMNS($Q:S)),"-")</f>
        <v>-</v>
      </c>
      <c r="T86" s="63" t="str">
        <f t="array" aca="1" ref="T86" ca="1">IFERROR(SMALL(IF(($H$3:$H$401=$N86)*($H$3:$H$401&lt;&gt;""),$C$3:$C$401),COLUMNS($Q:T)),"-")</f>
        <v>-</v>
      </c>
      <c r="U86" s="63" t="str">
        <f t="array" aca="1" ref="U86" ca="1">IFERROR(SMALL(IF(($H$3:$H$401=$N86)*($H$3:$H$401&lt;&gt;""),$C$3:$C$401),COLUMNS($Q:U)),"-")</f>
        <v>-</v>
      </c>
      <c r="V86" s="40" t="str">
        <f t="array" aca="1" ref="V86" ca="1">IFERROR(SMALL(IF(($H$3:$H$401=$N86)*($H$3:$H$401&lt;&gt;""),$C$3:$C$401),COLUMNS($Q:V)),"-")</f>
        <v>-</v>
      </c>
      <c r="W86" s="63" t="str">
        <f t="array" aca="1" ref="W86" ca="1">IFERROR(SMALL(IF(($H$3:$H$401=$N86)*($H$3:$H$401&lt;&gt;""),$C$3:$C$401),COLUMNS($Q:W)),"-")</f>
        <v>-</v>
      </c>
      <c r="X86" s="63" t="str">
        <f t="array" aca="1" ref="X86" ca="1">IFERROR(SMALL(IF(($H$3:$H$401=$N86)*($H$3:$H$401&lt;&gt;""),$C$3:$C$401),COLUMNS($Q:X)),"-")</f>
        <v>-</v>
      </c>
      <c r="Y86" s="63" t="str">
        <f t="array" aca="1" ref="Y86" ca="1">IFERROR(SMALL(IF(($H$3:$H$401=$N86)*($H$3:$H$401&lt;&gt;""),$C$3:$C$401),COLUMNS($Q:Y)),"-")</f>
        <v>-</v>
      </c>
      <c r="Z86" s="63" t="str">
        <f t="array" aca="1" ref="Z86" ca="1">IFERROR(SMALL(IF(($H$3:$H$401=$N86)*($H$3:$H$401&lt;&gt;""),$C$3:$C$401),COLUMNS($Q:Z)),"-")</f>
        <v>-</v>
      </c>
      <c r="AA86" s="40" t="str">
        <f t="array" aca="1" ref="AA86" ca="1">IFERROR(SMALL(IF(($H$3:$H$401=$N86)*($H$3:$H$401&lt;&gt;""),$C$3:$C$401),COLUMNS($Q:AA)),"-")</f>
        <v>-</v>
      </c>
      <c r="AB86" s="63" t="str">
        <f t="array" aca="1" ref="AB86" ca="1">IFERROR(SMALL(IF(($H$3:$H$401=$N86)*($H$3:$H$401&lt;&gt;""),$C$3:$C$401),COLUMNS($Q:AB)),"-")</f>
        <v>-</v>
      </c>
      <c r="AC86" s="63" t="str">
        <f t="array" aca="1" ref="AC86" ca="1">IFERROR(SMALL(IF(($H$3:$H$401=$N86)*($H$3:$H$401&lt;&gt;""),$C$3:$C$401),COLUMNS($Q:AC)),"-")</f>
        <v>-</v>
      </c>
      <c r="AD86" s="63" t="str">
        <f t="array" aca="1" ref="AD86" ca="1">IFERROR(SMALL(IF(($H$3:$H$401=$N86)*($H$3:$H$401&lt;&gt;""),$C$3:$C$401),COLUMNS($Q:AD)),"-")</f>
        <v>-</v>
      </c>
      <c r="AE86" s="63" t="str">
        <f t="array" aca="1" ref="AE86" ca="1">IFERROR(SMALL(IF(($H$3:$H$401=$N86)*($H$3:$H$401&lt;&gt;""),$C$3:$C$401),COLUMNS($Q:AE)),"-")</f>
        <v>-</v>
      </c>
      <c r="AM86" s="58">
        <v>84</v>
      </c>
      <c r="AN86" s="43" t="str">
        <f t="array" aca="1" ref="AN86" ca="1">IFERROR(INDEX(ColClubs,MIN(IF(ZonePoints&lt;&gt;"",IF(ZonePoints+(ROW(ZonePoints)+COLUMN(ZonePoints))/9^9=SMALL(IF(ZonePoints&lt;&gt;"",ZonePoints+(ROW(ZonePoints)+COLUMN(ZonePoints))/9^9),ROWS($2:85)),ROW(INDIRECT("1:"&amp;ROWS(ColClubs)))))))&amp;" "&amp;INDEX(LigEquipes,,MIN(IF(ZonePoints&lt;&gt;"",IF(ZonePoints+(ROW(ZonePoints)+COLUMN(ZonePoints))/9^9=SMALL(IF(ZonePoints&lt;&gt;"",ZonePoints+(ROW(ZonePoints)+COLUMN(ZonePoints))/9^9),ROWS($2:85)),COLUMN(ZonePoints)-34)))),"")</f>
        <v xml:space="preserve"> EQ1</v>
      </c>
      <c r="AO86" s="45" t="str">
        <f t="shared" ca="1" si="24"/>
        <v/>
      </c>
      <c r="AP86" s="45" t="str">
        <f t="shared" ca="1" si="25"/>
        <v>EQ1</v>
      </c>
      <c r="AQ86" s="78" t="str">
        <f t="array" aca="1" ref="AQ86" ca="1">IFERROR(INDEX(ZonePoints,MATCH(AO86,ColClubs,0),MATCH(AP86,LigEquipes,0)),"")</f>
        <v/>
      </c>
    </row>
    <row r="87" spans="2:43" ht="13">
      <c r="B87" s="175"/>
      <c r="C87" s="19">
        <v>85</v>
      </c>
      <c r="D87" s="22" t="str">
        <f t="array" ref="D87">IF(ISERROR(INDEX(DossardsARV,MATCH($A$3&amp;C87,triselcourse&amp;claselcourARV,0))),"-",INDEX(DossardsARV,MATCH($A$3&amp;C87,triselcourse&amp;claselcourARV,0)))</f>
        <v>-</v>
      </c>
      <c r="E87" s="117" t="str">
        <f t="shared" si="17"/>
        <v>-</v>
      </c>
      <c r="F87" s="117" t="str">
        <f t="shared" si="18"/>
        <v>-</v>
      </c>
      <c r="G87" s="21" t="str">
        <f t="array" ref="G87">IF($D87="","",IF(ISERROR(INDEX(TempsARV,MATCH($A$3&amp;D87,triselcourse&amp;DossardsARV,0))),"-",INDEX(TempsARV,MATCH($A$3&amp;D87,triselcourse&amp;DossardsARV,0))))</f>
        <v>-</v>
      </c>
      <c r="H87" s="117" t="str">
        <f t="shared" si="19"/>
        <v/>
      </c>
      <c r="I87" s="117" t="str">
        <f t="shared" si="20"/>
        <v/>
      </c>
      <c r="J87" s="117" t="str">
        <f t="shared" si="21"/>
        <v/>
      </c>
      <c r="K87" s="117" t="str">
        <f t="shared" si="22"/>
        <v/>
      </c>
      <c r="L87" s="62" t="str">
        <f t="array" aca="1" ref="L87" ca="1">IF(ISBLANK($C87),"",IF(OR(COUNTIF(clubARV5,H87)&lt;choixt5,COUNTIF($H$2:H86,H87)),"",SUM(SMALL(IF(clubARV5=H87,$C$3:$C$401),ROW(INDIRECT("1:"&amp;choixt5))))+ROW()/9^9))</f>
        <v/>
      </c>
      <c r="M87" s="36" t="str">
        <f ca="1">IF(N87="","",ROWS(M$3:M87))</f>
        <v/>
      </c>
      <c r="N87" s="1" t="str">
        <f ca="1">IF(COUNT(POINTS1b5)&lt;ROWS(N$3:N87),"",INDEX(clubARV5,MATCH(P87,POINTS1b5,0)))</f>
        <v/>
      </c>
      <c r="O87" s="1">
        <f t="shared" ca="1" si="23"/>
        <v>399</v>
      </c>
      <c r="P87" s="2" t="str">
        <f ca="1">IF(COUNT(POINTS1b5)&lt;ROWS(P$3:P87),"",SMALL(POINTS1b5,ROWS(P$3:P87)))</f>
        <v/>
      </c>
      <c r="Q87" s="40" t="str">
        <f t="array" aca="1" ref="Q87" ca="1">IFERROR(SMALL(IF(($H$3:$H$401=$N87)*($H$3:$H$401&lt;&gt;""),$C$3:$C$401),COLUMNS($Q:Q)),"-")</f>
        <v>-</v>
      </c>
      <c r="R87" s="63" t="str">
        <f t="array" aca="1" ref="R87" ca="1">IFERROR(SMALL(IF(($H$3:$H$401=$N87)*($H$3:$H$401&lt;&gt;""),$C$3:$C$401),COLUMNS($Q:R)),"-")</f>
        <v>-</v>
      </c>
      <c r="S87" s="63" t="str">
        <f t="array" aca="1" ref="S87" ca="1">IFERROR(SMALL(IF(($H$3:$H$401=$N87)*($H$3:$H$401&lt;&gt;""),$C$3:$C$401),COLUMNS($Q:S)),"-")</f>
        <v>-</v>
      </c>
      <c r="T87" s="63" t="str">
        <f t="array" aca="1" ref="T87" ca="1">IFERROR(SMALL(IF(($H$3:$H$401=$N87)*($H$3:$H$401&lt;&gt;""),$C$3:$C$401),COLUMNS($Q:T)),"-")</f>
        <v>-</v>
      </c>
      <c r="U87" s="63" t="str">
        <f t="array" aca="1" ref="U87" ca="1">IFERROR(SMALL(IF(($H$3:$H$401=$N87)*($H$3:$H$401&lt;&gt;""),$C$3:$C$401),COLUMNS($Q:U)),"-")</f>
        <v>-</v>
      </c>
      <c r="V87" s="40" t="str">
        <f t="array" aca="1" ref="V87" ca="1">IFERROR(SMALL(IF(($H$3:$H$401=$N87)*($H$3:$H$401&lt;&gt;""),$C$3:$C$401),COLUMNS($Q:V)),"-")</f>
        <v>-</v>
      </c>
      <c r="W87" s="63" t="str">
        <f t="array" aca="1" ref="W87" ca="1">IFERROR(SMALL(IF(($H$3:$H$401=$N87)*($H$3:$H$401&lt;&gt;""),$C$3:$C$401),COLUMNS($Q:W)),"-")</f>
        <v>-</v>
      </c>
      <c r="X87" s="63" t="str">
        <f t="array" aca="1" ref="X87" ca="1">IFERROR(SMALL(IF(($H$3:$H$401=$N87)*($H$3:$H$401&lt;&gt;""),$C$3:$C$401),COLUMNS($Q:X)),"-")</f>
        <v>-</v>
      </c>
      <c r="Y87" s="63" t="str">
        <f t="array" aca="1" ref="Y87" ca="1">IFERROR(SMALL(IF(($H$3:$H$401=$N87)*($H$3:$H$401&lt;&gt;""),$C$3:$C$401),COLUMNS($Q:Y)),"-")</f>
        <v>-</v>
      </c>
      <c r="Z87" s="63" t="str">
        <f t="array" aca="1" ref="Z87" ca="1">IFERROR(SMALL(IF(($H$3:$H$401=$N87)*($H$3:$H$401&lt;&gt;""),$C$3:$C$401),COLUMNS($Q:Z)),"-")</f>
        <v>-</v>
      </c>
      <c r="AA87" s="40" t="str">
        <f t="array" aca="1" ref="AA87" ca="1">IFERROR(SMALL(IF(($H$3:$H$401=$N87)*($H$3:$H$401&lt;&gt;""),$C$3:$C$401),COLUMNS($Q:AA)),"-")</f>
        <v>-</v>
      </c>
      <c r="AB87" s="63" t="str">
        <f t="array" aca="1" ref="AB87" ca="1">IFERROR(SMALL(IF(($H$3:$H$401=$N87)*($H$3:$H$401&lt;&gt;""),$C$3:$C$401),COLUMNS($Q:AB)),"-")</f>
        <v>-</v>
      </c>
      <c r="AC87" s="63" t="str">
        <f t="array" aca="1" ref="AC87" ca="1">IFERROR(SMALL(IF(($H$3:$H$401=$N87)*($H$3:$H$401&lt;&gt;""),$C$3:$C$401),COLUMNS($Q:AC)),"-")</f>
        <v>-</v>
      </c>
      <c r="AD87" s="63" t="str">
        <f t="array" aca="1" ref="AD87" ca="1">IFERROR(SMALL(IF(($H$3:$H$401=$N87)*($H$3:$H$401&lt;&gt;""),$C$3:$C$401),COLUMNS($Q:AD)),"-")</f>
        <v>-</v>
      </c>
      <c r="AE87" s="63" t="str">
        <f t="array" aca="1" ref="AE87" ca="1">IFERROR(SMALL(IF(($H$3:$H$401=$N87)*($H$3:$H$401&lt;&gt;""),$C$3:$C$401),COLUMNS($Q:AE)),"-")</f>
        <v>-</v>
      </c>
      <c r="AM87" s="58">
        <v>85</v>
      </c>
      <c r="AN87" s="43" t="str">
        <f t="array" aca="1" ref="AN87" ca="1">IFERROR(INDEX(ColClubs,MIN(IF(ZonePoints&lt;&gt;"",IF(ZonePoints+(ROW(ZonePoints)+COLUMN(ZonePoints))/9^9=SMALL(IF(ZonePoints&lt;&gt;"",ZonePoints+(ROW(ZonePoints)+COLUMN(ZonePoints))/9^9),ROWS($2:86)),ROW(INDIRECT("1:"&amp;ROWS(ColClubs)))))))&amp;" "&amp;INDEX(LigEquipes,,MIN(IF(ZonePoints&lt;&gt;"",IF(ZonePoints+(ROW(ZonePoints)+COLUMN(ZonePoints))/9^9=SMALL(IF(ZonePoints&lt;&gt;"",ZonePoints+(ROW(ZonePoints)+COLUMN(ZonePoints))/9^9),ROWS($2:86)),COLUMN(ZonePoints)-34)))),"")</f>
        <v xml:space="preserve"> EQ1</v>
      </c>
      <c r="AO87" s="45" t="str">
        <f t="shared" ca="1" si="24"/>
        <v/>
      </c>
      <c r="AP87" s="45" t="str">
        <f t="shared" ca="1" si="25"/>
        <v>EQ1</v>
      </c>
      <c r="AQ87" s="78" t="str">
        <f t="array" aca="1" ref="AQ87" ca="1">IFERROR(INDEX(ZonePoints,MATCH(AO87,ColClubs,0),MATCH(AP87,LigEquipes,0)),"")</f>
        <v/>
      </c>
    </row>
    <row r="88" spans="2:43" ht="13">
      <c r="B88" s="175"/>
      <c r="C88" s="19">
        <v>86</v>
      </c>
      <c r="D88" s="22" t="str">
        <f t="array" ref="D88">IF(ISERROR(INDEX(DossardsARV,MATCH($A$3&amp;C88,triselcourse&amp;claselcourARV,0))),"-",INDEX(DossardsARV,MATCH($A$3&amp;C88,triselcourse&amp;claselcourARV,0)))</f>
        <v>-</v>
      </c>
      <c r="E88" s="117" t="str">
        <f t="shared" si="17"/>
        <v>-</v>
      </c>
      <c r="F88" s="117" t="str">
        <f t="shared" si="18"/>
        <v>-</v>
      </c>
      <c r="G88" s="21" t="str">
        <f t="array" ref="G88">IF($D88="","",IF(ISERROR(INDEX(TempsARV,MATCH($A$3&amp;D88,triselcourse&amp;DossardsARV,0))),"-",INDEX(TempsARV,MATCH($A$3&amp;D88,triselcourse&amp;DossardsARV,0))))</f>
        <v>-</v>
      </c>
      <c r="H88" s="117" t="str">
        <f t="shared" si="19"/>
        <v/>
      </c>
      <c r="I88" s="117" t="str">
        <f t="shared" si="20"/>
        <v/>
      </c>
      <c r="J88" s="117" t="str">
        <f t="shared" si="21"/>
        <v/>
      </c>
      <c r="K88" s="117" t="str">
        <f t="shared" si="22"/>
        <v/>
      </c>
      <c r="L88" s="62" t="str">
        <f t="array" aca="1" ref="L88" ca="1">IF(ISBLANK($C88),"",IF(OR(COUNTIF(clubARV5,H88)&lt;choixt5,COUNTIF($H$2:H87,H88)),"",SUM(SMALL(IF(clubARV5=H88,$C$3:$C$401),ROW(INDIRECT("1:"&amp;choixt5))))+ROW()/9^9))</f>
        <v/>
      </c>
      <c r="M88" s="36" t="str">
        <f ca="1">IF(N88="","",ROWS(M$3:M88))</f>
        <v/>
      </c>
      <c r="N88" s="1" t="str">
        <f ca="1">IF(COUNT(POINTS1b5)&lt;ROWS(N$3:N88),"",INDEX(clubARV5,MATCH(P88,POINTS1b5,0)))</f>
        <v/>
      </c>
      <c r="O88" s="1">
        <f t="shared" ca="1" si="23"/>
        <v>399</v>
      </c>
      <c r="P88" s="2" t="str">
        <f ca="1">IF(COUNT(POINTS1b5)&lt;ROWS(P$3:P88),"",SMALL(POINTS1b5,ROWS(P$3:P88)))</f>
        <v/>
      </c>
      <c r="Q88" s="40" t="str">
        <f t="array" aca="1" ref="Q88" ca="1">IFERROR(SMALL(IF(($H$3:$H$401=$N88)*($H$3:$H$401&lt;&gt;""),$C$3:$C$401),COLUMNS($Q:Q)),"-")</f>
        <v>-</v>
      </c>
      <c r="R88" s="63" t="str">
        <f t="array" aca="1" ref="R88" ca="1">IFERROR(SMALL(IF(($H$3:$H$401=$N88)*($H$3:$H$401&lt;&gt;""),$C$3:$C$401),COLUMNS($Q:R)),"-")</f>
        <v>-</v>
      </c>
      <c r="S88" s="63" t="str">
        <f t="array" aca="1" ref="S88" ca="1">IFERROR(SMALL(IF(($H$3:$H$401=$N88)*($H$3:$H$401&lt;&gt;""),$C$3:$C$401),COLUMNS($Q:S)),"-")</f>
        <v>-</v>
      </c>
      <c r="T88" s="63" t="str">
        <f t="array" aca="1" ref="T88" ca="1">IFERROR(SMALL(IF(($H$3:$H$401=$N88)*($H$3:$H$401&lt;&gt;""),$C$3:$C$401),COLUMNS($Q:T)),"-")</f>
        <v>-</v>
      </c>
      <c r="U88" s="63" t="str">
        <f t="array" aca="1" ref="U88" ca="1">IFERROR(SMALL(IF(($H$3:$H$401=$N88)*($H$3:$H$401&lt;&gt;""),$C$3:$C$401),COLUMNS($Q:U)),"-")</f>
        <v>-</v>
      </c>
      <c r="V88" s="40" t="str">
        <f t="array" aca="1" ref="V88" ca="1">IFERROR(SMALL(IF(($H$3:$H$401=$N88)*($H$3:$H$401&lt;&gt;""),$C$3:$C$401),COLUMNS($Q:V)),"-")</f>
        <v>-</v>
      </c>
      <c r="W88" s="63" t="str">
        <f t="array" aca="1" ref="W88" ca="1">IFERROR(SMALL(IF(($H$3:$H$401=$N88)*($H$3:$H$401&lt;&gt;""),$C$3:$C$401),COLUMNS($Q:W)),"-")</f>
        <v>-</v>
      </c>
      <c r="X88" s="63" t="str">
        <f t="array" aca="1" ref="X88" ca="1">IFERROR(SMALL(IF(($H$3:$H$401=$N88)*($H$3:$H$401&lt;&gt;""),$C$3:$C$401),COLUMNS($Q:X)),"-")</f>
        <v>-</v>
      </c>
      <c r="Y88" s="63" t="str">
        <f t="array" aca="1" ref="Y88" ca="1">IFERROR(SMALL(IF(($H$3:$H$401=$N88)*($H$3:$H$401&lt;&gt;""),$C$3:$C$401),COLUMNS($Q:Y)),"-")</f>
        <v>-</v>
      </c>
      <c r="Z88" s="63" t="str">
        <f t="array" aca="1" ref="Z88" ca="1">IFERROR(SMALL(IF(($H$3:$H$401=$N88)*($H$3:$H$401&lt;&gt;""),$C$3:$C$401),COLUMNS($Q:Z)),"-")</f>
        <v>-</v>
      </c>
      <c r="AA88" s="40" t="str">
        <f t="array" aca="1" ref="AA88" ca="1">IFERROR(SMALL(IF(($H$3:$H$401=$N88)*($H$3:$H$401&lt;&gt;""),$C$3:$C$401),COLUMNS($Q:AA)),"-")</f>
        <v>-</v>
      </c>
      <c r="AB88" s="63" t="str">
        <f t="array" aca="1" ref="AB88" ca="1">IFERROR(SMALL(IF(($H$3:$H$401=$N88)*($H$3:$H$401&lt;&gt;""),$C$3:$C$401),COLUMNS($Q:AB)),"-")</f>
        <v>-</v>
      </c>
      <c r="AC88" s="63" t="str">
        <f t="array" aca="1" ref="AC88" ca="1">IFERROR(SMALL(IF(($H$3:$H$401=$N88)*($H$3:$H$401&lt;&gt;""),$C$3:$C$401),COLUMNS($Q:AC)),"-")</f>
        <v>-</v>
      </c>
      <c r="AD88" s="63" t="str">
        <f t="array" aca="1" ref="AD88" ca="1">IFERROR(SMALL(IF(($H$3:$H$401=$N88)*($H$3:$H$401&lt;&gt;""),$C$3:$C$401),COLUMNS($Q:AD)),"-")</f>
        <v>-</v>
      </c>
      <c r="AE88" s="63" t="str">
        <f t="array" aca="1" ref="AE88" ca="1">IFERROR(SMALL(IF(($H$3:$H$401=$N88)*($H$3:$H$401&lt;&gt;""),$C$3:$C$401),COLUMNS($Q:AE)),"-")</f>
        <v>-</v>
      </c>
      <c r="AM88" s="58">
        <v>86</v>
      </c>
      <c r="AN88" s="43" t="str">
        <f t="array" aca="1" ref="AN88" ca="1">IFERROR(INDEX(ColClubs,MIN(IF(ZonePoints&lt;&gt;"",IF(ZonePoints+(ROW(ZonePoints)+COLUMN(ZonePoints))/9^9=SMALL(IF(ZonePoints&lt;&gt;"",ZonePoints+(ROW(ZonePoints)+COLUMN(ZonePoints))/9^9),ROWS($2:87)),ROW(INDIRECT("1:"&amp;ROWS(ColClubs)))))))&amp;" "&amp;INDEX(LigEquipes,,MIN(IF(ZonePoints&lt;&gt;"",IF(ZonePoints+(ROW(ZonePoints)+COLUMN(ZonePoints))/9^9=SMALL(IF(ZonePoints&lt;&gt;"",ZonePoints+(ROW(ZonePoints)+COLUMN(ZonePoints))/9^9),ROWS($2:87)),COLUMN(ZonePoints)-34)))),"")</f>
        <v xml:space="preserve"> EQ1</v>
      </c>
      <c r="AO88" s="45" t="str">
        <f t="shared" ca="1" si="24"/>
        <v/>
      </c>
      <c r="AP88" s="45" t="str">
        <f t="shared" ca="1" si="25"/>
        <v>EQ1</v>
      </c>
      <c r="AQ88" s="78" t="str">
        <f t="array" aca="1" ref="AQ88" ca="1">IFERROR(INDEX(ZonePoints,MATCH(AO88,ColClubs,0),MATCH(AP88,LigEquipes,0)),"")</f>
        <v/>
      </c>
    </row>
    <row r="89" spans="2:43" ht="13">
      <c r="B89" s="175"/>
      <c r="C89" s="19">
        <v>87</v>
      </c>
      <c r="D89" s="22" t="str">
        <f t="array" ref="D89">IF(ISERROR(INDEX(DossardsARV,MATCH($A$3&amp;C89,triselcourse&amp;claselcourARV,0))),"-",INDEX(DossardsARV,MATCH($A$3&amp;C89,triselcourse&amp;claselcourARV,0)))</f>
        <v>-</v>
      </c>
      <c r="E89" s="117" t="str">
        <f t="shared" si="17"/>
        <v>-</v>
      </c>
      <c r="F89" s="117" t="str">
        <f t="shared" si="18"/>
        <v>-</v>
      </c>
      <c r="G89" s="21" t="str">
        <f t="array" ref="G89">IF($D89="","",IF(ISERROR(INDEX(TempsARV,MATCH($A$3&amp;D89,triselcourse&amp;DossardsARV,0))),"-",INDEX(TempsARV,MATCH($A$3&amp;D89,triselcourse&amp;DossardsARV,0))))</f>
        <v>-</v>
      </c>
      <c r="H89" s="117" t="str">
        <f t="shared" si="19"/>
        <v/>
      </c>
      <c r="I89" s="117" t="str">
        <f t="shared" si="20"/>
        <v/>
      </c>
      <c r="J89" s="117" t="str">
        <f t="shared" si="21"/>
        <v/>
      </c>
      <c r="K89" s="117" t="str">
        <f t="shared" si="22"/>
        <v/>
      </c>
      <c r="L89" s="62" t="str">
        <f t="array" aca="1" ref="L89" ca="1">IF(ISBLANK($C89),"",IF(OR(COUNTIF(clubARV5,H89)&lt;choixt5,COUNTIF($H$2:H88,H89)),"",SUM(SMALL(IF(clubARV5=H89,$C$3:$C$401),ROW(INDIRECT("1:"&amp;choixt5))))+ROW()/9^9))</f>
        <v/>
      </c>
      <c r="M89" s="36" t="str">
        <f ca="1">IF(N89="","",ROWS(M$3:M89))</f>
        <v/>
      </c>
      <c r="N89" s="1" t="str">
        <f ca="1">IF(COUNT(POINTS1b5)&lt;ROWS(N$3:N89),"",INDEX(clubARV5,MATCH(P89,POINTS1b5,0)))</f>
        <v/>
      </c>
      <c r="O89" s="1">
        <f t="shared" ca="1" si="23"/>
        <v>399</v>
      </c>
      <c r="P89" s="2" t="str">
        <f ca="1">IF(COUNT(POINTS1b5)&lt;ROWS(P$3:P89),"",SMALL(POINTS1b5,ROWS(P$3:P89)))</f>
        <v/>
      </c>
      <c r="Q89" s="40" t="str">
        <f t="array" aca="1" ref="Q89" ca="1">IFERROR(SMALL(IF(($H$3:$H$401=$N89)*($H$3:$H$401&lt;&gt;""),$C$3:$C$401),COLUMNS($Q:Q)),"-")</f>
        <v>-</v>
      </c>
      <c r="R89" s="63" t="str">
        <f t="array" aca="1" ref="R89" ca="1">IFERROR(SMALL(IF(($H$3:$H$401=$N89)*($H$3:$H$401&lt;&gt;""),$C$3:$C$401),COLUMNS($Q:R)),"-")</f>
        <v>-</v>
      </c>
      <c r="S89" s="63" t="str">
        <f t="array" aca="1" ref="S89" ca="1">IFERROR(SMALL(IF(($H$3:$H$401=$N89)*($H$3:$H$401&lt;&gt;""),$C$3:$C$401),COLUMNS($Q:S)),"-")</f>
        <v>-</v>
      </c>
      <c r="T89" s="63" t="str">
        <f t="array" aca="1" ref="T89" ca="1">IFERROR(SMALL(IF(($H$3:$H$401=$N89)*($H$3:$H$401&lt;&gt;""),$C$3:$C$401),COLUMNS($Q:T)),"-")</f>
        <v>-</v>
      </c>
      <c r="U89" s="63" t="str">
        <f t="array" aca="1" ref="U89" ca="1">IFERROR(SMALL(IF(($H$3:$H$401=$N89)*($H$3:$H$401&lt;&gt;""),$C$3:$C$401),COLUMNS($Q:U)),"-")</f>
        <v>-</v>
      </c>
      <c r="V89" s="40" t="str">
        <f t="array" aca="1" ref="V89" ca="1">IFERROR(SMALL(IF(($H$3:$H$401=$N89)*($H$3:$H$401&lt;&gt;""),$C$3:$C$401),COLUMNS($Q:V)),"-")</f>
        <v>-</v>
      </c>
      <c r="W89" s="63" t="str">
        <f t="array" aca="1" ref="W89" ca="1">IFERROR(SMALL(IF(($H$3:$H$401=$N89)*($H$3:$H$401&lt;&gt;""),$C$3:$C$401),COLUMNS($Q:W)),"-")</f>
        <v>-</v>
      </c>
      <c r="X89" s="63" t="str">
        <f t="array" aca="1" ref="X89" ca="1">IFERROR(SMALL(IF(($H$3:$H$401=$N89)*($H$3:$H$401&lt;&gt;""),$C$3:$C$401),COLUMNS($Q:X)),"-")</f>
        <v>-</v>
      </c>
      <c r="Y89" s="63" t="str">
        <f t="array" aca="1" ref="Y89" ca="1">IFERROR(SMALL(IF(($H$3:$H$401=$N89)*($H$3:$H$401&lt;&gt;""),$C$3:$C$401),COLUMNS($Q:Y)),"-")</f>
        <v>-</v>
      </c>
      <c r="Z89" s="63" t="str">
        <f t="array" aca="1" ref="Z89" ca="1">IFERROR(SMALL(IF(($H$3:$H$401=$N89)*($H$3:$H$401&lt;&gt;""),$C$3:$C$401),COLUMNS($Q:Z)),"-")</f>
        <v>-</v>
      </c>
      <c r="AA89" s="40" t="str">
        <f t="array" aca="1" ref="AA89" ca="1">IFERROR(SMALL(IF(($H$3:$H$401=$N89)*($H$3:$H$401&lt;&gt;""),$C$3:$C$401),COLUMNS($Q:AA)),"-")</f>
        <v>-</v>
      </c>
      <c r="AB89" s="63" t="str">
        <f t="array" aca="1" ref="AB89" ca="1">IFERROR(SMALL(IF(($H$3:$H$401=$N89)*($H$3:$H$401&lt;&gt;""),$C$3:$C$401),COLUMNS($Q:AB)),"-")</f>
        <v>-</v>
      </c>
      <c r="AC89" s="63" t="str">
        <f t="array" aca="1" ref="AC89" ca="1">IFERROR(SMALL(IF(($H$3:$H$401=$N89)*($H$3:$H$401&lt;&gt;""),$C$3:$C$401),COLUMNS($Q:AC)),"-")</f>
        <v>-</v>
      </c>
      <c r="AD89" s="63" t="str">
        <f t="array" aca="1" ref="AD89" ca="1">IFERROR(SMALL(IF(($H$3:$H$401=$N89)*($H$3:$H$401&lt;&gt;""),$C$3:$C$401),COLUMNS($Q:AD)),"-")</f>
        <v>-</v>
      </c>
      <c r="AE89" s="63" t="str">
        <f t="array" aca="1" ref="AE89" ca="1">IFERROR(SMALL(IF(($H$3:$H$401=$N89)*($H$3:$H$401&lt;&gt;""),$C$3:$C$401),COLUMNS($Q:AE)),"-")</f>
        <v>-</v>
      </c>
      <c r="AM89" s="58">
        <v>87</v>
      </c>
      <c r="AN89" s="43" t="str">
        <f t="array" aca="1" ref="AN89" ca="1">IFERROR(INDEX(ColClubs,MIN(IF(ZonePoints&lt;&gt;"",IF(ZonePoints+(ROW(ZonePoints)+COLUMN(ZonePoints))/9^9=SMALL(IF(ZonePoints&lt;&gt;"",ZonePoints+(ROW(ZonePoints)+COLUMN(ZonePoints))/9^9),ROWS($2:88)),ROW(INDIRECT("1:"&amp;ROWS(ColClubs)))))))&amp;" "&amp;INDEX(LigEquipes,,MIN(IF(ZonePoints&lt;&gt;"",IF(ZonePoints+(ROW(ZonePoints)+COLUMN(ZonePoints))/9^9=SMALL(IF(ZonePoints&lt;&gt;"",ZonePoints+(ROW(ZonePoints)+COLUMN(ZonePoints))/9^9),ROWS($2:88)),COLUMN(ZonePoints)-34)))),"")</f>
        <v xml:space="preserve"> EQ1</v>
      </c>
      <c r="AO89" s="45" t="str">
        <f t="shared" ca="1" si="24"/>
        <v/>
      </c>
      <c r="AP89" s="45" t="str">
        <f t="shared" ca="1" si="25"/>
        <v>EQ1</v>
      </c>
      <c r="AQ89" s="78" t="str">
        <f t="array" aca="1" ref="AQ89" ca="1">IFERROR(INDEX(ZonePoints,MATCH(AO89,ColClubs,0),MATCH(AP89,LigEquipes,0)),"")</f>
        <v/>
      </c>
    </row>
    <row r="90" spans="2:43" ht="13">
      <c r="B90" s="175"/>
      <c r="C90" s="19">
        <v>88</v>
      </c>
      <c r="D90" s="22" t="str">
        <f t="array" ref="D90">IF(ISERROR(INDEX(DossardsARV,MATCH($A$3&amp;C90,triselcourse&amp;claselcourARV,0))),"-",INDEX(DossardsARV,MATCH($A$3&amp;C90,triselcourse&amp;claselcourARV,0)))</f>
        <v>-</v>
      </c>
      <c r="E90" s="117" t="str">
        <f t="shared" si="17"/>
        <v>-</v>
      </c>
      <c r="F90" s="117" t="str">
        <f t="shared" si="18"/>
        <v>-</v>
      </c>
      <c r="G90" s="21" t="str">
        <f t="array" ref="G90">IF($D90="","",IF(ISERROR(INDEX(TempsARV,MATCH($A$3&amp;D90,triselcourse&amp;DossardsARV,0))),"-",INDEX(TempsARV,MATCH($A$3&amp;D90,triselcourse&amp;DossardsARV,0))))</f>
        <v>-</v>
      </c>
      <c r="H90" s="117" t="str">
        <f t="shared" si="19"/>
        <v/>
      </c>
      <c r="I90" s="117" t="str">
        <f t="shared" si="20"/>
        <v/>
      </c>
      <c r="J90" s="117" t="str">
        <f t="shared" si="21"/>
        <v/>
      </c>
      <c r="K90" s="117" t="str">
        <f t="shared" si="22"/>
        <v/>
      </c>
      <c r="L90" s="62" t="str">
        <f t="array" aca="1" ref="L90" ca="1">IF(ISBLANK($C90),"",IF(OR(COUNTIF(clubARV5,H90)&lt;choixt5,COUNTIF($H$2:H89,H90)),"",SUM(SMALL(IF(clubARV5=H90,$C$3:$C$401),ROW(INDIRECT("1:"&amp;choixt5))))+ROW()/9^9))</f>
        <v/>
      </c>
      <c r="M90" s="36" t="str">
        <f ca="1">IF(N90="","",ROWS(M$3:M90))</f>
        <v/>
      </c>
      <c r="N90" s="1" t="str">
        <f ca="1">IF(COUNT(POINTS1b5)&lt;ROWS(N$3:N90),"",INDEX(clubARV5,MATCH(P90,POINTS1b5,0)))</f>
        <v/>
      </c>
      <c r="O90" s="1">
        <f t="shared" ca="1" si="23"/>
        <v>399</v>
      </c>
      <c r="P90" s="2" t="str">
        <f ca="1">IF(COUNT(POINTS1b5)&lt;ROWS(P$3:P90),"",SMALL(POINTS1b5,ROWS(P$3:P90)))</f>
        <v/>
      </c>
      <c r="Q90" s="40" t="str">
        <f t="array" aca="1" ref="Q90" ca="1">IFERROR(SMALL(IF(($H$3:$H$401=$N90)*($H$3:$H$401&lt;&gt;""),$C$3:$C$401),COLUMNS($Q:Q)),"-")</f>
        <v>-</v>
      </c>
      <c r="R90" s="63" t="str">
        <f t="array" aca="1" ref="R90" ca="1">IFERROR(SMALL(IF(($H$3:$H$401=$N90)*($H$3:$H$401&lt;&gt;""),$C$3:$C$401),COLUMNS($Q:R)),"-")</f>
        <v>-</v>
      </c>
      <c r="S90" s="63" t="str">
        <f t="array" aca="1" ref="S90" ca="1">IFERROR(SMALL(IF(($H$3:$H$401=$N90)*($H$3:$H$401&lt;&gt;""),$C$3:$C$401),COLUMNS($Q:S)),"-")</f>
        <v>-</v>
      </c>
      <c r="T90" s="63" t="str">
        <f t="array" aca="1" ref="T90" ca="1">IFERROR(SMALL(IF(($H$3:$H$401=$N90)*($H$3:$H$401&lt;&gt;""),$C$3:$C$401),COLUMNS($Q:T)),"-")</f>
        <v>-</v>
      </c>
      <c r="U90" s="63" t="str">
        <f t="array" aca="1" ref="U90" ca="1">IFERROR(SMALL(IF(($H$3:$H$401=$N90)*($H$3:$H$401&lt;&gt;""),$C$3:$C$401),COLUMNS($Q:U)),"-")</f>
        <v>-</v>
      </c>
      <c r="V90" s="40" t="str">
        <f t="array" aca="1" ref="V90" ca="1">IFERROR(SMALL(IF(($H$3:$H$401=$N90)*($H$3:$H$401&lt;&gt;""),$C$3:$C$401),COLUMNS($Q:V)),"-")</f>
        <v>-</v>
      </c>
      <c r="W90" s="63" t="str">
        <f t="array" aca="1" ref="W90" ca="1">IFERROR(SMALL(IF(($H$3:$H$401=$N90)*($H$3:$H$401&lt;&gt;""),$C$3:$C$401),COLUMNS($Q:W)),"-")</f>
        <v>-</v>
      </c>
      <c r="X90" s="63" t="str">
        <f t="array" aca="1" ref="X90" ca="1">IFERROR(SMALL(IF(($H$3:$H$401=$N90)*($H$3:$H$401&lt;&gt;""),$C$3:$C$401),COLUMNS($Q:X)),"-")</f>
        <v>-</v>
      </c>
      <c r="Y90" s="63" t="str">
        <f t="array" aca="1" ref="Y90" ca="1">IFERROR(SMALL(IF(($H$3:$H$401=$N90)*($H$3:$H$401&lt;&gt;""),$C$3:$C$401),COLUMNS($Q:Y)),"-")</f>
        <v>-</v>
      </c>
      <c r="Z90" s="63" t="str">
        <f t="array" aca="1" ref="Z90" ca="1">IFERROR(SMALL(IF(($H$3:$H$401=$N90)*($H$3:$H$401&lt;&gt;""),$C$3:$C$401),COLUMNS($Q:Z)),"-")</f>
        <v>-</v>
      </c>
      <c r="AA90" s="40" t="str">
        <f t="array" aca="1" ref="AA90" ca="1">IFERROR(SMALL(IF(($H$3:$H$401=$N90)*($H$3:$H$401&lt;&gt;""),$C$3:$C$401),COLUMNS($Q:AA)),"-")</f>
        <v>-</v>
      </c>
      <c r="AB90" s="63" t="str">
        <f t="array" aca="1" ref="AB90" ca="1">IFERROR(SMALL(IF(($H$3:$H$401=$N90)*($H$3:$H$401&lt;&gt;""),$C$3:$C$401),COLUMNS($Q:AB)),"-")</f>
        <v>-</v>
      </c>
      <c r="AC90" s="63" t="str">
        <f t="array" aca="1" ref="AC90" ca="1">IFERROR(SMALL(IF(($H$3:$H$401=$N90)*($H$3:$H$401&lt;&gt;""),$C$3:$C$401),COLUMNS($Q:AC)),"-")</f>
        <v>-</v>
      </c>
      <c r="AD90" s="63" t="str">
        <f t="array" aca="1" ref="AD90" ca="1">IFERROR(SMALL(IF(($H$3:$H$401=$N90)*($H$3:$H$401&lt;&gt;""),$C$3:$C$401),COLUMNS($Q:AD)),"-")</f>
        <v>-</v>
      </c>
      <c r="AE90" s="63" t="str">
        <f t="array" aca="1" ref="AE90" ca="1">IFERROR(SMALL(IF(($H$3:$H$401=$N90)*($H$3:$H$401&lt;&gt;""),$C$3:$C$401),COLUMNS($Q:AE)),"-")</f>
        <v>-</v>
      </c>
      <c r="AM90" s="58">
        <v>88</v>
      </c>
      <c r="AN90" s="43" t="str">
        <f t="array" aca="1" ref="AN90" ca="1">IFERROR(INDEX(ColClubs,MIN(IF(ZonePoints&lt;&gt;"",IF(ZonePoints+(ROW(ZonePoints)+COLUMN(ZonePoints))/9^9=SMALL(IF(ZonePoints&lt;&gt;"",ZonePoints+(ROW(ZonePoints)+COLUMN(ZonePoints))/9^9),ROWS($2:89)),ROW(INDIRECT("1:"&amp;ROWS(ColClubs)))))))&amp;" "&amp;INDEX(LigEquipes,,MIN(IF(ZonePoints&lt;&gt;"",IF(ZonePoints+(ROW(ZonePoints)+COLUMN(ZonePoints))/9^9=SMALL(IF(ZonePoints&lt;&gt;"",ZonePoints+(ROW(ZonePoints)+COLUMN(ZonePoints))/9^9),ROWS($2:89)),COLUMN(ZonePoints)-34)))),"")</f>
        <v xml:space="preserve"> EQ1</v>
      </c>
      <c r="AO90" s="45" t="str">
        <f t="shared" ca="1" si="24"/>
        <v/>
      </c>
      <c r="AP90" s="45" t="str">
        <f t="shared" ca="1" si="25"/>
        <v>EQ1</v>
      </c>
      <c r="AQ90" s="78" t="str">
        <f t="array" aca="1" ref="AQ90" ca="1">IFERROR(INDEX(ZonePoints,MATCH(AO90,ColClubs,0),MATCH(AP90,LigEquipes,0)),"")</f>
        <v/>
      </c>
    </row>
    <row r="91" spans="2:43" ht="13">
      <c r="B91" s="175"/>
      <c r="C91" s="19">
        <v>89</v>
      </c>
      <c r="D91" s="22" t="str">
        <f t="array" ref="D91">IF(ISERROR(INDEX(DossardsARV,MATCH($A$3&amp;C91,triselcourse&amp;claselcourARV,0))),"-",INDEX(DossardsARV,MATCH($A$3&amp;C91,triselcourse&amp;claselcourARV,0)))</f>
        <v>-</v>
      </c>
      <c r="E91" s="117" t="str">
        <f t="shared" si="17"/>
        <v>-</v>
      </c>
      <c r="F91" s="117" t="str">
        <f t="shared" si="18"/>
        <v>-</v>
      </c>
      <c r="G91" s="21" t="str">
        <f t="array" ref="G91">IF($D91="","",IF(ISERROR(INDEX(TempsARV,MATCH($A$3&amp;D91,triselcourse&amp;DossardsARV,0))),"-",INDEX(TempsARV,MATCH($A$3&amp;D91,triselcourse&amp;DossardsARV,0))))</f>
        <v>-</v>
      </c>
      <c r="H91" s="117" t="str">
        <f t="shared" si="19"/>
        <v/>
      </c>
      <c r="I91" s="117" t="str">
        <f t="shared" si="20"/>
        <v/>
      </c>
      <c r="J91" s="117" t="str">
        <f t="shared" si="21"/>
        <v/>
      </c>
      <c r="K91" s="117" t="str">
        <f t="shared" si="22"/>
        <v/>
      </c>
      <c r="L91" s="62" t="str">
        <f t="array" aca="1" ref="L91" ca="1">IF(ISBLANK($C91),"",IF(OR(COUNTIF(clubARV5,H91)&lt;choixt5,COUNTIF($H$2:H90,H91)),"",SUM(SMALL(IF(clubARV5=H91,$C$3:$C$401),ROW(INDIRECT("1:"&amp;choixt5))))+ROW()/9^9))</f>
        <v/>
      </c>
      <c r="M91" s="36" t="str">
        <f ca="1">IF(N91="","",ROWS(M$3:M91))</f>
        <v/>
      </c>
      <c r="N91" s="1" t="str">
        <f ca="1">IF(COUNT(POINTS1b5)&lt;ROWS(N$3:N91),"",INDEX(clubARV5,MATCH(P91,POINTS1b5,0)))</f>
        <v/>
      </c>
      <c r="O91" s="1">
        <f t="shared" ca="1" si="23"/>
        <v>399</v>
      </c>
      <c r="P91" s="2" t="str">
        <f ca="1">IF(COUNT(POINTS1b5)&lt;ROWS(P$3:P91),"",SMALL(POINTS1b5,ROWS(P$3:P91)))</f>
        <v/>
      </c>
      <c r="Q91" s="40" t="str">
        <f t="array" aca="1" ref="Q91" ca="1">IFERROR(SMALL(IF(($H$3:$H$401=$N91)*($H$3:$H$401&lt;&gt;""),$C$3:$C$401),COLUMNS($Q:Q)),"-")</f>
        <v>-</v>
      </c>
      <c r="R91" s="63" t="str">
        <f t="array" aca="1" ref="R91" ca="1">IFERROR(SMALL(IF(($H$3:$H$401=$N91)*($H$3:$H$401&lt;&gt;""),$C$3:$C$401),COLUMNS($Q:R)),"-")</f>
        <v>-</v>
      </c>
      <c r="S91" s="63" t="str">
        <f t="array" aca="1" ref="S91" ca="1">IFERROR(SMALL(IF(($H$3:$H$401=$N91)*($H$3:$H$401&lt;&gt;""),$C$3:$C$401),COLUMNS($Q:S)),"-")</f>
        <v>-</v>
      </c>
      <c r="T91" s="63" t="str">
        <f t="array" aca="1" ref="T91" ca="1">IFERROR(SMALL(IF(($H$3:$H$401=$N91)*($H$3:$H$401&lt;&gt;""),$C$3:$C$401),COLUMNS($Q:T)),"-")</f>
        <v>-</v>
      </c>
      <c r="U91" s="63" t="str">
        <f t="array" aca="1" ref="U91" ca="1">IFERROR(SMALL(IF(($H$3:$H$401=$N91)*($H$3:$H$401&lt;&gt;""),$C$3:$C$401),COLUMNS($Q:U)),"-")</f>
        <v>-</v>
      </c>
      <c r="V91" s="40" t="str">
        <f t="array" aca="1" ref="V91" ca="1">IFERROR(SMALL(IF(($H$3:$H$401=$N91)*($H$3:$H$401&lt;&gt;""),$C$3:$C$401),COLUMNS($Q:V)),"-")</f>
        <v>-</v>
      </c>
      <c r="W91" s="63" t="str">
        <f t="array" aca="1" ref="W91" ca="1">IFERROR(SMALL(IF(($H$3:$H$401=$N91)*($H$3:$H$401&lt;&gt;""),$C$3:$C$401),COLUMNS($Q:W)),"-")</f>
        <v>-</v>
      </c>
      <c r="X91" s="63" t="str">
        <f t="array" aca="1" ref="X91" ca="1">IFERROR(SMALL(IF(($H$3:$H$401=$N91)*($H$3:$H$401&lt;&gt;""),$C$3:$C$401),COLUMNS($Q:X)),"-")</f>
        <v>-</v>
      </c>
      <c r="Y91" s="63" t="str">
        <f t="array" aca="1" ref="Y91" ca="1">IFERROR(SMALL(IF(($H$3:$H$401=$N91)*($H$3:$H$401&lt;&gt;""),$C$3:$C$401),COLUMNS($Q:Y)),"-")</f>
        <v>-</v>
      </c>
      <c r="Z91" s="63" t="str">
        <f t="array" aca="1" ref="Z91" ca="1">IFERROR(SMALL(IF(($H$3:$H$401=$N91)*($H$3:$H$401&lt;&gt;""),$C$3:$C$401),COLUMNS($Q:Z)),"-")</f>
        <v>-</v>
      </c>
      <c r="AA91" s="40" t="str">
        <f t="array" aca="1" ref="AA91" ca="1">IFERROR(SMALL(IF(($H$3:$H$401=$N91)*($H$3:$H$401&lt;&gt;""),$C$3:$C$401),COLUMNS($Q:AA)),"-")</f>
        <v>-</v>
      </c>
      <c r="AB91" s="63" t="str">
        <f t="array" aca="1" ref="AB91" ca="1">IFERROR(SMALL(IF(($H$3:$H$401=$N91)*($H$3:$H$401&lt;&gt;""),$C$3:$C$401),COLUMNS($Q:AB)),"-")</f>
        <v>-</v>
      </c>
      <c r="AC91" s="63" t="str">
        <f t="array" aca="1" ref="AC91" ca="1">IFERROR(SMALL(IF(($H$3:$H$401=$N91)*($H$3:$H$401&lt;&gt;""),$C$3:$C$401),COLUMNS($Q:AC)),"-")</f>
        <v>-</v>
      </c>
      <c r="AD91" s="63" t="str">
        <f t="array" aca="1" ref="AD91" ca="1">IFERROR(SMALL(IF(($H$3:$H$401=$N91)*($H$3:$H$401&lt;&gt;""),$C$3:$C$401),COLUMNS($Q:AD)),"-")</f>
        <v>-</v>
      </c>
      <c r="AE91" s="63" t="str">
        <f t="array" aca="1" ref="AE91" ca="1">IFERROR(SMALL(IF(($H$3:$H$401=$N91)*($H$3:$H$401&lt;&gt;""),$C$3:$C$401),COLUMNS($Q:AE)),"-")</f>
        <v>-</v>
      </c>
      <c r="AM91" s="58">
        <v>89</v>
      </c>
      <c r="AN91" s="43" t="str">
        <f t="array" aca="1" ref="AN91" ca="1">IFERROR(INDEX(ColClubs,MIN(IF(ZonePoints&lt;&gt;"",IF(ZonePoints+(ROW(ZonePoints)+COLUMN(ZonePoints))/9^9=SMALL(IF(ZonePoints&lt;&gt;"",ZonePoints+(ROW(ZonePoints)+COLUMN(ZonePoints))/9^9),ROWS($2:90)),ROW(INDIRECT("1:"&amp;ROWS(ColClubs)))))))&amp;" "&amp;INDEX(LigEquipes,,MIN(IF(ZonePoints&lt;&gt;"",IF(ZonePoints+(ROW(ZonePoints)+COLUMN(ZonePoints))/9^9=SMALL(IF(ZonePoints&lt;&gt;"",ZonePoints+(ROW(ZonePoints)+COLUMN(ZonePoints))/9^9),ROWS($2:90)),COLUMN(ZonePoints)-34)))),"")</f>
        <v xml:space="preserve"> EQ1</v>
      </c>
      <c r="AO91" s="45" t="str">
        <f t="shared" ca="1" si="24"/>
        <v/>
      </c>
      <c r="AP91" s="45" t="str">
        <f t="shared" ca="1" si="25"/>
        <v>EQ1</v>
      </c>
      <c r="AQ91" s="78" t="str">
        <f t="array" aca="1" ref="AQ91" ca="1">IFERROR(INDEX(ZonePoints,MATCH(AO91,ColClubs,0),MATCH(AP91,LigEquipes,0)),"")</f>
        <v/>
      </c>
    </row>
    <row r="92" spans="2:43" ht="13">
      <c r="B92" s="175"/>
      <c r="C92" s="19">
        <v>90</v>
      </c>
      <c r="D92" s="22" t="str">
        <f t="array" ref="D92">IF(ISERROR(INDEX(DossardsARV,MATCH($A$3&amp;C92,triselcourse&amp;claselcourARV,0))),"-",INDEX(DossardsARV,MATCH($A$3&amp;C92,triselcourse&amp;claselcourARV,0)))</f>
        <v>-</v>
      </c>
      <c r="E92" s="117" t="str">
        <f t="shared" si="17"/>
        <v>-</v>
      </c>
      <c r="F92" s="117" t="str">
        <f t="shared" si="18"/>
        <v>-</v>
      </c>
      <c r="G92" s="21" t="str">
        <f t="array" ref="G92">IF($D92="","",IF(ISERROR(INDEX(TempsARV,MATCH($A$3&amp;D92,triselcourse&amp;DossardsARV,0))),"-",INDEX(TempsARV,MATCH($A$3&amp;D92,triselcourse&amp;DossardsARV,0))))</f>
        <v>-</v>
      </c>
      <c r="H92" s="117" t="str">
        <f t="shared" si="19"/>
        <v/>
      </c>
      <c r="I92" s="117" t="str">
        <f t="shared" si="20"/>
        <v/>
      </c>
      <c r="J92" s="117" t="str">
        <f t="shared" si="21"/>
        <v/>
      </c>
      <c r="K92" s="117" t="str">
        <f t="shared" si="22"/>
        <v/>
      </c>
      <c r="L92" s="62" t="str">
        <f t="array" aca="1" ref="L92" ca="1">IF(ISBLANK($C92),"",IF(OR(COUNTIF(clubARV5,H92)&lt;choixt5,COUNTIF($H$2:H91,H92)),"",SUM(SMALL(IF(clubARV5=H92,$C$3:$C$401),ROW(INDIRECT("1:"&amp;choixt5))))+ROW()/9^9))</f>
        <v/>
      </c>
      <c r="M92" s="36" t="str">
        <f ca="1">IF(N92="","",ROWS(M$3:M92))</f>
        <v/>
      </c>
      <c r="N92" s="1" t="str">
        <f ca="1">IF(COUNT(POINTS1b5)&lt;ROWS(N$3:N92),"",INDEX(clubARV5,MATCH(P92,POINTS1b5,0)))</f>
        <v/>
      </c>
      <c r="O92" s="1">
        <f t="shared" ca="1" si="23"/>
        <v>399</v>
      </c>
      <c r="P92" s="2" t="str">
        <f ca="1">IF(COUNT(POINTS1b5)&lt;ROWS(P$3:P92),"",SMALL(POINTS1b5,ROWS(P$3:P92)))</f>
        <v/>
      </c>
      <c r="Q92" s="40" t="str">
        <f t="array" aca="1" ref="Q92" ca="1">IFERROR(SMALL(IF(($H$3:$H$401=$N92)*($H$3:$H$401&lt;&gt;""),$C$3:$C$401),COLUMNS($Q:Q)),"-")</f>
        <v>-</v>
      </c>
      <c r="R92" s="63" t="str">
        <f t="array" aca="1" ref="R92" ca="1">IFERROR(SMALL(IF(($H$3:$H$401=$N92)*($H$3:$H$401&lt;&gt;""),$C$3:$C$401),COLUMNS($Q:R)),"-")</f>
        <v>-</v>
      </c>
      <c r="S92" s="63" t="str">
        <f t="array" aca="1" ref="S92" ca="1">IFERROR(SMALL(IF(($H$3:$H$401=$N92)*($H$3:$H$401&lt;&gt;""),$C$3:$C$401),COLUMNS($Q:S)),"-")</f>
        <v>-</v>
      </c>
      <c r="T92" s="63" t="str">
        <f t="array" aca="1" ref="T92" ca="1">IFERROR(SMALL(IF(($H$3:$H$401=$N92)*($H$3:$H$401&lt;&gt;""),$C$3:$C$401),COLUMNS($Q:T)),"-")</f>
        <v>-</v>
      </c>
      <c r="U92" s="63" t="str">
        <f t="array" aca="1" ref="U92" ca="1">IFERROR(SMALL(IF(($H$3:$H$401=$N92)*($H$3:$H$401&lt;&gt;""),$C$3:$C$401),COLUMNS($Q:U)),"-")</f>
        <v>-</v>
      </c>
      <c r="V92" s="40" t="str">
        <f t="array" aca="1" ref="V92" ca="1">IFERROR(SMALL(IF(($H$3:$H$401=$N92)*($H$3:$H$401&lt;&gt;""),$C$3:$C$401),COLUMNS($Q:V)),"-")</f>
        <v>-</v>
      </c>
      <c r="W92" s="63" t="str">
        <f t="array" aca="1" ref="W92" ca="1">IFERROR(SMALL(IF(($H$3:$H$401=$N92)*($H$3:$H$401&lt;&gt;""),$C$3:$C$401),COLUMNS($Q:W)),"-")</f>
        <v>-</v>
      </c>
      <c r="X92" s="63" t="str">
        <f t="array" aca="1" ref="X92" ca="1">IFERROR(SMALL(IF(($H$3:$H$401=$N92)*($H$3:$H$401&lt;&gt;""),$C$3:$C$401),COLUMNS($Q:X)),"-")</f>
        <v>-</v>
      </c>
      <c r="Y92" s="63" t="str">
        <f t="array" aca="1" ref="Y92" ca="1">IFERROR(SMALL(IF(($H$3:$H$401=$N92)*($H$3:$H$401&lt;&gt;""),$C$3:$C$401),COLUMNS($Q:Y)),"-")</f>
        <v>-</v>
      </c>
      <c r="Z92" s="63" t="str">
        <f t="array" aca="1" ref="Z92" ca="1">IFERROR(SMALL(IF(($H$3:$H$401=$N92)*($H$3:$H$401&lt;&gt;""),$C$3:$C$401),COLUMNS($Q:Z)),"-")</f>
        <v>-</v>
      </c>
      <c r="AA92" s="40" t="str">
        <f t="array" aca="1" ref="AA92" ca="1">IFERROR(SMALL(IF(($H$3:$H$401=$N92)*($H$3:$H$401&lt;&gt;""),$C$3:$C$401),COLUMNS($Q:AA)),"-")</f>
        <v>-</v>
      </c>
      <c r="AB92" s="63" t="str">
        <f t="array" aca="1" ref="AB92" ca="1">IFERROR(SMALL(IF(($H$3:$H$401=$N92)*($H$3:$H$401&lt;&gt;""),$C$3:$C$401),COLUMNS($Q:AB)),"-")</f>
        <v>-</v>
      </c>
      <c r="AC92" s="63" t="str">
        <f t="array" aca="1" ref="AC92" ca="1">IFERROR(SMALL(IF(($H$3:$H$401=$N92)*($H$3:$H$401&lt;&gt;""),$C$3:$C$401),COLUMNS($Q:AC)),"-")</f>
        <v>-</v>
      </c>
      <c r="AD92" s="63" t="str">
        <f t="array" aca="1" ref="AD92" ca="1">IFERROR(SMALL(IF(($H$3:$H$401=$N92)*($H$3:$H$401&lt;&gt;""),$C$3:$C$401),COLUMNS($Q:AD)),"-")</f>
        <v>-</v>
      </c>
      <c r="AE92" s="63" t="str">
        <f t="array" aca="1" ref="AE92" ca="1">IFERROR(SMALL(IF(($H$3:$H$401=$N92)*($H$3:$H$401&lt;&gt;""),$C$3:$C$401),COLUMNS($Q:AE)),"-")</f>
        <v>-</v>
      </c>
      <c r="AM92" s="58">
        <v>90</v>
      </c>
      <c r="AN92" s="43" t="str">
        <f t="array" aca="1" ref="AN92" ca="1">IFERROR(INDEX(ColClubs,MIN(IF(ZonePoints&lt;&gt;"",IF(ZonePoints+(ROW(ZonePoints)+COLUMN(ZonePoints))/9^9=SMALL(IF(ZonePoints&lt;&gt;"",ZonePoints+(ROW(ZonePoints)+COLUMN(ZonePoints))/9^9),ROWS($2:91)),ROW(INDIRECT("1:"&amp;ROWS(ColClubs)))))))&amp;" "&amp;INDEX(LigEquipes,,MIN(IF(ZonePoints&lt;&gt;"",IF(ZonePoints+(ROW(ZonePoints)+COLUMN(ZonePoints))/9^9=SMALL(IF(ZonePoints&lt;&gt;"",ZonePoints+(ROW(ZonePoints)+COLUMN(ZonePoints))/9^9),ROWS($2:91)),COLUMN(ZonePoints)-34)))),"")</f>
        <v xml:space="preserve"> EQ1</v>
      </c>
      <c r="AO92" s="45" t="str">
        <f t="shared" ca="1" si="24"/>
        <v/>
      </c>
      <c r="AP92" s="45" t="str">
        <f t="shared" ca="1" si="25"/>
        <v>EQ1</v>
      </c>
      <c r="AQ92" s="78" t="str">
        <f t="array" aca="1" ref="AQ92" ca="1">IFERROR(INDEX(ZonePoints,MATCH(AO92,ColClubs,0),MATCH(AP92,LigEquipes,0)),"")</f>
        <v/>
      </c>
    </row>
    <row r="93" spans="2:43" ht="13">
      <c r="B93" s="175"/>
      <c r="C93" s="19">
        <v>91</v>
      </c>
      <c r="D93" s="22" t="str">
        <f t="array" ref="D93">IF(ISERROR(INDEX(DossardsARV,MATCH($A$3&amp;C93,triselcourse&amp;claselcourARV,0))),"-",INDEX(DossardsARV,MATCH($A$3&amp;C93,triselcourse&amp;claselcourARV,0)))</f>
        <v>-</v>
      </c>
      <c r="E93" s="117" t="str">
        <f t="shared" si="17"/>
        <v>-</v>
      </c>
      <c r="F93" s="117" t="str">
        <f t="shared" si="18"/>
        <v>-</v>
      </c>
      <c r="G93" s="21" t="str">
        <f t="array" ref="G93">IF($D93="","",IF(ISERROR(INDEX(TempsARV,MATCH($A$3&amp;D93,triselcourse&amp;DossardsARV,0))),"-",INDEX(TempsARV,MATCH($A$3&amp;D93,triselcourse&amp;DossardsARV,0))))</f>
        <v>-</v>
      </c>
      <c r="H93" s="117" t="str">
        <f t="shared" si="19"/>
        <v/>
      </c>
      <c r="I93" s="117" t="str">
        <f t="shared" si="20"/>
        <v/>
      </c>
      <c r="J93" s="117" t="str">
        <f t="shared" si="21"/>
        <v/>
      </c>
      <c r="K93" s="117" t="str">
        <f t="shared" si="22"/>
        <v/>
      </c>
      <c r="L93" s="62" t="str">
        <f t="array" aca="1" ref="L93" ca="1">IF(ISBLANK($C93),"",IF(OR(COUNTIF(clubARV5,H93)&lt;choixt5,COUNTIF($H$2:H92,H93)),"",SUM(SMALL(IF(clubARV5=H93,$C$3:$C$401),ROW(INDIRECT("1:"&amp;choixt5))))+ROW()/9^9))</f>
        <v/>
      </c>
      <c r="M93" s="36" t="str">
        <f ca="1">IF(N93="","",ROWS(M$3:M93))</f>
        <v/>
      </c>
      <c r="N93" s="1" t="str">
        <f ca="1">IF(COUNT(POINTS1b5)&lt;ROWS(N$3:N93),"",INDEX(clubARV5,MATCH(P93,POINTS1b5,0)))</f>
        <v/>
      </c>
      <c r="O93" s="1">
        <f t="shared" ca="1" si="23"/>
        <v>399</v>
      </c>
      <c r="P93" s="2" t="str">
        <f ca="1">IF(COUNT(POINTS1b5)&lt;ROWS(P$3:P93),"",SMALL(POINTS1b5,ROWS(P$3:P93)))</f>
        <v/>
      </c>
      <c r="Q93" s="40" t="str">
        <f t="array" aca="1" ref="Q93" ca="1">IFERROR(SMALL(IF(($H$3:$H$401=$N93)*($H$3:$H$401&lt;&gt;""),$C$3:$C$401),COLUMNS($Q:Q)),"-")</f>
        <v>-</v>
      </c>
      <c r="R93" s="63" t="str">
        <f t="array" aca="1" ref="R93" ca="1">IFERROR(SMALL(IF(($H$3:$H$401=$N93)*($H$3:$H$401&lt;&gt;""),$C$3:$C$401),COLUMNS($Q:R)),"-")</f>
        <v>-</v>
      </c>
      <c r="S93" s="63" t="str">
        <f t="array" aca="1" ref="S93" ca="1">IFERROR(SMALL(IF(($H$3:$H$401=$N93)*($H$3:$H$401&lt;&gt;""),$C$3:$C$401),COLUMNS($Q:S)),"-")</f>
        <v>-</v>
      </c>
      <c r="T93" s="63" t="str">
        <f t="array" aca="1" ref="T93" ca="1">IFERROR(SMALL(IF(($H$3:$H$401=$N93)*($H$3:$H$401&lt;&gt;""),$C$3:$C$401),COLUMNS($Q:T)),"-")</f>
        <v>-</v>
      </c>
      <c r="U93" s="63" t="str">
        <f t="array" aca="1" ref="U93" ca="1">IFERROR(SMALL(IF(($H$3:$H$401=$N93)*($H$3:$H$401&lt;&gt;""),$C$3:$C$401),COLUMNS($Q:U)),"-")</f>
        <v>-</v>
      </c>
      <c r="V93" s="40" t="str">
        <f t="array" aca="1" ref="V93" ca="1">IFERROR(SMALL(IF(($H$3:$H$401=$N93)*($H$3:$H$401&lt;&gt;""),$C$3:$C$401),COLUMNS($Q:V)),"-")</f>
        <v>-</v>
      </c>
      <c r="W93" s="63" t="str">
        <f t="array" aca="1" ref="W93" ca="1">IFERROR(SMALL(IF(($H$3:$H$401=$N93)*($H$3:$H$401&lt;&gt;""),$C$3:$C$401),COLUMNS($Q:W)),"-")</f>
        <v>-</v>
      </c>
      <c r="X93" s="63" t="str">
        <f t="array" aca="1" ref="X93" ca="1">IFERROR(SMALL(IF(($H$3:$H$401=$N93)*($H$3:$H$401&lt;&gt;""),$C$3:$C$401),COLUMNS($Q:X)),"-")</f>
        <v>-</v>
      </c>
      <c r="Y93" s="63" t="str">
        <f t="array" aca="1" ref="Y93" ca="1">IFERROR(SMALL(IF(($H$3:$H$401=$N93)*($H$3:$H$401&lt;&gt;""),$C$3:$C$401),COLUMNS($Q:Y)),"-")</f>
        <v>-</v>
      </c>
      <c r="Z93" s="63" t="str">
        <f t="array" aca="1" ref="Z93" ca="1">IFERROR(SMALL(IF(($H$3:$H$401=$N93)*($H$3:$H$401&lt;&gt;""),$C$3:$C$401),COLUMNS($Q:Z)),"-")</f>
        <v>-</v>
      </c>
      <c r="AA93" s="40" t="str">
        <f t="array" aca="1" ref="AA93" ca="1">IFERROR(SMALL(IF(($H$3:$H$401=$N93)*($H$3:$H$401&lt;&gt;""),$C$3:$C$401),COLUMNS($Q:AA)),"-")</f>
        <v>-</v>
      </c>
      <c r="AB93" s="63" t="str">
        <f t="array" aca="1" ref="AB93" ca="1">IFERROR(SMALL(IF(($H$3:$H$401=$N93)*($H$3:$H$401&lt;&gt;""),$C$3:$C$401),COLUMNS($Q:AB)),"-")</f>
        <v>-</v>
      </c>
      <c r="AC93" s="63" t="str">
        <f t="array" aca="1" ref="AC93" ca="1">IFERROR(SMALL(IF(($H$3:$H$401=$N93)*($H$3:$H$401&lt;&gt;""),$C$3:$C$401),COLUMNS($Q:AC)),"-")</f>
        <v>-</v>
      </c>
      <c r="AD93" s="63" t="str">
        <f t="array" aca="1" ref="AD93" ca="1">IFERROR(SMALL(IF(($H$3:$H$401=$N93)*($H$3:$H$401&lt;&gt;""),$C$3:$C$401),COLUMNS($Q:AD)),"-")</f>
        <v>-</v>
      </c>
      <c r="AE93" s="63" t="str">
        <f t="array" aca="1" ref="AE93" ca="1">IFERROR(SMALL(IF(($H$3:$H$401=$N93)*($H$3:$H$401&lt;&gt;""),$C$3:$C$401),COLUMNS($Q:AE)),"-")</f>
        <v>-</v>
      </c>
      <c r="AM93" s="58">
        <v>91</v>
      </c>
      <c r="AN93" s="43" t="str">
        <f t="array" aca="1" ref="AN93" ca="1">IFERROR(INDEX(ColClubs,MIN(IF(ZonePoints&lt;&gt;"",IF(ZonePoints+(ROW(ZonePoints)+COLUMN(ZonePoints))/9^9=SMALL(IF(ZonePoints&lt;&gt;"",ZonePoints+(ROW(ZonePoints)+COLUMN(ZonePoints))/9^9),ROWS($2:92)),ROW(INDIRECT("1:"&amp;ROWS(ColClubs)))))))&amp;" "&amp;INDEX(LigEquipes,,MIN(IF(ZonePoints&lt;&gt;"",IF(ZonePoints+(ROW(ZonePoints)+COLUMN(ZonePoints))/9^9=SMALL(IF(ZonePoints&lt;&gt;"",ZonePoints+(ROW(ZonePoints)+COLUMN(ZonePoints))/9^9),ROWS($2:92)),COLUMN(ZonePoints)-34)))),"")</f>
        <v xml:space="preserve"> EQ1</v>
      </c>
      <c r="AO93" s="45" t="str">
        <f t="shared" ca="1" si="24"/>
        <v/>
      </c>
      <c r="AP93" s="45" t="str">
        <f t="shared" ca="1" si="25"/>
        <v>EQ1</v>
      </c>
      <c r="AQ93" s="78" t="str">
        <f t="array" aca="1" ref="AQ93" ca="1">IFERROR(INDEX(ZonePoints,MATCH(AO93,ColClubs,0),MATCH(AP93,LigEquipes,0)),"")</f>
        <v/>
      </c>
    </row>
    <row r="94" spans="2:43" ht="13">
      <c r="B94" s="175"/>
      <c r="C94" s="19">
        <v>92</v>
      </c>
      <c r="D94" s="22" t="str">
        <f t="array" ref="D94">IF(ISERROR(INDEX(DossardsARV,MATCH($A$3&amp;C94,triselcourse&amp;claselcourARV,0))),"-",INDEX(DossardsARV,MATCH($A$3&amp;C94,triselcourse&amp;claselcourARV,0)))</f>
        <v>-</v>
      </c>
      <c r="E94" s="117" t="str">
        <f t="shared" si="17"/>
        <v>-</v>
      </c>
      <c r="F94" s="117" t="str">
        <f t="shared" si="18"/>
        <v>-</v>
      </c>
      <c r="G94" s="21" t="str">
        <f t="array" ref="G94">IF($D94="","",IF(ISERROR(INDEX(TempsARV,MATCH($A$3&amp;D94,triselcourse&amp;DossardsARV,0))),"-",INDEX(TempsARV,MATCH($A$3&amp;D94,triselcourse&amp;DossardsARV,0))))</f>
        <v>-</v>
      </c>
      <c r="H94" s="117" t="str">
        <f t="shared" si="19"/>
        <v/>
      </c>
      <c r="I94" s="117" t="str">
        <f t="shared" si="20"/>
        <v/>
      </c>
      <c r="J94" s="117" t="str">
        <f t="shared" si="21"/>
        <v/>
      </c>
      <c r="K94" s="117" t="str">
        <f t="shared" si="22"/>
        <v/>
      </c>
      <c r="L94" s="62" t="str">
        <f t="array" aca="1" ref="L94" ca="1">IF(ISBLANK($C94),"",IF(OR(COUNTIF(clubARV5,H94)&lt;choixt5,COUNTIF($H$2:H93,H94)),"",SUM(SMALL(IF(clubARV5=H94,$C$3:$C$401),ROW(INDIRECT("1:"&amp;choixt5))))+ROW()/9^9))</f>
        <v/>
      </c>
      <c r="M94" s="36" t="str">
        <f ca="1">IF(N94="","",ROWS(M$3:M94))</f>
        <v/>
      </c>
      <c r="N94" s="1" t="str">
        <f ca="1">IF(COUNT(POINTS1b5)&lt;ROWS(N$3:N94),"",INDEX(clubARV5,MATCH(P94,POINTS1b5,0)))</f>
        <v/>
      </c>
      <c r="O94" s="1">
        <f t="shared" ca="1" si="23"/>
        <v>399</v>
      </c>
      <c r="P94" s="2" t="str">
        <f ca="1">IF(COUNT(POINTS1b5)&lt;ROWS(P$3:P94),"",SMALL(POINTS1b5,ROWS(P$3:P94)))</f>
        <v/>
      </c>
      <c r="Q94" s="40" t="str">
        <f t="array" aca="1" ref="Q94" ca="1">IFERROR(SMALL(IF(($H$3:$H$401=$N94)*($H$3:$H$401&lt;&gt;""),$C$3:$C$401),COLUMNS($Q:Q)),"-")</f>
        <v>-</v>
      </c>
      <c r="R94" s="63" t="str">
        <f t="array" aca="1" ref="R94" ca="1">IFERROR(SMALL(IF(($H$3:$H$401=$N94)*($H$3:$H$401&lt;&gt;""),$C$3:$C$401),COLUMNS($Q:R)),"-")</f>
        <v>-</v>
      </c>
      <c r="S94" s="63" t="str">
        <f t="array" aca="1" ref="S94" ca="1">IFERROR(SMALL(IF(($H$3:$H$401=$N94)*($H$3:$H$401&lt;&gt;""),$C$3:$C$401),COLUMNS($Q:S)),"-")</f>
        <v>-</v>
      </c>
      <c r="T94" s="63" t="str">
        <f t="array" aca="1" ref="T94" ca="1">IFERROR(SMALL(IF(($H$3:$H$401=$N94)*($H$3:$H$401&lt;&gt;""),$C$3:$C$401),COLUMNS($Q:T)),"-")</f>
        <v>-</v>
      </c>
      <c r="U94" s="63" t="str">
        <f t="array" aca="1" ref="U94" ca="1">IFERROR(SMALL(IF(($H$3:$H$401=$N94)*($H$3:$H$401&lt;&gt;""),$C$3:$C$401),COLUMNS($Q:U)),"-")</f>
        <v>-</v>
      </c>
      <c r="V94" s="40" t="str">
        <f t="array" aca="1" ref="V94" ca="1">IFERROR(SMALL(IF(($H$3:$H$401=$N94)*($H$3:$H$401&lt;&gt;""),$C$3:$C$401),COLUMNS($Q:V)),"-")</f>
        <v>-</v>
      </c>
      <c r="W94" s="63" t="str">
        <f t="array" aca="1" ref="W94" ca="1">IFERROR(SMALL(IF(($H$3:$H$401=$N94)*($H$3:$H$401&lt;&gt;""),$C$3:$C$401),COLUMNS($Q:W)),"-")</f>
        <v>-</v>
      </c>
      <c r="X94" s="63" t="str">
        <f t="array" aca="1" ref="X94" ca="1">IFERROR(SMALL(IF(($H$3:$H$401=$N94)*($H$3:$H$401&lt;&gt;""),$C$3:$C$401),COLUMNS($Q:X)),"-")</f>
        <v>-</v>
      </c>
      <c r="Y94" s="63" t="str">
        <f t="array" aca="1" ref="Y94" ca="1">IFERROR(SMALL(IF(($H$3:$H$401=$N94)*($H$3:$H$401&lt;&gt;""),$C$3:$C$401),COLUMNS($Q:Y)),"-")</f>
        <v>-</v>
      </c>
      <c r="Z94" s="63" t="str">
        <f t="array" aca="1" ref="Z94" ca="1">IFERROR(SMALL(IF(($H$3:$H$401=$N94)*($H$3:$H$401&lt;&gt;""),$C$3:$C$401),COLUMNS($Q:Z)),"-")</f>
        <v>-</v>
      </c>
      <c r="AA94" s="40" t="str">
        <f t="array" aca="1" ref="AA94" ca="1">IFERROR(SMALL(IF(($H$3:$H$401=$N94)*($H$3:$H$401&lt;&gt;""),$C$3:$C$401),COLUMNS($Q:AA)),"-")</f>
        <v>-</v>
      </c>
      <c r="AB94" s="63" t="str">
        <f t="array" aca="1" ref="AB94" ca="1">IFERROR(SMALL(IF(($H$3:$H$401=$N94)*($H$3:$H$401&lt;&gt;""),$C$3:$C$401),COLUMNS($Q:AB)),"-")</f>
        <v>-</v>
      </c>
      <c r="AC94" s="63" t="str">
        <f t="array" aca="1" ref="AC94" ca="1">IFERROR(SMALL(IF(($H$3:$H$401=$N94)*($H$3:$H$401&lt;&gt;""),$C$3:$C$401),COLUMNS($Q:AC)),"-")</f>
        <v>-</v>
      </c>
      <c r="AD94" s="63" t="str">
        <f t="array" aca="1" ref="AD94" ca="1">IFERROR(SMALL(IF(($H$3:$H$401=$N94)*($H$3:$H$401&lt;&gt;""),$C$3:$C$401),COLUMNS($Q:AD)),"-")</f>
        <v>-</v>
      </c>
      <c r="AE94" s="63" t="str">
        <f t="array" aca="1" ref="AE94" ca="1">IFERROR(SMALL(IF(($H$3:$H$401=$N94)*($H$3:$H$401&lt;&gt;""),$C$3:$C$401),COLUMNS($Q:AE)),"-")</f>
        <v>-</v>
      </c>
      <c r="AM94" s="58">
        <v>92</v>
      </c>
      <c r="AN94" s="43" t="str">
        <f t="array" aca="1" ref="AN94" ca="1">IFERROR(INDEX(ColClubs,MIN(IF(ZonePoints&lt;&gt;"",IF(ZonePoints+(ROW(ZonePoints)+COLUMN(ZonePoints))/9^9=SMALL(IF(ZonePoints&lt;&gt;"",ZonePoints+(ROW(ZonePoints)+COLUMN(ZonePoints))/9^9),ROWS($2:93)),ROW(INDIRECT("1:"&amp;ROWS(ColClubs)))))))&amp;" "&amp;INDEX(LigEquipes,,MIN(IF(ZonePoints&lt;&gt;"",IF(ZonePoints+(ROW(ZonePoints)+COLUMN(ZonePoints))/9^9=SMALL(IF(ZonePoints&lt;&gt;"",ZonePoints+(ROW(ZonePoints)+COLUMN(ZonePoints))/9^9),ROWS($2:93)),COLUMN(ZonePoints)-34)))),"")</f>
        <v xml:space="preserve"> EQ1</v>
      </c>
      <c r="AO94" s="45" t="str">
        <f t="shared" ca="1" si="24"/>
        <v/>
      </c>
      <c r="AP94" s="45" t="str">
        <f t="shared" ca="1" si="25"/>
        <v>EQ1</v>
      </c>
      <c r="AQ94" s="78" t="str">
        <f t="array" aca="1" ref="AQ94" ca="1">IFERROR(INDEX(ZonePoints,MATCH(AO94,ColClubs,0),MATCH(AP94,LigEquipes,0)),"")</f>
        <v/>
      </c>
    </row>
    <row r="95" spans="2:43" ht="13">
      <c r="B95" s="175"/>
      <c r="C95" s="19">
        <v>93</v>
      </c>
      <c r="D95" s="22" t="str">
        <f t="array" ref="D95">IF(ISERROR(INDEX(DossardsARV,MATCH($A$3&amp;C95,triselcourse&amp;claselcourARV,0))),"-",INDEX(DossardsARV,MATCH($A$3&amp;C95,triselcourse&amp;claselcourARV,0)))</f>
        <v>-</v>
      </c>
      <c r="E95" s="117" t="str">
        <f t="shared" si="17"/>
        <v>-</v>
      </c>
      <c r="F95" s="117" t="str">
        <f t="shared" si="18"/>
        <v>-</v>
      </c>
      <c r="G95" s="21" t="str">
        <f t="array" ref="G95">IF($D95="","",IF(ISERROR(INDEX(TempsARV,MATCH($A$3&amp;D95,triselcourse&amp;DossardsARV,0))),"-",INDEX(TempsARV,MATCH($A$3&amp;D95,triselcourse&amp;DossardsARV,0))))</f>
        <v>-</v>
      </c>
      <c r="H95" s="117" t="str">
        <f t="shared" si="19"/>
        <v/>
      </c>
      <c r="I95" s="117" t="str">
        <f t="shared" si="20"/>
        <v/>
      </c>
      <c r="J95" s="117" t="str">
        <f t="shared" si="21"/>
        <v/>
      </c>
      <c r="K95" s="117" t="str">
        <f t="shared" si="22"/>
        <v/>
      </c>
      <c r="L95" s="62" t="str">
        <f t="array" aca="1" ref="L95" ca="1">IF(ISBLANK($C95),"",IF(OR(COUNTIF(clubARV5,H95)&lt;choixt5,COUNTIF($H$2:H94,H95)),"",SUM(SMALL(IF(clubARV5=H95,$C$3:$C$401),ROW(INDIRECT("1:"&amp;choixt5))))+ROW()/9^9))</f>
        <v/>
      </c>
      <c r="M95" s="36" t="str">
        <f ca="1">IF(N95="","",ROWS(M$3:M95))</f>
        <v/>
      </c>
      <c r="N95" s="1" t="str">
        <f ca="1">IF(COUNT(POINTS1b5)&lt;ROWS(N$3:N95),"",INDEX(clubARV5,MATCH(P95,POINTS1b5,0)))</f>
        <v/>
      </c>
      <c r="O95" s="1">
        <f t="shared" ca="1" si="23"/>
        <v>399</v>
      </c>
      <c r="P95" s="2" t="str">
        <f ca="1">IF(COUNT(POINTS1b5)&lt;ROWS(P$3:P95),"",SMALL(POINTS1b5,ROWS(P$3:P95)))</f>
        <v/>
      </c>
      <c r="Q95" s="40" t="str">
        <f t="array" aca="1" ref="Q95" ca="1">IFERROR(SMALL(IF(($H$3:$H$401=$N95)*($H$3:$H$401&lt;&gt;""),$C$3:$C$401),COLUMNS($Q:Q)),"-")</f>
        <v>-</v>
      </c>
      <c r="R95" s="63" t="str">
        <f t="array" aca="1" ref="R95" ca="1">IFERROR(SMALL(IF(($H$3:$H$401=$N95)*($H$3:$H$401&lt;&gt;""),$C$3:$C$401),COLUMNS($Q:R)),"-")</f>
        <v>-</v>
      </c>
      <c r="S95" s="63" t="str">
        <f t="array" aca="1" ref="S95" ca="1">IFERROR(SMALL(IF(($H$3:$H$401=$N95)*($H$3:$H$401&lt;&gt;""),$C$3:$C$401),COLUMNS($Q:S)),"-")</f>
        <v>-</v>
      </c>
      <c r="T95" s="63" t="str">
        <f t="array" aca="1" ref="T95" ca="1">IFERROR(SMALL(IF(($H$3:$H$401=$N95)*($H$3:$H$401&lt;&gt;""),$C$3:$C$401),COLUMNS($Q:T)),"-")</f>
        <v>-</v>
      </c>
      <c r="U95" s="63" t="str">
        <f t="array" aca="1" ref="U95" ca="1">IFERROR(SMALL(IF(($H$3:$H$401=$N95)*($H$3:$H$401&lt;&gt;""),$C$3:$C$401),COLUMNS($Q:U)),"-")</f>
        <v>-</v>
      </c>
      <c r="V95" s="40" t="str">
        <f t="array" aca="1" ref="V95" ca="1">IFERROR(SMALL(IF(($H$3:$H$401=$N95)*($H$3:$H$401&lt;&gt;""),$C$3:$C$401),COLUMNS($Q:V)),"-")</f>
        <v>-</v>
      </c>
      <c r="W95" s="63" t="str">
        <f t="array" aca="1" ref="W95" ca="1">IFERROR(SMALL(IF(($H$3:$H$401=$N95)*($H$3:$H$401&lt;&gt;""),$C$3:$C$401),COLUMNS($Q:W)),"-")</f>
        <v>-</v>
      </c>
      <c r="X95" s="63" t="str">
        <f t="array" aca="1" ref="X95" ca="1">IFERROR(SMALL(IF(($H$3:$H$401=$N95)*($H$3:$H$401&lt;&gt;""),$C$3:$C$401),COLUMNS($Q:X)),"-")</f>
        <v>-</v>
      </c>
      <c r="Y95" s="63" t="str">
        <f t="array" aca="1" ref="Y95" ca="1">IFERROR(SMALL(IF(($H$3:$H$401=$N95)*($H$3:$H$401&lt;&gt;""),$C$3:$C$401),COLUMNS($Q:Y)),"-")</f>
        <v>-</v>
      </c>
      <c r="Z95" s="63" t="str">
        <f t="array" aca="1" ref="Z95" ca="1">IFERROR(SMALL(IF(($H$3:$H$401=$N95)*($H$3:$H$401&lt;&gt;""),$C$3:$C$401),COLUMNS($Q:Z)),"-")</f>
        <v>-</v>
      </c>
      <c r="AA95" s="40" t="str">
        <f t="array" aca="1" ref="AA95" ca="1">IFERROR(SMALL(IF(($H$3:$H$401=$N95)*($H$3:$H$401&lt;&gt;""),$C$3:$C$401),COLUMNS($Q:AA)),"-")</f>
        <v>-</v>
      </c>
      <c r="AB95" s="63" t="str">
        <f t="array" aca="1" ref="AB95" ca="1">IFERROR(SMALL(IF(($H$3:$H$401=$N95)*($H$3:$H$401&lt;&gt;""),$C$3:$C$401),COLUMNS($Q:AB)),"-")</f>
        <v>-</v>
      </c>
      <c r="AC95" s="63" t="str">
        <f t="array" aca="1" ref="AC95" ca="1">IFERROR(SMALL(IF(($H$3:$H$401=$N95)*($H$3:$H$401&lt;&gt;""),$C$3:$C$401),COLUMNS($Q:AC)),"-")</f>
        <v>-</v>
      </c>
      <c r="AD95" s="63" t="str">
        <f t="array" aca="1" ref="AD95" ca="1">IFERROR(SMALL(IF(($H$3:$H$401=$N95)*($H$3:$H$401&lt;&gt;""),$C$3:$C$401),COLUMNS($Q:AD)),"-")</f>
        <v>-</v>
      </c>
      <c r="AE95" s="63" t="str">
        <f t="array" aca="1" ref="AE95" ca="1">IFERROR(SMALL(IF(($H$3:$H$401=$N95)*($H$3:$H$401&lt;&gt;""),$C$3:$C$401),COLUMNS($Q:AE)),"-")</f>
        <v>-</v>
      </c>
      <c r="AM95" s="58">
        <v>93</v>
      </c>
      <c r="AN95" s="43" t="str">
        <f t="array" aca="1" ref="AN95" ca="1">IFERROR(INDEX(ColClubs,MIN(IF(ZonePoints&lt;&gt;"",IF(ZonePoints+(ROW(ZonePoints)+COLUMN(ZonePoints))/9^9=SMALL(IF(ZonePoints&lt;&gt;"",ZonePoints+(ROW(ZonePoints)+COLUMN(ZonePoints))/9^9),ROWS($2:94)),ROW(INDIRECT("1:"&amp;ROWS(ColClubs)))))))&amp;" "&amp;INDEX(LigEquipes,,MIN(IF(ZonePoints&lt;&gt;"",IF(ZonePoints+(ROW(ZonePoints)+COLUMN(ZonePoints))/9^9=SMALL(IF(ZonePoints&lt;&gt;"",ZonePoints+(ROW(ZonePoints)+COLUMN(ZonePoints))/9^9),ROWS($2:94)),COLUMN(ZonePoints)-34)))),"")</f>
        <v xml:space="preserve"> EQ1</v>
      </c>
      <c r="AO95" s="45" t="str">
        <f t="shared" ca="1" si="24"/>
        <v/>
      </c>
      <c r="AP95" s="45" t="str">
        <f t="shared" ca="1" si="25"/>
        <v>EQ1</v>
      </c>
      <c r="AQ95" s="78" t="str">
        <f t="array" aca="1" ref="AQ95" ca="1">IFERROR(INDEX(ZonePoints,MATCH(AO95,ColClubs,0),MATCH(AP95,LigEquipes,0)),"")</f>
        <v/>
      </c>
    </row>
    <row r="96" spans="2:43" ht="13">
      <c r="B96" s="175"/>
      <c r="C96" s="19">
        <v>94</v>
      </c>
      <c r="D96" s="22" t="str">
        <f t="array" ref="D96">IF(ISERROR(INDEX(DossardsARV,MATCH($A$3&amp;C96,triselcourse&amp;claselcourARV,0))),"-",INDEX(DossardsARV,MATCH($A$3&amp;C96,triselcourse&amp;claselcourARV,0)))</f>
        <v>-</v>
      </c>
      <c r="E96" s="117" t="str">
        <f t="shared" si="17"/>
        <v>-</v>
      </c>
      <c r="F96" s="117" t="str">
        <f t="shared" si="18"/>
        <v>-</v>
      </c>
      <c r="G96" s="21" t="str">
        <f t="array" ref="G96">IF($D96="","",IF(ISERROR(INDEX(TempsARV,MATCH($A$3&amp;D96,triselcourse&amp;DossardsARV,0))),"-",INDEX(TempsARV,MATCH($A$3&amp;D96,triselcourse&amp;DossardsARV,0))))</f>
        <v>-</v>
      </c>
      <c r="H96" s="117" t="str">
        <f t="shared" si="19"/>
        <v/>
      </c>
      <c r="I96" s="117" t="str">
        <f t="shared" si="20"/>
        <v/>
      </c>
      <c r="J96" s="117" t="str">
        <f t="shared" si="21"/>
        <v/>
      </c>
      <c r="K96" s="117" t="str">
        <f t="shared" si="22"/>
        <v/>
      </c>
      <c r="L96" s="62" t="str">
        <f t="array" aca="1" ref="L96" ca="1">IF(ISBLANK($C96),"",IF(OR(COUNTIF(clubARV5,H96)&lt;choixt5,COUNTIF($H$2:H95,H96)),"",SUM(SMALL(IF(clubARV5=H96,$C$3:$C$401),ROW(INDIRECT("1:"&amp;choixt5))))+ROW()/9^9))</f>
        <v/>
      </c>
      <c r="M96" s="36" t="str">
        <f ca="1">IF(N96="","",ROWS(M$3:M96))</f>
        <v/>
      </c>
      <c r="N96" s="1" t="str">
        <f ca="1">IF(COUNT(POINTS1b5)&lt;ROWS(N$3:N96),"",INDEX(clubARV5,MATCH(P96,POINTS1b5,0)))</f>
        <v/>
      </c>
      <c r="O96" s="1">
        <f t="shared" ca="1" si="23"/>
        <v>399</v>
      </c>
      <c r="P96" s="2" t="str">
        <f ca="1">IF(COUNT(POINTS1b5)&lt;ROWS(P$3:P96),"",SMALL(POINTS1b5,ROWS(P$3:P96)))</f>
        <v/>
      </c>
      <c r="Q96" s="40" t="str">
        <f t="array" aca="1" ref="Q96" ca="1">IFERROR(SMALL(IF(($H$3:$H$401=$N96)*($H$3:$H$401&lt;&gt;""),$C$3:$C$401),COLUMNS($Q:Q)),"-")</f>
        <v>-</v>
      </c>
      <c r="R96" s="63" t="str">
        <f t="array" aca="1" ref="R96" ca="1">IFERROR(SMALL(IF(($H$3:$H$401=$N96)*($H$3:$H$401&lt;&gt;""),$C$3:$C$401),COLUMNS($Q:R)),"-")</f>
        <v>-</v>
      </c>
      <c r="S96" s="63" t="str">
        <f t="array" aca="1" ref="S96" ca="1">IFERROR(SMALL(IF(($H$3:$H$401=$N96)*($H$3:$H$401&lt;&gt;""),$C$3:$C$401),COLUMNS($Q:S)),"-")</f>
        <v>-</v>
      </c>
      <c r="T96" s="63" t="str">
        <f t="array" aca="1" ref="T96" ca="1">IFERROR(SMALL(IF(($H$3:$H$401=$N96)*($H$3:$H$401&lt;&gt;""),$C$3:$C$401),COLUMNS($Q:T)),"-")</f>
        <v>-</v>
      </c>
      <c r="U96" s="63" t="str">
        <f t="array" aca="1" ref="U96" ca="1">IFERROR(SMALL(IF(($H$3:$H$401=$N96)*($H$3:$H$401&lt;&gt;""),$C$3:$C$401),COLUMNS($Q:U)),"-")</f>
        <v>-</v>
      </c>
      <c r="V96" s="40" t="str">
        <f t="array" aca="1" ref="V96" ca="1">IFERROR(SMALL(IF(($H$3:$H$401=$N96)*($H$3:$H$401&lt;&gt;""),$C$3:$C$401),COLUMNS($Q:V)),"-")</f>
        <v>-</v>
      </c>
      <c r="W96" s="63" t="str">
        <f t="array" aca="1" ref="W96" ca="1">IFERROR(SMALL(IF(($H$3:$H$401=$N96)*($H$3:$H$401&lt;&gt;""),$C$3:$C$401),COLUMNS($Q:W)),"-")</f>
        <v>-</v>
      </c>
      <c r="X96" s="63" t="str">
        <f t="array" aca="1" ref="X96" ca="1">IFERROR(SMALL(IF(($H$3:$H$401=$N96)*($H$3:$H$401&lt;&gt;""),$C$3:$C$401),COLUMNS($Q:X)),"-")</f>
        <v>-</v>
      </c>
      <c r="Y96" s="63" t="str">
        <f t="array" aca="1" ref="Y96" ca="1">IFERROR(SMALL(IF(($H$3:$H$401=$N96)*($H$3:$H$401&lt;&gt;""),$C$3:$C$401),COLUMNS($Q:Y)),"-")</f>
        <v>-</v>
      </c>
      <c r="Z96" s="63" t="str">
        <f t="array" aca="1" ref="Z96" ca="1">IFERROR(SMALL(IF(($H$3:$H$401=$N96)*($H$3:$H$401&lt;&gt;""),$C$3:$C$401),COLUMNS($Q:Z)),"-")</f>
        <v>-</v>
      </c>
      <c r="AA96" s="40" t="str">
        <f t="array" aca="1" ref="AA96" ca="1">IFERROR(SMALL(IF(($H$3:$H$401=$N96)*($H$3:$H$401&lt;&gt;""),$C$3:$C$401),COLUMNS($Q:AA)),"-")</f>
        <v>-</v>
      </c>
      <c r="AB96" s="63" t="str">
        <f t="array" aca="1" ref="AB96" ca="1">IFERROR(SMALL(IF(($H$3:$H$401=$N96)*($H$3:$H$401&lt;&gt;""),$C$3:$C$401),COLUMNS($Q:AB)),"-")</f>
        <v>-</v>
      </c>
      <c r="AC96" s="63" t="str">
        <f t="array" aca="1" ref="AC96" ca="1">IFERROR(SMALL(IF(($H$3:$H$401=$N96)*($H$3:$H$401&lt;&gt;""),$C$3:$C$401),COLUMNS($Q:AC)),"-")</f>
        <v>-</v>
      </c>
      <c r="AD96" s="63" t="str">
        <f t="array" aca="1" ref="AD96" ca="1">IFERROR(SMALL(IF(($H$3:$H$401=$N96)*($H$3:$H$401&lt;&gt;""),$C$3:$C$401),COLUMNS($Q:AD)),"-")</f>
        <v>-</v>
      </c>
      <c r="AE96" s="63" t="str">
        <f t="array" aca="1" ref="AE96" ca="1">IFERROR(SMALL(IF(($H$3:$H$401=$N96)*($H$3:$H$401&lt;&gt;""),$C$3:$C$401),COLUMNS($Q:AE)),"-")</f>
        <v>-</v>
      </c>
      <c r="AM96" s="58">
        <v>94</v>
      </c>
      <c r="AN96" s="43" t="str">
        <f t="array" aca="1" ref="AN96" ca="1">IFERROR(INDEX(ColClubs,MIN(IF(ZonePoints&lt;&gt;"",IF(ZonePoints+(ROW(ZonePoints)+COLUMN(ZonePoints))/9^9=SMALL(IF(ZonePoints&lt;&gt;"",ZonePoints+(ROW(ZonePoints)+COLUMN(ZonePoints))/9^9),ROWS($2:95)),ROW(INDIRECT("1:"&amp;ROWS(ColClubs)))))))&amp;" "&amp;INDEX(LigEquipes,,MIN(IF(ZonePoints&lt;&gt;"",IF(ZonePoints+(ROW(ZonePoints)+COLUMN(ZonePoints))/9^9=SMALL(IF(ZonePoints&lt;&gt;"",ZonePoints+(ROW(ZonePoints)+COLUMN(ZonePoints))/9^9),ROWS($2:95)),COLUMN(ZonePoints)-34)))),"")</f>
        <v xml:space="preserve"> EQ1</v>
      </c>
      <c r="AO96" s="45" t="str">
        <f t="shared" ca="1" si="24"/>
        <v/>
      </c>
      <c r="AP96" s="45" t="str">
        <f t="shared" ca="1" si="25"/>
        <v>EQ1</v>
      </c>
      <c r="AQ96" s="78" t="str">
        <f t="array" aca="1" ref="AQ96" ca="1">IFERROR(INDEX(ZonePoints,MATCH(AO96,ColClubs,0),MATCH(AP96,LigEquipes,0)),"")</f>
        <v/>
      </c>
    </row>
    <row r="97" spans="2:43" ht="13">
      <c r="B97" s="175"/>
      <c r="C97" s="19">
        <v>95</v>
      </c>
      <c r="D97" s="22" t="str">
        <f t="array" ref="D97">IF(ISERROR(INDEX(DossardsARV,MATCH($A$3&amp;C97,triselcourse&amp;claselcourARV,0))),"-",INDEX(DossardsARV,MATCH($A$3&amp;C97,triselcourse&amp;claselcourARV,0)))</f>
        <v>-</v>
      </c>
      <c r="E97" s="117" t="str">
        <f t="shared" si="17"/>
        <v>-</v>
      </c>
      <c r="F97" s="117" t="str">
        <f t="shared" si="18"/>
        <v>-</v>
      </c>
      <c r="G97" s="21" t="str">
        <f t="array" ref="G97">IF($D97="","",IF(ISERROR(INDEX(TempsARV,MATCH($A$3&amp;D97,triselcourse&amp;DossardsARV,0))),"-",INDEX(TempsARV,MATCH($A$3&amp;D97,triselcourse&amp;DossardsARV,0))))</f>
        <v>-</v>
      </c>
      <c r="H97" s="117" t="str">
        <f t="shared" si="19"/>
        <v/>
      </c>
      <c r="I97" s="117" t="str">
        <f t="shared" si="20"/>
        <v/>
      </c>
      <c r="J97" s="117" t="str">
        <f t="shared" si="21"/>
        <v/>
      </c>
      <c r="K97" s="117" t="str">
        <f t="shared" si="22"/>
        <v/>
      </c>
      <c r="L97" s="62" t="str">
        <f t="array" aca="1" ref="L97" ca="1">IF(ISBLANK($C97),"",IF(OR(COUNTIF(clubARV5,H97)&lt;choixt5,COUNTIF($H$2:H96,H97)),"",SUM(SMALL(IF(clubARV5=H97,$C$3:$C$401),ROW(INDIRECT("1:"&amp;choixt5))))+ROW()/9^9))</f>
        <v/>
      </c>
      <c r="M97" s="36" t="str">
        <f ca="1">IF(N97="","",ROWS(M$3:M97))</f>
        <v/>
      </c>
      <c r="N97" s="1" t="str">
        <f ca="1">IF(COUNT(POINTS1b5)&lt;ROWS(N$3:N97),"",INDEX(clubARV5,MATCH(P97,POINTS1b5,0)))</f>
        <v/>
      </c>
      <c r="O97" s="1">
        <f t="shared" ca="1" si="23"/>
        <v>399</v>
      </c>
      <c r="P97" s="2" t="str">
        <f ca="1">IF(COUNT(POINTS1b5)&lt;ROWS(P$3:P97),"",SMALL(POINTS1b5,ROWS(P$3:P97)))</f>
        <v/>
      </c>
      <c r="Q97" s="40" t="str">
        <f t="array" aca="1" ref="Q97" ca="1">IFERROR(SMALL(IF(($H$3:$H$401=$N97)*($H$3:$H$401&lt;&gt;""),$C$3:$C$401),COLUMNS($Q:Q)),"-")</f>
        <v>-</v>
      </c>
      <c r="R97" s="63" t="str">
        <f t="array" aca="1" ref="R97" ca="1">IFERROR(SMALL(IF(($H$3:$H$401=$N97)*($H$3:$H$401&lt;&gt;""),$C$3:$C$401),COLUMNS($Q:R)),"-")</f>
        <v>-</v>
      </c>
      <c r="S97" s="63" t="str">
        <f t="array" aca="1" ref="S97" ca="1">IFERROR(SMALL(IF(($H$3:$H$401=$N97)*($H$3:$H$401&lt;&gt;""),$C$3:$C$401),COLUMNS($Q:S)),"-")</f>
        <v>-</v>
      </c>
      <c r="T97" s="63" t="str">
        <f t="array" aca="1" ref="T97" ca="1">IFERROR(SMALL(IF(($H$3:$H$401=$N97)*($H$3:$H$401&lt;&gt;""),$C$3:$C$401),COLUMNS($Q:T)),"-")</f>
        <v>-</v>
      </c>
      <c r="U97" s="63" t="str">
        <f t="array" aca="1" ref="U97" ca="1">IFERROR(SMALL(IF(($H$3:$H$401=$N97)*($H$3:$H$401&lt;&gt;""),$C$3:$C$401),COLUMNS($Q:U)),"-")</f>
        <v>-</v>
      </c>
      <c r="V97" s="40" t="str">
        <f t="array" aca="1" ref="V97" ca="1">IFERROR(SMALL(IF(($H$3:$H$401=$N97)*($H$3:$H$401&lt;&gt;""),$C$3:$C$401),COLUMNS($Q:V)),"-")</f>
        <v>-</v>
      </c>
      <c r="W97" s="63" t="str">
        <f t="array" aca="1" ref="W97" ca="1">IFERROR(SMALL(IF(($H$3:$H$401=$N97)*($H$3:$H$401&lt;&gt;""),$C$3:$C$401),COLUMNS($Q:W)),"-")</f>
        <v>-</v>
      </c>
      <c r="X97" s="63" t="str">
        <f t="array" aca="1" ref="X97" ca="1">IFERROR(SMALL(IF(($H$3:$H$401=$N97)*($H$3:$H$401&lt;&gt;""),$C$3:$C$401),COLUMNS($Q:X)),"-")</f>
        <v>-</v>
      </c>
      <c r="Y97" s="63" t="str">
        <f t="array" aca="1" ref="Y97" ca="1">IFERROR(SMALL(IF(($H$3:$H$401=$N97)*($H$3:$H$401&lt;&gt;""),$C$3:$C$401),COLUMNS($Q:Y)),"-")</f>
        <v>-</v>
      </c>
      <c r="Z97" s="63" t="str">
        <f t="array" aca="1" ref="Z97" ca="1">IFERROR(SMALL(IF(($H$3:$H$401=$N97)*($H$3:$H$401&lt;&gt;""),$C$3:$C$401),COLUMNS($Q:Z)),"-")</f>
        <v>-</v>
      </c>
      <c r="AA97" s="40" t="str">
        <f t="array" aca="1" ref="AA97" ca="1">IFERROR(SMALL(IF(($H$3:$H$401=$N97)*($H$3:$H$401&lt;&gt;""),$C$3:$C$401),COLUMNS($Q:AA)),"-")</f>
        <v>-</v>
      </c>
      <c r="AB97" s="63" t="str">
        <f t="array" aca="1" ref="AB97" ca="1">IFERROR(SMALL(IF(($H$3:$H$401=$N97)*($H$3:$H$401&lt;&gt;""),$C$3:$C$401),COLUMNS($Q:AB)),"-")</f>
        <v>-</v>
      </c>
      <c r="AC97" s="63" t="str">
        <f t="array" aca="1" ref="AC97" ca="1">IFERROR(SMALL(IF(($H$3:$H$401=$N97)*($H$3:$H$401&lt;&gt;""),$C$3:$C$401),COLUMNS($Q:AC)),"-")</f>
        <v>-</v>
      </c>
      <c r="AD97" s="63" t="str">
        <f t="array" aca="1" ref="AD97" ca="1">IFERROR(SMALL(IF(($H$3:$H$401=$N97)*($H$3:$H$401&lt;&gt;""),$C$3:$C$401),COLUMNS($Q:AD)),"-")</f>
        <v>-</v>
      </c>
      <c r="AE97" s="63" t="str">
        <f t="array" aca="1" ref="AE97" ca="1">IFERROR(SMALL(IF(($H$3:$H$401=$N97)*($H$3:$H$401&lt;&gt;""),$C$3:$C$401),COLUMNS($Q:AE)),"-")</f>
        <v>-</v>
      </c>
      <c r="AM97" s="58">
        <v>95</v>
      </c>
      <c r="AN97" s="43" t="str">
        <f t="array" aca="1" ref="AN97" ca="1">IFERROR(INDEX(ColClubs,MIN(IF(ZonePoints&lt;&gt;"",IF(ZonePoints+(ROW(ZonePoints)+COLUMN(ZonePoints))/9^9=SMALL(IF(ZonePoints&lt;&gt;"",ZonePoints+(ROW(ZonePoints)+COLUMN(ZonePoints))/9^9),ROWS($2:96)),ROW(INDIRECT("1:"&amp;ROWS(ColClubs)))))))&amp;" "&amp;INDEX(LigEquipes,,MIN(IF(ZonePoints&lt;&gt;"",IF(ZonePoints+(ROW(ZonePoints)+COLUMN(ZonePoints))/9^9=SMALL(IF(ZonePoints&lt;&gt;"",ZonePoints+(ROW(ZonePoints)+COLUMN(ZonePoints))/9^9),ROWS($2:96)),COLUMN(ZonePoints)-34)))),"")</f>
        <v xml:space="preserve"> EQ1</v>
      </c>
      <c r="AO97" s="45" t="str">
        <f t="shared" ca="1" si="24"/>
        <v/>
      </c>
      <c r="AP97" s="45" t="str">
        <f t="shared" ca="1" si="25"/>
        <v>EQ1</v>
      </c>
      <c r="AQ97" s="78" t="str">
        <f t="array" aca="1" ref="AQ97" ca="1">IFERROR(INDEX(ZonePoints,MATCH(AO97,ColClubs,0),MATCH(AP97,LigEquipes,0)),"")</f>
        <v/>
      </c>
    </row>
    <row r="98" spans="2:43" ht="13">
      <c r="B98" s="175"/>
      <c r="C98" s="19">
        <v>96</v>
      </c>
      <c r="D98" s="22" t="str">
        <f t="array" ref="D98">IF(ISERROR(INDEX(DossardsARV,MATCH($A$3&amp;C98,triselcourse&amp;claselcourARV,0))),"-",INDEX(DossardsARV,MATCH($A$3&amp;C98,triselcourse&amp;claselcourARV,0)))</f>
        <v>-</v>
      </c>
      <c r="E98" s="117" t="str">
        <f t="shared" si="17"/>
        <v>-</v>
      </c>
      <c r="F98" s="117" t="str">
        <f t="shared" si="18"/>
        <v>-</v>
      </c>
      <c r="G98" s="21" t="str">
        <f t="array" ref="G98">IF($D98="","",IF(ISERROR(INDEX(TempsARV,MATCH($A$3&amp;D98,triselcourse&amp;DossardsARV,0))),"-",INDEX(TempsARV,MATCH($A$3&amp;D98,triselcourse&amp;DossardsARV,0))))</f>
        <v>-</v>
      </c>
      <c r="H98" s="117" t="str">
        <f t="shared" si="19"/>
        <v/>
      </c>
      <c r="I98" s="117" t="str">
        <f t="shared" si="20"/>
        <v/>
      </c>
      <c r="J98" s="117" t="str">
        <f t="shared" si="21"/>
        <v/>
      </c>
      <c r="K98" s="117" t="str">
        <f t="shared" si="22"/>
        <v/>
      </c>
      <c r="L98" s="62" t="str">
        <f t="array" aca="1" ref="L98" ca="1">IF(ISBLANK($C98),"",IF(OR(COUNTIF(clubARV5,H98)&lt;choixt5,COUNTIF($H$2:H97,H98)),"",SUM(SMALL(IF(clubARV5=H98,$C$3:$C$401),ROW(INDIRECT("1:"&amp;choixt5))))+ROW()/9^9))</f>
        <v/>
      </c>
      <c r="M98" s="36" t="str">
        <f ca="1">IF(N98="","",ROWS(M$3:M98))</f>
        <v/>
      </c>
      <c r="N98" s="1" t="str">
        <f ca="1">IF(COUNT(POINTS1b5)&lt;ROWS(N$3:N98),"",INDEX(clubARV5,MATCH(P98,POINTS1b5,0)))</f>
        <v/>
      </c>
      <c r="O98" s="1">
        <f t="shared" ca="1" si="23"/>
        <v>399</v>
      </c>
      <c r="P98" s="2" t="str">
        <f ca="1">IF(COUNT(POINTS1b5)&lt;ROWS(P$3:P98),"",SMALL(POINTS1b5,ROWS(P$3:P98)))</f>
        <v/>
      </c>
      <c r="Q98" s="40" t="str">
        <f t="array" aca="1" ref="Q98" ca="1">IFERROR(SMALL(IF(($H$3:$H$401=$N98)*($H$3:$H$401&lt;&gt;""),$C$3:$C$401),COLUMNS($Q:Q)),"-")</f>
        <v>-</v>
      </c>
      <c r="R98" s="63" t="str">
        <f t="array" aca="1" ref="R98" ca="1">IFERROR(SMALL(IF(($H$3:$H$401=$N98)*($H$3:$H$401&lt;&gt;""),$C$3:$C$401),COLUMNS($Q:R)),"-")</f>
        <v>-</v>
      </c>
      <c r="S98" s="63" t="str">
        <f t="array" aca="1" ref="S98" ca="1">IFERROR(SMALL(IF(($H$3:$H$401=$N98)*($H$3:$H$401&lt;&gt;""),$C$3:$C$401),COLUMNS($Q:S)),"-")</f>
        <v>-</v>
      </c>
      <c r="T98" s="63" t="str">
        <f t="array" aca="1" ref="T98" ca="1">IFERROR(SMALL(IF(($H$3:$H$401=$N98)*($H$3:$H$401&lt;&gt;""),$C$3:$C$401),COLUMNS($Q:T)),"-")</f>
        <v>-</v>
      </c>
      <c r="U98" s="63" t="str">
        <f t="array" aca="1" ref="U98" ca="1">IFERROR(SMALL(IF(($H$3:$H$401=$N98)*($H$3:$H$401&lt;&gt;""),$C$3:$C$401),COLUMNS($Q:U)),"-")</f>
        <v>-</v>
      </c>
      <c r="V98" s="40" t="str">
        <f t="array" aca="1" ref="V98" ca="1">IFERROR(SMALL(IF(($H$3:$H$401=$N98)*($H$3:$H$401&lt;&gt;""),$C$3:$C$401),COLUMNS($Q:V)),"-")</f>
        <v>-</v>
      </c>
      <c r="W98" s="63" t="str">
        <f t="array" aca="1" ref="W98" ca="1">IFERROR(SMALL(IF(($H$3:$H$401=$N98)*($H$3:$H$401&lt;&gt;""),$C$3:$C$401),COLUMNS($Q:W)),"-")</f>
        <v>-</v>
      </c>
      <c r="X98" s="63" t="str">
        <f t="array" aca="1" ref="X98" ca="1">IFERROR(SMALL(IF(($H$3:$H$401=$N98)*($H$3:$H$401&lt;&gt;""),$C$3:$C$401),COLUMNS($Q:X)),"-")</f>
        <v>-</v>
      </c>
      <c r="Y98" s="63" t="str">
        <f t="array" aca="1" ref="Y98" ca="1">IFERROR(SMALL(IF(($H$3:$H$401=$N98)*($H$3:$H$401&lt;&gt;""),$C$3:$C$401),COLUMNS($Q:Y)),"-")</f>
        <v>-</v>
      </c>
      <c r="Z98" s="63" t="str">
        <f t="array" aca="1" ref="Z98" ca="1">IFERROR(SMALL(IF(($H$3:$H$401=$N98)*($H$3:$H$401&lt;&gt;""),$C$3:$C$401),COLUMNS($Q:Z)),"-")</f>
        <v>-</v>
      </c>
      <c r="AA98" s="40" t="str">
        <f t="array" aca="1" ref="AA98" ca="1">IFERROR(SMALL(IF(($H$3:$H$401=$N98)*($H$3:$H$401&lt;&gt;""),$C$3:$C$401),COLUMNS($Q:AA)),"-")</f>
        <v>-</v>
      </c>
      <c r="AB98" s="63" t="str">
        <f t="array" aca="1" ref="AB98" ca="1">IFERROR(SMALL(IF(($H$3:$H$401=$N98)*($H$3:$H$401&lt;&gt;""),$C$3:$C$401),COLUMNS($Q:AB)),"-")</f>
        <v>-</v>
      </c>
      <c r="AC98" s="63" t="str">
        <f t="array" aca="1" ref="AC98" ca="1">IFERROR(SMALL(IF(($H$3:$H$401=$N98)*($H$3:$H$401&lt;&gt;""),$C$3:$C$401),COLUMNS($Q:AC)),"-")</f>
        <v>-</v>
      </c>
      <c r="AD98" s="63" t="str">
        <f t="array" aca="1" ref="AD98" ca="1">IFERROR(SMALL(IF(($H$3:$H$401=$N98)*($H$3:$H$401&lt;&gt;""),$C$3:$C$401),COLUMNS($Q:AD)),"-")</f>
        <v>-</v>
      </c>
      <c r="AE98" s="63" t="str">
        <f t="array" aca="1" ref="AE98" ca="1">IFERROR(SMALL(IF(($H$3:$H$401=$N98)*($H$3:$H$401&lt;&gt;""),$C$3:$C$401),COLUMNS($Q:AE)),"-")</f>
        <v>-</v>
      </c>
      <c r="AM98" s="58">
        <v>96</v>
      </c>
      <c r="AN98" s="43" t="str">
        <f t="array" aca="1" ref="AN98" ca="1">IFERROR(INDEX(ColClubs,MIN(IF(ZonePoints&lt;&gt;"",IF(ZonePoints+(ROW(ZonePoints)+COLUMN(ZonePoints))/9^9=SMALL(IF(ZonePoints&lt;&gt;"",ZonePoints+(ROW(ZonePoints)+COLUMN(ZonePoints))/9^9),ROWS($2:97)),ROW(INDIRECT("1:"&amp;ROWS(ColClubs)))))))&amp;" "&amp;INDEX(LigEquipes,,MIN(IF(ZonePoints&lt;&gt;"",IF(ZonePoints+(ROW(ZonePoints)+COLUMN(ZonePoints))/9^9=SMALL(IF(ZonePoints&lt;&gt;"",ZonePoints+(ROW(ZonePoints)+COLUMN(ZonePoints))/9^9),ROWS($2:97)),COLUMN(ZonePoints)-34)))),"")</f>
        <v xml:space="preserve"> EQ1</v>
      </c>
      <c r="AO98" s="45" t="str">
        <f t="shared" ca="1" si="24"/>
        <v/>
      </c>
      <c r="AP98" s="45" t="str">
        <f t="shared" ca="1" si="25"/>
        <v>EQ1</v>
      </c>
      <c r="AQ98" s="78" t="str">
        <f t="array" aca="1" ref="AQ98" ca="1">IFERROR(INDEX(ZonePoints,MATCH(AO98,ColClubs,0),MATCH(AP98,LigEquipes,0)),"")</f>
        <v/>
      </c>
    </row>
    <row r="99" spans="2:43" ht="13">
      <c r="B99" s="175"/>
      <c r="C99" s="19">
        <v>97</v>
      </c>
      <c r="D99" s="22" t="str">
        <f t="array" ref="D99">IF(ISERROR(INDEX(DossardsARV,MATCH($A$3&amp;C99,triselcourse&amp;claselcourARV,0))),"-",INDEX(DossardsARV,MATCH($A$3&amp;C99,triselcourse&amp;claselcourARV,0)))</f>
        <v>-</v>
      </c>
      <c r="E99" s="117" t="str">
        <f t="shared" si="17"/>
        <v>-</v>
      </c>
      <c r="F99" s="117" t="str">
        <f t="shared" si="18"/>
        <v>-</v>
      </c>
      <c r="G99" s="21" t="str">
        <f t="array" ref="G99">IF($D99="","",IF(ISERROR(INDEX(TempsARV,MATCH($A$3&amp;D99,triselcourse&amp;DossardsARV,0))),"-",INDEX(TempsARV,MATCH($A$3&amp;D99,triselcourse&amp;DossardsARV,0))))</f>
        <v>-</v>
      </c>
      <c r="H99" s="117" t="str">
        <f t="shared" si="19"/>
        <v/>
      </c>
      <c r="I99" s="117" t="str">
        <f t="shared" si="20"/>
        <v/>
      </c>
      <c r="J99" s="117" t="str">
        <f t="shared" si="21"/>
        <v/>
      </c>
      <c r="K99" s="117" t="str">
        <f t="shared" si="22"/>
        <v/>
      </c>
      <c r="L99" s="62" t="str">
        <f t="array" aca="1" ref="L99" ca="1">IF(ISBLANK($C99),"",IF(OR(COUNTIF(clubARV5,H99)&lt;choixt5,COUNTIF($H$2:H98,H99)),"",SUM(SMALL(IF(clubARV5=H99,$C$3:$C$401),ROW(INDIRECT("1:"&amp;choixt5))))+ROW()/9^9))</f>
        <v/>
      </c>
      <c r="M99" s="36" t="str">
        <f ca="1">IF(N99="","",ROWS(M$3:M99))</f>
        <v/>
      </c>
      <c r="N99" s="1" t="str">
        <f ca="1">IF(COUNT(POINTS1b5)&lt;ROWS(N$3:N99),"",INDEX(clubARV5,MATCH(P99,POINTS1b5,0)))</f>
        <v/>
      </c>
      <c r="O99" s="1">
        <f t="shared" ca="1" si="23"/>
        <v>399</v>
      </c>
      <c r="P99" s="2" t="str">
        <f ca="1">IF(COUNT(POINTS1b5)&lt;ROWS(P$3:P99),"",SMALL(POINTS1b5,ROWS(P$3:P99)))</f>
        <v/>
      </c>
      <c r="Q99" s="40" t="str">
        <f t="array" aca="1" ref="Q99" ca="1">IFERROR(SMALL(IF(($H$3:$H$401=$N99)*($H$3:$H$401&lt;&gt;""),$C$3:$C$401),COLUMNS($Q:Q)),"-")</f>
        <v>-</v>
      </c>
      <c r="R99" s="63" t="str">
        <f t="array" aca="1" ref="R99" ca="1">IFERROR(SMALL(IF(($H$3:$H$401=$N99)*($H$3:$H$401&lt;&gt;""),$C$3:$C$401),COLUMNS($Q:R)),"-")</f>
        <v>-</v>
      </c>
      <c r="S99" s="63" t="str">
        <f t="array" aca="1" ref="S99" ca="1">IFERROR(SMALL(IF(($H$3:$H$401=$N99)*($H$3:$H$401&lt;&gt;""),$C$3:$C$401),COLUMNS($Q:S)),"-")</f>
        <v>-</v>
      </c>
      <c r="T99" s="63" t="str">
        <f t="array" aca="1" ref="T99" ca="1">IFERROR(SMALL(IF(($H$3:$H$401=$N99)*($H$3:$H$401&lt;&gt;""),$C$3:$C$401),COLUMNS($Q:T)),"-")</f>
        <v>-</v>
      </c>
      <c r="U99" s="63" t="str">
        <f t="array" aca="1" ref="U99" ca="1">IFERROR(SMALL(IF(($H$3:$H$401=$N99)*($H$3:$H$401&lt;&gt;""),$C$3:$C$401),COLUMNS($Q:U)),"-")</f>
        <v>-</v>
      </c>
      <c r="V99" s="40" t="str">
        <f t="array" aca="1" ref="V99" ca="1">IFERROR(SMALL(IF(($H$3:$H$401=$N99)*($H$3:$H$401&lt;&gt;""),$C$3:$C$401),COLUMNS($Q:V)),"-")</f>
        <v>-</v>
      </c>
      <c r="W99" s="63" t="str">
        <f t="array" aca="1" ref="W99" ca="1">IFERROR(SMALL(IF(($H$3:$H$401=$N99)*($H$3:$H$401&lt;&gt;""),$C$3:$C$401),COLUMNS($Q:W)),"-")</f>
        <v>-</v>
      </c>
      <c r="X99" s="63" t="str">
        <f t="array" aca="1" ref="X99" ca="1">IFERROR(SMALL(IF(($H$3:$H$401=$N99)*($H$3:$H$401&lt;&gt;""),$C$3:$C$401),COLUMNS($Q:X)),"-")</f>
        <v>-</v>
      </c>
      <c r="Y99" s="63" t="str">
        <f t="array" aca="1" ref="Y99" ca="1">IFERROR(SMALL(IF(($H$3:$H$401=$N99)*($H$3:$H$401&lt;&gt;""),$C$3:$C$401),COLUMNS($Q:Y)),"-")</f>
        <v>-</v>
      </c>
      <c r="Z99" s="63" t="str">
        <f t="array" aca="1" ref="Z99" ca="1">IFERROR(SMALL(IF(($H$3:$H$401=$N99)*($H$3:$H$401&lt;&gt;""),$C$3:$C$401),COLUMNS($Q:Z)),"-")</f>
        <v>-</v>
      </c>
      <c r="AA99" s="40" t="str">
        <f t="array" aca="1" ref="AA99" ca="1">IFERROR(SMALL(IF(($H$3:$H$401=$N99)*($H$3:$H$401&lt;&gt;""),$C$3:$C$401),COLUMNS($Q:AA)),"-")</f>
        <v>-</v>
      </c>
      <c r="AB99" s="63" t="str">
        <f t="array" aca="1" ref="AB99" ca="1">IFERROR(SMALL(IF(($H$3:$H$401=$N99)*($H$3:$H$401&lt;&gt;""),$C$3:$C$401),COLUMNS($Q:AB)),"-")</f>
        <v>-</v>
      </c>
      <c r="AC99" s="63" t="str">
        <f t="array" aca="1" ref="AC99" ca="1">IFERROR(SMALL(IF(($H$3:$H$401=$N99)*($H$3:$H$401&lt;&gt;""),$C$3:$C$401),COLUMNS($Q:AC)),"-")</f>
        <v>-</v>
      </c>
      <c r="AD99" s="63" t="str">
        <f t="array" aca="1" ref="AD99" ca="1">IFERROR(SMALL(IF(($H$3:$H$401=$N99)*($H$3:$H$401&lt;&gt;""),$C$3:$C$401),COLUMNS($Q:AD)),"-")</f>
        <v>-</v>
      </c>
      <c r="AE99" s="63" t="str">
        <f t="array" aca="1" ref="AE99" ca="1">IFERROR(SMALL(IF(($H$3:$H$401=$N99)*($H$3:$H$401&lt;&gt;""),$C$3:$C$401),COLUMNS($Q:AE)),"-")</f>
        <v>-</v>
      </c>
      <c r="AM99" s="58">
        <v>97</v>
      </c>
      <c r="AN99" s="43" t="str">
        <f t="array" aca="1" ref="AN99" ca="1">IFERROR(INDEX(ColClubs,MIN(IF(ZonePoints&lt;&gt;"",IF(ZonePoints+(ROW(ZonePoints)+COLUMN(ZonePoints))/9^9=SMALL(IF(ZonePoints&lt;&gt;"",ZonePoints+(ROW(ZonePoints)+COLUMN(ZonePoints))/9^9),ROWS($2:98)),ROW(INDIRECT("1:"&amp;ROWS(ColClubs)))))))&amp;" "&amp;INDEX(LigEquipes,,MIN(IF(ZonePoints&lt;&gt;"",IF(ZonePoints+(ROW(ZonePoints)+COLUMN(ZonePoints))/9^9=SMALL(IF(ZonePoints&lt;&gt;"",ZonePoints+(ROW(ZonePoints)+COLUMN(ZonePoints))/9^9),ROWS($2:98)),COLUMN(ZonePoints)-34)))),"")</f>
        <v xml:space="preserve"> EQ1</v>
      </c>
      <c r="AO99" s="45" t="str">
        <f t="shared" ca="1" si="24"/>
        <v/>
      </c>
      <c r="AP99" s="45" t="str">
        <f t="shared" ca="1" si="25"/>
        <v>EQ1</v>
      </c>
      <c r="AQ99" s="78" t="str">
        <f t="array" aca="1" ref="AQ99" ca="1">IFERROR(INDEX(ZonePoints,MATCH(AO99,ColClubs,0),MATCH(AP99,LigEquipes,0)),"")</f>
        <v/>
      </c>
    </row>
    <row r="100" spans="2:43" ht="13">
      <c r="B100" s="175"/>
      <c r="C100" s="19">
        <v>98</v>
      </c>
      <c r="D100" s="22" t="str">
        <f t="array" ref="D100">IF(ISERROR(INDEX(DossardsARV,MATCH($A$3&amp;C100,triselcourse&amp;claselcourARV,0))),"-",INDEX(DossardsARV,MATCH($A$3&amp;C100,triselcourse&amp;claselcourARV,0)))</f>
        <v>-</v>
      </c>
      <c r="E100" s="117" t="str">
        <f t="shared" si="17"/>
        <v>-</v>
      </c>
      <c r="F100" s="117" t="str">
        <f t="shared" si="18"/>
        <v>-</v>
      </c>
      <c r="G100" s="21" t="str">
        <f t="array" ref="G100">IF($D100="","",IF(ISERROR(INDEX(TempsARV,MATCH($A$3&amp;D100,triselcourse&amp;DossardsARV,0))),"-",INDEX(TempsARV,MATCH($A$3&amp;D100,triselcourse&amp;DossardsARV,0))))</f>
        <v>-</v>
      </c>
      <c r="H100" s="117" t="str">
        <f t="shared" si="19"/>
        <v/>
      </c>
      <c r="I100" s="117" t="str">
        <f t="shared" si="20"/>
        <v/>
      </c>
      <c r="J100" s="117" t="str">
        <f t="shared" si="21"/>
        <v/>
      </c>
      <c r="K100" s="117" t="str">
        <f t="shared" si="22"/>
        <v/>
      </c>
      <c r="L100" s="62" t="str">
        <f t="array" aca="1" ref="L100" ca="1">IF(ISBLANK($C100),"",IF(OR(COUNTIF(clubARV5,H100)&lt;choixt5,COUNTIF($H$2:H99,H100)),"",SUM(SMALL(IF(clubARV5=H100,$C$3:$C$401),ROW(INDIRECT("1:"&amp;choixt5))))+ROW()/9^9))</f>
        <v/>
      </c>
      <c r="M100" s="36" t="str">
        <f ca="1">IF(N100="","",ROWS(M$3:M100))</f>
        <v/>
      </c>
      <c r="N100" s="1" t="str">
        <f ca="1">IF(COUNT(POINTS1b5)&lt;ROWS(N$3:N100),"",INDEX(clubARV5,MATCH(P100,POINTS1b5,0)))</f>
        <v/>
      </c>
      <c r="O100" s="1">
        <f t="shared" ca="1" si="23"/>
        <v>399</v>
      </c>
      <c r="P100" s="2" t="str">
        <f ca="1">IF(COUNT(POINTS1b5)&lt;ROWS(P$3:P100),"",SMALL(POINTS1b5,ROWS(P$3:P100)))</f>
        <v/>
      </c>
      <c r="Q100" s="40" t="str">
        <f t="array" aca="1" ref="Q100" ca="1">IFERROR(SMALL(IF(($H$3:$H$401=$N100)*($H$3:$H$401&lt;&gt;""),$C$3:$C$401),COLUMNS($Q:Q)),"-")</f>
        <v>-</v>
      </c>
      <c r="R100" s="63" t="str">
        <f t="array" aca="1" ref="R100" ca="1">IFERROR(SMALL(IF(($H$3:$H$401=$N100)*($H$3:$H$401&lt;&gt;""),$C$3:$C$401),COLUMNS($Q:R)),"-")</f>
        <v>-</v>
      </c>
      <c r="S100" s="63" t="str">
        <f t="array" aca="1" ref="S100" ca="1">IFERROR(SMALL(IF(($H$3:$H$401=$N100)*($H$3:$H$401&lt;&gt;""),$C$3:$C$401),COLUMNS($Q:S)),"-")</f>
        <v>-</v>
      </c>
      <c r="T100" s="63" t="str">
        <f t="array" aca="1" ref="T100" ca="1">IFERROR(SMALL(IF(($H$3:$H$401=$N100)*($H$3:$H$401&lt;&gt;""),$C$3:$C$401),COLUMNS($Q:T)),"-")</f>
        <v>-</v>
      </c>
      <c r="U100" s="63" t="str">
        <f t="array" aca="1" ref="U100" ca="1">IFERROR(SMALL(IF(($H$3:$H$401=$N100)*($H$3:$H$401&lt;&gt;""),$C$3:$C$401),COLUMNS($Q:U)),"-")</f>
        <v>-</v>
      </c>
      <c r="V100" s="40" t="str">
        <f t="array" aca="1" ref="V100" ca="1">IFERROR(SMALL(IF(($H$3:$H$401=$N100)*($H$3:$H$401&lt;&gt;""),$C$3:$C$401),COLUMNS($Q:V)),"-")</f>
        <v>-</v>
      </c>
      <c r="W100" s="63" t="str">
        <f t="array" aca="1" ref="W100" ca="1">IFERROR(SMALL(IF(($H$3:$H$401=$N100)*($H$3:$H$401&lt;&gt;""),$C$3:$C$401),COLUMNS($Q:W)),"-")</f>
        <v>-</v>
      </c>
      <c r="X100" s="63" t="str">
        <f t="array" aca="1" ref="X100" ca="1">IFERROR(SMALL(IF(($H$3:$H$401=$N100)*($H$3:$H$401&lt;&gt;""),$C$3:$C$401),COLUMNS($Q:X)),"-")</f>
        <v>-</v>
      </c>
      <c r="Y100" s="63" t="str">
        <f t="array" aca="1" ref="Y100" ca="1">IFERROR(SMALL(IF(($H$3:$H$401=$N100)*($H$3:$H$401&lt;&gt;""),$C$3:$C$401),COLUMNS($Q:Y)),"-")</f>
        <v>-</v>
      </c>
      <c r="Z100" s="63" t="str">
        <f t="array" aca="1" ref="Z100" ca="1">IFERROR(SMALL(IF(($H$3:$H$401=$N100)*($H$3:$H$401&lt;&gt;""),$C$3:$C$401),COLUMNS($Q:Z)),"-")</f>
        <v>-</v>
      </c>
      <c r="AA100" s="40" t="str">
        <f t="array" aca="1" ref="AA100" ca="1">IFERROR(SMALL(IF(($H$3:$H$401=$N100)*($H$3:$H$401&lt;&gt;""),$C$3:$C$401),COLUMNS($Q:AA)),"-")</f>
        <v>-</v>
      </c>
      <c r="AB100" s="63" t="str">
        <f t="array" aca="1" ref="AB100" ca="1">IFERROR(SMALL(IF(($H$3:$H$401=$N100)*($H$3:$H$401&lt;&gt;""),$C$3:$C$401),COLUMNS($Q:AB)),"-")</f>
        <v>-</v>
      </c>
      <c r="AC100" s="63" t="str">
        <f t="array" aca="1" ref="AC100" ca="1">IFERROR(SMALL(IF(($H$3:$H$401=$N100)*($H$3:$H$401&lt;&gt;""),$C$3:$C$401),COLUMNS($Q:AC)),"-")</f>
        <v>-</v>
      </c>
      <c r="AD100" s="63" t="str">
        <f t="array" aca="1" ref="AD100" ca="1">IFERROR(SMALL(IF(($H$3:$H$401=$N100)*($H$3:$H$401&lt;&gt;""),$C$3:$C$401),COLUMNS($Q:AD)),"-")</f>
        <v>-</v>
      </c>
      <c r="AE100" s="63" t="str">
        <f t="array" aca="1" ref="AE100" ca="1">IFERROR(SMALL(IF(($H$3:$H$401=$N100)*($H$3:$H$401&lt;&gt;""),$C$3:$C$401),COLUMNS($Q:AE)),"-")</f>
        <v>-</v>
      </c>
      <c r="AM100" s="58">
        <v>98</v>
      </c>
      <c r="AN100" s="43" t="str">
        <f t="array" aca="1" ref="AN100" ca="1">IFERROR(INDEX(ColClubs,MIN(IF(ZonePoints&lt;&gt;"",IF(ZonePoints+(ROW(ZonePoints)+COLUMN(ZonePoints))/9^9=SMALL(IF(ZonePoints&lt;&gt;"",ZonePoints+(ROW(ZonePoints)+COLUMN(ZonePoints))/9^9),ROWS($2:99)),ROW(INDIRECT("1:"&amp;ROWS(ColClubs)))))))&amp;" "&amp;INDEX(LigEquipes,,MIN(IF(ZonePoints&lt;&gt;"",IF(ZonePoints+(ROW(ZonePoints)+COLUMN(ZonePoints))/9^9=SMALL(IF(ZonePoints&lt;&gt;"",ZonePoints+(ROW(ZonePoints)+COLUMN(ZonePoints))/9^9),ROWS($2:99)),COLUMN(ZonePoints)-34)))),"")</f>
        <v xml:space="preserve"> EQ1</v>
      </c>
      <c r="AO100" s="45" t="str">
        <f t="shared" ca="1" si="24"/>
        <v/>
      </c>
      <c r="AP100" s="45" t="str">
        <f t="shared" ca="1" si="25"/>
        <v>EQ1</v>
      </c>
      <c r="AQ100" s="78" t="str">
        <f t="array" aca="1" ref="AQ100" ca="1">IFERROR(INDEX(ZonePoints,MATCH(AO100,ColClubs,0),MATCH(AP100,LigEquipes,0)),"")</f>
        <v/>
      </c>
    </row>
    <row r="101" spans="2:43" ht="13">
      <c r="B101" s="175"/>
      <c r="C101" s="19">
        <v>99</v>
      </c>
      <c r="D101" s="22" t="str">
        <f t="array" ref="D101">IF(ISERROR(INDEX(DossardsARV,MATCH($A$3&amp;C101,triselcourse&amp;claselcourARV,0))),"-",INDEX(DossardsARV,MATCH($A$3&amp;C101,triselcourse&amp;claselcourARV,0)))</f>
        <v>-</v>
      </c>
      <c r="E101" s="117" t="str">
        <f t="shared" si="17"/>
        <v>-</v>
      </c>
      <c r="F101" s="117" t="str">
        <f t="shared" si="18"/>
        <v>-</v>
      </c>
      <c r="G101" s="21" t="str">
        <f t="array" ref="G101">IF($D101="","",IF(ISERROR(INDEX(TempsARV,MATCH($A$3&amp;D101,triselcourse&amp;DossardsARV,0))),"-",INDEX(TempsARV,MATCH($A$3&amp;D101,triselcourse&amp;DossardsARV,0))))</f>
        <v>-</v>
      </c>
      <c r="H101" s="117" t="str">
        <f t="shared" si="19"/>
        <v/>
      </c>
      <c r="I101" s="117" t="str">
        <f t="shared" si="20"/>
        <v/>
      </c>
      <c r="J101" s="117" t="str">
        <f t="shared" si="21"/>
        <v/>
      </c>
      <c r="K101" s="117" t="str">
        <f t="shared" si="22"/>
        <v/>
      </c>
      <c r="L101" s="62" t="str">
        <f t="array" aca="1" ref="L101" ca="1">IF(ISBLANK($C101),"",IF(OR(COUNTIF(clubARV5,H101)&lt;choixt5,COUNTIF($H$2:H100,H101)),"",SUM(SMALL(IF(clubARV5=H101,$C$3:$C$401),ROW(INDIRECT("1:"&amp;choixt5))))+ROW()/9^9))</f>
        <v/>
      </c>
      <c r="M101" s="36" t="str">
        <f ca="1">IF(N101="","",ROWS(M$3:M101))</f>
        <v/>
      </c>
      <c r="N101" s="1" t="str">
        <f ca="1">IF(COUNT(POINTS1b5)&lt;ROWS(N$3:N101),"",INDEX(clubARV5,MATCH(P101,POINTS1b5,0)))</f>
        <v/>
      </c>
      <c r="O101" s="1">
        <f t="shared" ca="1" si="23"/>
        <v>399</v>
      </c>
      <c r="P101" s="2" t="str">
        <f ca="1">IF(COUNT(POINTS1b5)&lt;ROWS(P$3:P101),"",SMALL(POINTS1b5,ROWS(P$3:P101)))</f>
        <v/>
      </c>
      <c r="Q101" s="40" t="str">
        <f t="array" aca="1" ref="Q101" ca="1">IFERROR(SMALL(IF(($H$3:$H$401=$N101)*($H$3:$H$401&lt;&gt;""),$C$3:$C$401),COLUMNS($Q:Q)),"-")</f>
        <v>-</v>
      </c>
      <c r="R101" s="63" t="str">
        <f t="array" aca="1" ref="R101" ca="1">IFERROR(SMALL(IF(($H$3:$H$401=$N101)*($H$3:$H$401&lt;&gt;""),$C$3:$C$401),COLUMNS($Q:R)),"-")</f>
        <v>-</v>
      </c>
      <c r="S101" s="63" t="str">
        <f t="array" aca="1" ref="S101" ca="1">IFERROR(SMALL(IF(($H$3:$H$401=$N101)*($H$3:$H$401&lt;&gt;""),$C$3:$C$401),COLUMNS($Q:S)),"-")</f>
        <v>-</v>
      </c>
      <c r="T101" s="63" t="str">
        <f t="array" aca="1" ref="T101" ca="1">IFERROR(SMALL(IF(($H$3:$H$401=$N101)*($H$3:$H$401&lt;&gt;""),$C$3:$C$401),COLUMNS($Q:T)),"-")</f>
        <v>-</v>
      </c>
      <c r="U101" s="63" t="str">
        <f t="array" aca="1" ref="U101" ca="1">IFERROR(SMALL(IF(($H$3:$H$401=$N101)*($H$3:$H$401&lt;&gt;""),$C$3:$C$401),COLUMNS($Q:U)),"-")</f>
        <v>-</v>
      </c>
      <c r="V101" s="40" t="str">
        <f t="array" aca="1" ref="V101" ca="1">IFERROR(SMALL(IF(($H$3:$H$401=$N101)*($H$3:$H$401&lt;&gt;""),$C$3:$C$401),COLUMNS($Q:V)),"-")</f>
        <v>-</v>
      </c>
      <c r="W101" s="63" t="str">
        <f t="array" aca="1" ref="W101" ca="1">IFERROR(SMALL(IF(($H$3:$H$401=$N101)*($H$3:$H$401&lt;&gt;""),$C$3:$C$401),COLUMNS($Q:W)),"-")</f>
        <v>-</v>
      </c>
      <c r="X101" s="63" t="str">
        <f t="array" aca="1" ref="X101" ca="1">IFERROR(SMALL(IF(($H$3:$H$401=$N101)*($H$3:$H$401&lt;&gt;""),$C$3:$C$401),COLUMNS($Q:X)),"-")</f>
        <v>-</v>
      </c>
      <c r="Y101" s="63" t="str">
        <f t="array" aca="1" ref="Y101" ca="1">IFERROR(SMALL(IF(($H$3:$H$401=$N101)*($H$3:$H$401&lt;&gt;""),$C$3:$C$401),COLUMNS($Q:Y)),"-")</f>
        <v>-</v>
      </c>
      <c r="Z101" s="63" t="str">
        <f t="array" aca="1" ref="Z101" ca="1">IFERROR(SMALL(IF(($H$3:$H$401=$N101)*($H$3:$H$401&lt;&gt;""),$C$3:$C$401),COLUMNS($Q:Z)),"-")</f>
        <v>-</v>
      </c>
      <c r="AA101" s="40" t="str">
        <f t="array" aca="1" ref="AA101" ca="1">IFERROR(SMALL(IF(($H$3:$H$401=$N101)*($H$3:$H$401&lt;&gt;""),$C$3:$C$401),COLUMNS($Q:AA)),"-")</f>
        <v>-</v>
      </c>
      <c r="AB101" s="63" t="str">
        <f t="array" aca="1" ref="AB101" ca="1">IFERROR(SMALL(IF(($H$3:$H$401=$N101)*($H$3:$H$401&lt;&gt;""),$C$3:$C$401),COLUMNS($Q:AB)),"-")</f>
        <v>-</v>
      </c>
      <c r="AC101" s="63" t="str">
        <f t="array" aca="1" ref="AC101" ca="1">IFERROR(SMALL(IF(($H$3:$H$401=$N101)*($H$3:$H$401&lt;&gt;""),$C$3:$C$401),COLUMNS($Q:AC)),"-")</f>
        <v>-</v>
      </c>
      <c r="AD101" s="63" t="str">
        <f t="array" aca="1" ref="AD101" ca="1">IFERROR(SMALL(IF(($H$3:$H$401=$N101)*($H$3:$H$401&lt;&gt;""),$C$3:$C$401),COLUMNS($Q:AD)),"-")</f>
        <v>-</v>
      </c>
      <c r="AE101" s="63" t="str">
        <f t="array" aca="1" ref="AE101" ca="1">IFERROR(SMALL(IF(($H$3:$H$401=$N101)*($H$3:$H$401&lt;&gt;""),$C$3:$C$401),COLUMNS($Q:AE)),"-")</f>
        <v>-</v>
      </c>
      <c r="AM101" s="58">
        <v>99</v>
      </c>
      <c r="AN101" s="43" t="str">
        <f t="array" aca="1" ref="AN101" ca="1">IFERROR(INDEX(ColClubs,MIN(IF(ZonePoints&lt;&gt;"",IF(ZonePoints+(ROW(ZonePoints)+COLUMN(ZonePoints))/9^9=SMALL(IF(ZonePoints&lt;&gt;"",ZonePoints+(ROW(ZonePoints)+COLUMN(ZonePoints))/9^9),ROWS($2:100)),ROW(INDIRECT("1:"&amp;ROWS(ColClubs)))))))&amp;" "&amp;INDEX(LigEquipes,,MIN(IF(ZonePoints&lt;&gt;"",IF(ZonePoints+(ROW(ZonePoints)+COLUMN(ZonePoints))/9^9=SMALL(IF(ZonePoints&lt;&gt;"",ZonePoints+(ROW(ZonePoints)+COLUMN(ZonePoints))/9^9),ROWS($2:100)),COLUMN(ZonePoints)-34)))),"")</f>
        <v xml:space="preserve"> EQ1</v>
      </c>
      <c r="AO101" s="45" t="str">
        <f t="shared" ca="1" si="24"/>
        <v/>
      </c>
      <c r="AP101" s="45" t="str">
        <f t="shared" ca="1" si="25"/>
        <v>EQ1</v>
      </c>
      <c r="AQ101" s="78" t="str">
        <f t="array" aca="1" ref="AQ101" ca="1">IFERROR(INDEX(ZonePoints,MATCH(AO101,ColClubs,0),MATCH(AP101,LigEquipes,0)),"")</f>
        <v/>
      </c>
    </row>
    <row r="102" spans="2:43" ht="13">
      <c r="B102" s="175"/>
      <c r="C102" s="19">
        <v>100</v>
      </c>
      <c r="D102" s="22" t="str">
        <f t="array" ref="D102">IF(ISERROR(INDEX(DossardsARV,MATCH($A$3&amp;C102,triselcourse&amp;claselcourARV,0))),"-",INDEX(DossardsARV,MATCH($A$3&amp;C102,triselcourse&amp;claselcourARV,0)))</f>
        <v>-</v>
      </c>
      <c r="E102" s="117" t="str">
        <f t="shared" si="17"/>
        <v>-</v>
      </c>
      <c r="F102" s="117" t="str">
        <f t="shared" si="18"/>
        <v>-</v>
      </c>
      <c r="G102" s="21" t="str">
        <f t="array" ref="G102">IF($D102="","",IF(ISERROR(INDEX(TempsARV,MATCH($A$3&amp;D102,triselcourse&amp;DossardsARV,0))),"-",INDEX(TempsARV,MATCH($A$3&amp;D102,triselcourse&amp;DossardsARV,0))))</f>
        <v>-</v>
      </c>
      <c r="H102" s="117" t="str">
        <f t="shared" si="19"/>
        <v/>
      </c>
      <c r="I102" s="117" t="str">
        <f t="shared" si="20"/>
        <v/>
      </c>
      <c r="J102" s="117" t="str">
        <f t="shared" si="21"/>
        <v/>
      </c>
      <c r="K102" s="117" t="str">
        <f t="shared" si="22"/>
        <v/>
      </c>
      <c r="L102" s="62" t="str">
        <f t="array" aca="1" ref="L102" ca="1">IF(ISBLANK($C102),"",IF(OR(COUNTIF(clubARV5,H102)&lt;choixt5,COUNTIF($H$2:H101,H102)),"",SUM(SMALL(IF(clubARV5=H102,$C$3:$C$401),ROW(INDIRECT("1:"&amp;choixt5))))+ROW()/9^9))</f>
        <v/>
      </c>
      <c r="M102" s="36" t="str">
        <f ca="1">IF(N102="","",ROWS(M$3:M102))</f>
        <v/>
      </c>
      <c r="N102" s="1" t="str">
        <f ca="1">IF(COUNT(POINTS1b5)&lt;ROWS(N$3:N102),"",INDEX(clubARV5,MATCH(P102,POINTS1b5,0)))</f>
        <v/>
      </c>
      <c r="O102" s="1">
        <f t="shared" ca="1" si="23"/>
        <v>399</v>
      </c>
      <c r="P102" s="2" t="str">
        <f ca="1">IF(COUNT(POINTS1b5)&lt;ROWS(P$3:P102),"",SMALL(POINTS1b5,ROWS(P$3:P102)))</f>
        <v/>
      </c>
      <c r="Q102" s="40" t="str">
        <f t="array" aca="1" ref="Q102" ca="1">IFERROR(SMALL(IF(($H$3:$H$401=$N102)*($H$3:$H$401&lt;&gt;""),$C$3:$C$401),COLUMNS($Q:Q)),"-")</f>
        <v>-</v>
      </c>
      <c r="R102" s="63" t="str">
        <f t="array" aca="1" ref="R102" ca="1">IFERROR(SMALL(IF(($H$3:$H$401=$N102)*($H$3:$H$401&lt;&gt;""),$C$3:$C$401),COLUMNS($Q:R)),"-")</f>
        <v>-</v>
      </c>
      <c r="S102" s="63" t="str">
        <f t="array" aca="1" ref="S102" ca="1">IFERROR(SMALL(IF(($H$3:$H$401=$N102)*($H$3:$H$401&lt;&gt;""),$C$3:$C$401),COLUMNS($Q:S)),"-")</f>
        <v>-</v>
      </c>
      <c r="T102" s="63" t="str">
        <f t="array" aca="1" ref="T102" ca="1">IFERROR(SMALL(IF(($H$3:$H$401=$N102)*($H$3:$H$401&lt;&gt;""),$C$3:$C$401),COLUMNS($Q:T)),"-")</f>
        <v>-</v>
      </c>
      <c r="U102" s="63" t="str">
        <f t="array" aca="1" ref="U102" ca="1">IFERROR(SMALL(IF(($H$3:$H$401=$N102)*($H$3:$H$401&lt;&gt;""),$C$3:$C$401),COLUMNS($Q:U)),"-")</f>
        <v>-</v>
      </c>
      <c r="V102" s="40" t="str">
        <f t="array" aca="1" ref="V102" ca="1">IFERROR(SMALL(IF(($H$3:$H$401=$N102)*($H$3:$H$401&lt;&gt;""),$C$3:$C$401),COLUMNS($Q:V)),"-")</f>
        <v>-</v>
      </c>
      <c r="W102" s="63" t="str">
        <f t="array" aca="1" ref="W102" ca="1">IFERROR(SMALL(IF(($H$3:$H$401=$N102)*($H$3:$H$401&lt;&gt;""),$C$3:$C$401),COLUMNS($Q:W)),"-")</f>
        <v>-</v>
      </c>
      <c r="X102" s="63" t="str">
        <f t="array" aca="1" ref="X102" ca="1">IFERROR(SMALL(IF(($H$3:$H$401=$N102)*($H$3:$H$401&lt;&gt;""),$C$3:$C$401),COLUMNS($Q:X)),"-")</f>
        <v>-</v>
      </c>
      <c r="Y102" s="63" t="str">
        <f t="array" aca="1" ref="Y102" ca="1">IFERROR(SMALL(IF(($H$3:$H$401=$N102)*($H$3:$H$401&lt;&gt;""),$C$3:$C$401),COLUMNS($Q:Y)),"-")</f>
        <v>-</v>
      </c>
      <c r="Z102" s="63" t="str">
        <f t="array" aca="1" ref="Z102" ca="1">IFERROR(SMALL(IF(($H$3:$H$401=$N102)*($H$3:$H$401&lt;&gt;""),$C$3:$C$401),COLUMNS($Q:Z)),"-")</f>
        <v>-</v>
      </c>
      <c r="AA102" s="40" t="str">
        <f t="array" aca="1" ref="AA102" ca="1">IFERROR(SMALL(IF(($H$3:$H$401=$N102)*($H$3:$H$401&lt;&gt;""),$C$3:$C$401),COLUMNS($Q:AA)),"-")</f>
        <v>-</v>
      </c>
      <c r="AB102" s="63" t="str">
        <f t="array" aca="1" ref="AB102" ca="1">IFERROR(SMALL(IF(($H$3:$H$401=$N102)*($H$3:$H$401&lt;&gt;""),$C$3:$C$401),COLUMNS($Q:AB)),"-")</f>
        <v>-</v>
      </c>
      <c r="AC102" s="63" t="str">
        <f t="array" aca="1" ref="AC102" ca="1">IFERROR(SMALL(IF(($H$3:$H$401=$N102)*($H$3:$H$401&lt;&gt;""),$C$3:$C$401),COLUMNS($Q:AC)),"-")</f>
        <v>-</v>
      </c>
      <c r="AD102" s="63" t="str">
        <f t="array" aca="1" ref="AD102" ca="1">IFERROR(SMALL(IF(($H$3:$H$401=$N102)*($H$3:$H$401&lt;&gt;""),$C$3:$C$401),COLUMNS($Q:AD)),"-")</f>
        <v>-</v>
      </c>
      <c r="AE102" s="63" t="str">
        <f t="array" aca="1" ref="AE102" ca="1">IFERROR(SMALL(IF(($H$3:$H$401=$N102)*($H$3:$H$401&lt;&gt;""),$C$3:$C$401),COLUMNS($Q:AE)),"-")</f>
        <v>-</v>
      </c>
      <c r="AM102" s="58">
        <v>100</v>
      </c>
      <c r="AN102" s="43" t="str">
        <f t="array" aca="1" ref="AN102" ca="1">IFERROR(INDEX(ColClubs,MIN(IF(ZonePoints&lt;&gt;"",IF(ZonePoints+(ROW(ZonePoints)+COLUMN(ZonePoints))/9^9=SMALL(IF(ZonePoints&lt;&gt;"",ZonePoints+(ROW(ZonePoints)+COLUMN(ZonePoints))/9^9),ROWS($2:101)),ROW(INDIRECT("1:"&amp;ROWS(ColClubs)))))))&amp;" "&amp;INDEX(LigEquipes,,MIN(IF(ZonePoints&lt;&gt;"",IF(ZonePoints+(ROW(ZonePoints)+COLUMN(ZonePoints))/9^9=SMALL(IF(ZonePoints&lt;&gt;"",ZonePoints+(ROW(ZonePoints)+COLUMN(ZonePoints))/9^9),ROWS($2:101)),COLUMN(ZonePoints)-34)))),"")</f>
        <v xml:space="preserve"> EQ1</v>
      </c>
      <c r="AO102" s="45" t="str">
        <f t="shared" ca="1" si="24"/>
        <v/>
      </c>
      <c r="AP102" s="45" t="str">
        <f t="shared" ca="1" si="25"/>
        <v>EQ1</v>
      </c>
      <c r="AQ102" s="78" t="str">
        <f t="array" aca="1" ref="AQ102" ca="1">IFERROR(INDEX(ZonePoints,MATCH(AO102,ColClubs,0),MATCH(AP102,LigEquipes,0)),"")</f>
        <v/>
      </c>
    </row>
    <row r="103" spans="2:43" ht="13">
      <c r="B103" s="175"/>
      <c r="C103" s="19">
        <v>101</v>
      </c>
      <c r="D103" s="22" t="str">
        <f t="array" ref="D103">IF(ISERROR(INDEX(DossardsARV,MATCH($A$3&amp;C103,triselcourse&amp;claselcourARV,0))),"-",INDEX(DossardsARV,MATCH($A$3&amp;C103,triselcourse&amp;claselcourARV,0)))</f>
        <v>-</v>
      </c>
      <c r="E103" s="117" t="str">
        <f t="shared" si="17"/>
        <v>-</v>
      </c>
      <c r="F103" s="117" t="str">
        <f t="shared" si="18"/>
        <v>-</v>
      </c>
      <c r="G103" s="21" t="str">
        <f t="array" ref="G103">IF($D103="","",IF(ISERROR(INDEX(TempsARV,MATCH($A$3&amp;D103,triselcourse&amp;DossardsARV,0))),"-",INDEX(TempsARV,MATCH($A$3&amp;D103,triselcourse&amp;DossardsARV,0))))</f>
        <v>-</v>
      </c>
      <c r="H103" s="117" t="str">
        <f t="shared" si="19"/>
        <v/>
      </c>
      <c r="I103" s="117" t="str">
        <f t="shared" si="20"/>
        <v/>
      </c>
      <c r="J103" s="117" t="str">
        <f t="shared" si="21"/>
        <v/>
      </c>
      <c r="K103" s="117" t="str">
        <f t="shared" si="22"/>
        <v/>
      </c>
      <c r="L103" s="62" t="str">
        <f t="array" aca="1" ref="L103" ca="1">IF(ISBLANK($C103),"",IF(OR(COUNTIF(clubARV5,H103)&lt;choixt5,COUNTIF($H$2:H102,H103)),"",SUM(SMALL(IF(clubARV5=H103,$C$3:$C$401),ROW(INDIRECT("1:"&amp;choixt5))))+ROW()/9^9))</f>
        <v/>
      </c>
      <c r="M103" s="36" t="str">
        <f ca="1">IF(N103="","",ROWS(M$3:M103))</f>
        <v/>
      </c>
      <c r="N103" s="1" t="str">
        <f ca="1">IF(COUNT(POINTS1b5)&lt;ROWS(N$3:N103),"",INDEX(clubARV5,MATCH(P103,POINTS1b5,0)))</f>
        <v/>
      </c>
      <c r="O103" s="1">
        <f t="shared" ca="1" si="23"/>
        <v>399</v>
      </c>
      <c r="P103" s="2" t="str">
        <f ca="1">IF(COUNT(POINTS1b5)&lt;ROWS(P$3:P103),"",SMALL(POINTS1b5,ROWS(P$3:P103)))</f>
        <v/>
      </c>
      <c r="Q103" s="40" t="str">
        <f t="array" aca="1" ref="Q103" ca="1">IFERROR(SMALL(IF(($H$3:$H$401=$N103)*($H$3:$H$401&lt;&gt;""),$C$3:$C$401),COLUMNS($Q:Q)),"-")</f>
        <v>-</v>
      </c>
      <c r="R103" s="63" t="str">
        <f t="array" aca="1" ref="R103" ca="1">IFERROR(SMALL(IF(($H$3:$H$401=$N103)*($H$3:$H$401&lt;&gt;""),$C$3:$C$401),COLUMNS($Q:R)),"-")</f>
        <v>-</v>
      </c>
      <c r="S103" s="63" t="str">
        <f t="array" aca="1" ref="S103" ca="1">IFERROR(SMALL(IF(($H$3:$H$401=$N103)*($H$3:$H$401&lt;&gt;""),$C$3:$C$401),COLUMNS($Q:S)),"-")</f>
        <v>-</v>
      </c>
      <c r="T103" s="63" t="str">
        <f t="array" aca="1" ref="T103" ca="1">IFERROR(SMALL(IF(($H$3:$H$401=$N103)*($H$3:$H$401&lt;&gt;""),$C$3:$C$401),COLUMNS($Q:T)),"-")</f>
        <v>-</v>
      </c>
      <c r="U103" s="63" t="str">
        <f t="array" aca="1" ref="U103" ca="1">IFERROR(SMALL(IF(($H$3:$H$401=$N103)*($H$3:$H$401&lt;&gt;""),$C$3:$C$401),COLUMNS($Q:U)),"-")</f>
        <v>-</v>
      </c>
      <c r="V103" s="40" t="str">
        <f t="array" aca="1" ref="V103" ca="1">IFERROR(SMALL(IF(($H$3:$H$401=$N103)*($H$3:$H$401&lt;&gt;""),$C$3:$C$401),COLUMNS($Q:V)),"-")</f>
        <v>-</v>
      </c>
      <c r="W103" s="63" t="str">
        <f t="array" aca="1" ref="W103" ca="1">IFERROR(SMALL(IF(($H$3:$H$401=$N103)*($H$3:$H$401&lt;&gt;""),$C$3:$C$401),COLUMNS($Q:W)),"-")</f>
        <v>-</v>
      </c>
      <c r="X103" s="63" t="str">
        <f t="array" aca="1" ref="X103" ca="1">IFERROR(SMALL(IF(($H$3:$H$401=$N103)*($H$3:$H$401&lt;&gt;""),$C$3:$C$401),COLUMNS($Q:X)),"-")</f>
        <v>-</v>
      </c>
      <c r="Y103" s="63" t="str">
        <f t="array" aca="1" ref="Y103" ca="1">IFERROR(SMALL(IF(($H$3:$H$401=$N103)*($H$3:$H$401&lt;&gt;""),$C$3:$C$401),COLUMNS($Q:Y)),"-")</f>
        <v>-</v>
      </c>
      <c r="Z103" s="63" t="str">
        <f t="array" aca="1" ref="Z103" ca="1">IFERROR(SMALL(IF(($H$3:$H$401=$N103)*($H$3:$H$401&lt;&gt;""),$C$3:$C$401),COLUMNS($Q:Z)),"-")</f>
        <v>-</v>
      </c>
      <c r="AA103" s="40" t="str">
        <f t="array" aca="1" ref="AA103" ca="1">IFERROR(SMALL(IF(($H$3:$H$401=$N103)*($H$3:$H$401&lt;&gt;""),$C$3:$C$401),COLUMNS($Q:AA)),"-")</f>
        <v>-</v>
      </c>
      <c r="AB103" s="63" t="str">
        <f t="array" aca="1" ref="AB103" ca="1">IFERROR(SMALL(IF(($H$3:$H$401=$N103)*($H$3:$H$401&lt;&gt;""),$C$3:$C$401),COLUMNS($Q:AB)),"-")</f>
        <v>-</v>
      </c>
      <c r="AC103" s="63" t="str">
        <f t="array" aca="1" ref="AC103" ca="1">IFERROR(SMALL(IF(($H$3:$H$401=$N103)*($H$3:$H$401&lt;&gt;""),$C$3:$C$401),COLUMNS($Q:AC)),"-")</f>
        <v>-</v>
      </c>
      <c r="AD103" s="63" t="str">
        <f t="array" aca="1" ref="AD103" ca="1">IFERROR(SMALL(IF(($H$3:$H$401=$N103)*($H$3:$H$401&lt;&gt;""),$C$3:$C$401),COLUMNS($Q:AD)),"-")</f>
        <v>-</v>
      </c>
      <c r="AE103" s="63" t="str">
        <f t="array" aca="1" ref="AE103" ca="1">IFERROR(SMALL(IF(($H$3:$H$401=$N103)*($H$3:$H$401&lt;&gt;""),$C$3:$C$401),COLUMNS($Q:AE)),"-")</f>
        <v>-</v>
      </c>
      <c r="AM103" s="58">
        <v>101</v>
      </c>
      <c r="AN103" s="43" t="str">
        <f t="array" aca="1" ref="AN103" ca="1">IFERROR(INDEX(ColClubs,MIN(IF(ZonePoints&lt;&gt;"",IF(ZonePoints+(ROW(ZonePoints)+COLUMN(ZonePoints))/9^9=SMALL(IF(ZonePoints&lt;&gt;"",ZonePoints+(ROW(ZonePoints)+COLUMN(ZonePoints))/9^9),ROWS($2:102)),ROW(INDIRECT("1:"&amp;ROWS(ColClubs)))))))&amp;" "&amp;INDEX(LigEquipes,,MIN(IF(ZonePoints&lt;&gt;"",IF(ZonePoints+(ROW(ZonePoints)+COLUMN(ZonePoints))/9^9=SMALL(IF(ZonePoints&lt;&gt;"",ZonePoints+(ROW(ZonePoints)+COLUMN(ZonePoints))/9^9),ROWS($2:102)),COLUMN(ZonePoints)-34)))),"")</f>
        <v xml:space="preserve"> EQ1</v>
      </c>
      <c r="AO103" s="45" t="str">
        <f t="shared" ca="1" si="24"/>
        <v/>
      </c>
      <c r="AP103" s="45" t="str">
        <f t="shared" ca="1" si="25"/>
        <v>EQ1</v>
      </c>
      <c r="AQ103" s="78" t="str">
        <f t="array" aca="1" ref="AQ103" ca="1">IFERROR(INDEX(ZonePoints,MATCH(AO103,ColClubs,0),MATCH(AP103,LigEquipes,0)),"")</f>
        <v/>
      </c>
    </row>
    <row r="104" spans="2:43" ht="13">
      <c r="B104" s="175"/>
      <c r="C104" s="19">
        <v>102</v>
      </c>
      <c r="D104" s="22" t="str">
        <f t="array" ref="D104">IF(ISERROR(INDEX(DossardsARV,MATCH($A$3&amp;C104,triselcourse&amp;claselcourARV,0))),"-",INDEX(DossardsARV,MATCH($A$3&amp;C104,triselcourse&amp;claselcourARV,0)))</f>
        <v>-</v>
      </c>
      <c r="E104" s="117" t="str">
        <f t="shared" si="17"/>
        <v>-</v>
      </c>
      <c r="F104" s="117" t="str">
        <f t="shared" si="18"/>
        <v>-</v>
      </c>
      <c r="G104" s="21" t="str">
        <f t="array" ref="G104">IF($D104="","",IF(ISERROR(INDEX(TempsARV,MATCH($A$3&amp;D104,triselcourse&amp;DossardsARV,0))),"-",INDEX(TempsARV,MATCH($A$3&amp;D104,triselcourse&amp;DossardsARV,0))))</f>
        <v>-</v>
      </c>
      <c r="H104" s="117" t="str">
        <f t="shared" si="19"/>
        <v/>
      </c>
      <c r="I104" s="117" t="str">
        <f t="shared" si="20"/>
        <v/>
      </c>
      <c r="J104" s="117" t="str">
        <f t="shared" si="21"/>
        <v/>
      </c>
      <c r="K104" s="117" t="str">
        <f t="shared" si="22"/>
        <v/>
      </c>
      <c r="L104" s="62" t="str">
        <f t="array" aca="1" ref="L104" ca="1">IF(ISBLANK($C104),"",IF(OR(COUNTIF(clubARV5,H104)&lt;choixt5,COUNTIF($H$2:H103,H104)),"",SUM(SMALL(IF(clubARV5=H104,$C$3:$C$401),ROW(INDIRECT("1:"&amp;choixt5))))+ROW()/9^9))</f>
        <v/>
      </c>
      <c r="M104" s="36" t="str">
        <f ca="1">IF(N104="","",ROWS(M$3:M104))</f>
        <v/>
      </c>
      <c r="N104" s="1" t="str">
        <f ca="1">IF(COUNT(POINTS1b5)&lt;ROWS(N$3:N104),"",INDEX(clubARV5,MATCH(P104,POINTS1b5,0)))</f>
        <v/>
      </c>
      <c r="O104" s="1">
        <f t="shared" ca="1" si="23"/>
        <v>399</v>
      </c>
      <c r="P104" s="2" t="str">
        <f ca="1">IF(COUNT(POINTS1b5)&lt;ROWS(P$3:P104),"",SMALL(POINTS1b5,ROWS(P$3:P104)))</f>
        <v/>
      </c>
      <c r="Q104" s="40" t="str">
        <f t="array" aca="1" ref="Q104" ca="1">IFERROR(SMALL(IF(($H$3:$H$401=$N104)*($H$3:$H$401&lt;&gt;""),$C$3:$C$401),COLUMNS($Q:Q)),"-")</f>
        <v>-</v>
      </c>
      <c r="R104" s="63" t="str">
        <f t="array" aca="1" ref="R104" ca="1">IFERROR(SMALL(IF(($H$3:$H$401=$N104)*($H$3:$H$401&lt;&gt;""),$C$3:$C$401),COLUMNS($Q:R)),"-")</f>
        <v>-</v>
      </c>
      <c r="S104" s="63" t="str">
        <f t="array" aca="1" ref="S104" ca="1">IFERROR(SMALL(IF(($H$3:$H$401=$N104)*($H$3:$H$401&lt;&gt;""),$C$3:$C$401),COLUMNS($Q:S)),"-")</f>
        <v>-</v>
      </c>
      <c r="T104" s="63" t="str">
        <f t="array" aca="1" ref="T104" ca="1">IFERROR(SMALL(IF(($H$3:$H$401=$N104)*($H$3:$H$401&lt;&gt;""),$C$3:$C$401),COLUMNS($Q:T)),"-")</f>
        <v>-</v>
      </c>
      <c r="U104" s="63" t="str">
        <f t="array" aca="1" ref="U104" ca="1">IFERROR(SMALL(IF(($H$3:$H$401=$N104)*($H$3:$H$401&lt;&gt;""),$C$3:$C$401),COLUMNS($Q:U)),"-")</f>
        <v>-</v>
      </c>
      <c r="V104" s="40" t="str">
        <f t="array" aca="1" ref="V104" ca="1">IFERROR(SMALL(IF(($H$3:$H$401=$N104)*($H$3:$H$401&lt;&gt;""),$C$3:$C$401),COLUMNS($Q:V)),"-")</f>
        <v>-</v>
      </c>
      <c r="W104" s="63" t="str">
        <f t="array" aca="1" ref="W104" ca="1">IFERROR(SMALL(IF(($H$3:$H$401=$N104)*($H$3:$H$401&lt;&gt;""),$C$3:$C$401),COLUMNS($Q:W)),"-")</f>
        <v>-</v>
      </c>
      <c r="X104" s="63" t="str">
        <f t="array" aca="1" ref="X104" ca="1">IFERROR(SMALL(IF(($H$3:$H$401=$N104)*($H$3:$H$401&lt;&gt;""),$C$3:$C$401),COLUMNS($Q:X)),"-")</f>
        <v>-</v>
      </c>
      <c r="Y104" s="63" t="str">
        <f t="array" aca="1" ref="Y104" ca="1">IFERROR(SMALL(IF(($H$3:$H$401=$N104)*($H$3:$H$401&lt;&gt;""),$C$3:$C$401),COLUMNS($Q:Y)),"-")</f>
        <v>-</v>
      </c>
      <c r="Z104" s="63" t="str">
        <f t="array" aca="1" ref="Z104" ca="1">IFERROR(SMALL(IF(($H$3:$H$401=$N104)*($H$3:$H$401&lt;&gt;""),$C$3:$C$401),COLUMNS($Q:Z)),"-")</f>
        <v>-</v>
      </c>
      <c r="AA104" s="40" t="str">
        <f t="array" aca="1" ref="AA104" ca="1">IFERROR(SMALL(IF(($H$3:$H$401=$N104)*($H$3:$H$401&lt;&gt;""),$C$3:$C$401),COLUMNS($Q:AA)),"-")</f>
        <v>-</v>
      </c>
      <c r="AB104" s="63" t="str">
        <f t="array" aca="1" ref="AB104" ca="1">IFERROR(SMALL(IF(($H$3:$H$401=$N104)*($H$3:$H$401&lt;&gt;""),$C$3:$C$401),COLUMNS($Q:AB)),"-")</f>
        <v>-</v>
      </c>
      <c r="AC104" s="63" t="str">
        <f t="array" aca="1" ref="AC104" ca="1">IFERROR(SMALL(IF(($H$3:$H$401=$N104)*($H$3:$H$401&lt;&gt;""),$C$3:$C$401),COLUMNS($Q:AC)),"-")</f>
        <v>-</v>
      </c>
      <c r="AD104" s="63" t="str">
        <f t="array" aca="1" ref="AD104" ca="1">IFERROR(SMALL(IF(($H$3:$H$401=$N104)*($H$3:$H$401&lt;&gt;""),$C$3:$C$401),COLUMNS($Q:AD)),"-")</f>
        <v>-</v>
      </c>
      <c r="AE104" s="63" t="str">
        <f t="array" aca="1" ref="AE104" ca="1">IFERROR(SMALL(IF(($H$3:$H$401=$N104)*($H$3:$H$401&lt;&gt;""),$C$3:$C$401),COLUMNS($Q:AE)),"-")</f>
        <v>-</v>
      </c>
      <c r="AM104" s="58">
        <v>102</v>
      </c>
      <c r="AN104" s="43" t="str">
        <f t="array" aca="1" ref="AN104" ca="1">IFERROR(INDEX(ColClubs,MIN(IF(ZonePoints&lt;&gt;"",IF(ZonePoints+(ROW(ZonePoints)+COLUMN(ZonePoints))/9^9=SMALL(IF(ZonePoints&lt;&gt;"",ZonePoints+(ROW(ZonePoints)+COLUMN(ZonePoints))/9^9),ROWS($2:103)),ROW(INDIRECT("1:"&amp;ROWS(ColClubs)))))))&amp;" "&amp;INDEX(LigEquipes,,MIN(IF(ZonePoints&lt;&gt;"",IF(ZonePoints+(ROW(ZonePoints)+COLUMN(ZonePoints))/9^9=SMALL(IF(ZonePoints&lt;&gt;"",ZonePoints+(ROW(ZonePoints)+COLUMN(ZonePoints))/9^9),ROWS($2:103)),COLUMN(ZonePoints)-34)))),"")</f>
        <v xml:space="preserve"> EQ1</v>
      </c>
      <c r="AO104" s="45" t="str">
        <f t="shared" ca="1" si="24"/>
        <v/>
      </c>
      <c r="AP104" s="45" t="str">
        <f t="shared" ca="1" si="25"/>
        <v>EQ1</v>
      </c>
      <c r="AQ104" s="78" t="str">
        <f t="array" aca="1" ref="AQ104" ca="1">IFERROR(INDEX(ZonePoints,MATCH(AO104,ColClubs,0),MATCH(AP104,LigEquipes,0)),"")</f>
        <v/>
      </c>
    </row>
    <row r="105" spans="2:43" ht="13">
      <c r="B105" s="175"/>
      <c r="C105" s="19">
        <v>103</v>
      </c>
      <c r="D105" s="22" t="str">
        <f t="array" ref="D105">IF(ISERROR(INDEX(DossardsARV,MATCH($A$3&amp;C105,triselcourse&amp;claselcourARV,0))),"-",INDEX(DossardsARV,MATCH($A$3&amp;C105,triselcourse&amp;claselcourARV,0)))</f>
        <v>-</v>
      </c>
      <c r="E105" s="117" t="str">
        <f t="shared" si="17"/>
        <v>-</v>
      </c>
      <c r="F105" s="117" t="str">
        <f t="shared" si="18"/>
        <v>-</v>
      </c>
      <c r="G105" s="21" t="str">
        <f t="array" ref="G105">IF($D105="","",IF(ISERROR(INDEX(TempsARV,MATCH($A$3&amp;D105,triselcourse&amp;DossardsARV,0))),"-",INDEX(TempsARV,MATCH($A$3&amp;D105,triselcourse&amp;DossardsARV,0))))</f>
        <v>-</v>
      </c>
      <c r="H105" s="117" t="str">
        <f t="shared" si="19"/>
        <v/>
      </c>
      <c r="I105" s="117" t="str">
        <f t="shared" si="20"/>
        <v/>
      </c>
      <c r="J105" s="117" t="str">
        <f t="shared" si="21"/>
        <v/>
      </c>
      <c r="K105" s="117" t="str">
        <f t="shared" si="22"/>
        <v/>
      </c>
      <c r="L105" s="62" t="str">
        <f t="array" aca="1" ref="L105" ca="1">IF(ISBLANK($C105),"",IF(OR(COUNTIF(clubARV5,H105)&lt;choixt5,COUNTIF($H$2:H104,H105)),"",SUM(SMALL(IF(clubARV5=H105,$C$3:$C$401),ROW(INDIRECT("1:"&amp;choixt5))))+ROW()/9^9))</f>
        <v/>
      </c>
      <c r="M105" s="36" t="str">
        <f ca="1">IF(N105="","",ROWS(M$3:M105))</f>
        <v/>
      </c>
      <c r="N105" s="1" t="str">
        <f ca="1">IF(COUNT(POINTS1b5)&lt;ROWS(N$3:N105),"",INDEX(clubARV5,MATCH(P105,POINTS1b5,0)))</f>
        <v/>
      </c>
      <c r="O105" s="1">
        <f t="shared" ca="1" si="23"/>
        <v>399</v>
      </c>
      <c r="P105" s="2" t="str">
        <f ca="1">IF(COUNT(POINTS1b5)&lt;ROWS(P$3:P105),"",SMALL(POINTS1b5,ROWS(P$3:P105)))</f>
        <v/>
      </c>
      <c r="Q105" s="40" t="str">
        <f t="array" aca="1" ref="Q105" ca="1">IFERROR(SMALL(IF(($H$3:$H$401=$N105)*($H$3:$H$401&lt;&gt;""),$C$3:$C$401),COLUMNS($Q:Q)),"-")</f>
        <v>-</v>
      </c>
      <c r="R105" s="63" t="str">
        <f t="array" aca="1" ref="R105" ca="1">IFERROR(SMALL(IF(($H$3:$H$401=$N105)*($H$3:$H$401&lt;&gt;""),$C$3:$C$401),COLUMNS($Q:R)),"-")</f>
        <v>-</v>
      </c>
      <c r="S105" s="63" t="str">
        <f t="array" aca="1" ref="S105" ca="1">IFERROR(SMALL(IF(($H$3:$H$401=$N105)*($H$3:$H$401&lt;&gt;""),$C$3:$C$401),COLUMNS($Q:S)),"-")</f>
        <v>-</v>
      </c>
      <c r="T105" s="63" t="str">
        <f t="array" aca="1" ref="T105" ca="1">IFERROR(SMALL(IF(($H$3:$H$401=$N105)*($H$3:$H$401&lt;&gt;""),$C$3:$C$401),COLUMNS($Q:T)),"-")</f>
        <v>-</v>
      </c>
      <c r="U105" s="63" t="str">
        <f t="array" aca="1" ref="U105" ca="1">IFERROR(SMALL(IF(($H$3:$H$401=$N105)*($H$3:$H$401&lt;&gt;""),$C$3:$C$401),COLUMNS($Q:U)),"-")</f>
        <v>-</v>
      </c>
      <c r="V105" s="40" t="str">
        <f t="array" aca="1" ref="V105" ca="1">IFERROR(SMALL(IF(($H$3:$H$401=$N105)*($H$3:$H$401&lt;&gt;""),$C$3:$C$401),COLUMNS($Q:V)),"-")</f>
        <v>-</v>
      </c>
      <c r="W105" s="63" t="str">
        <f t="array" aca="1" ref="W105" ca="1">IFERROR(SMALL(IF(($H$3:$H$401=$N105)*($H$3:$H$401&lt;&gt;""),$C$3:$C$401),COLUMNS($Q:W)),"-")</f>
        <v>-</v>
      </c>
      <c r="X105" s="63" t="str">
        <f t="array" aca="1" ref="X105" ca="1">IFERROR(SMALL(IF(($H$3:$H$401=$N105)*($H$3:$H$401&lt;&gt;""),$C$3:$C$401),COLUMNS($Q:X)),"-")</f>
        <v>-</v>
      </c>
      <c r="Y105" s="63" t="str">
        <f t="array" aca="1" ref="Y105" ca="1">IFERROR(SMALL(IF(($H$3:$H$401=$N105)*($H$3:$H$401&lt;&gt;""),$C$3:$C$401),COLUMNS($Q:Y)),"-")</f>
        <v>-</v>
      </c>
      <c r="Z105" s="63" t="str">
        <f t="array" aca="1" ref="Z105" ca="1">IFERROR(SMALL(IF(($H$3:$H$401=$N105)*($H$3:$H$401&lt;&gt;""),$C$3:$C$401),COLUMNS($Q:Z)),"-")</f>
        <v>-</v>
      </c>
      <c r="AA105" s="40" t="str">
        <f t="array" aca="1" ref="AA105" ca="1">IFERROR(SMALL(IF(($H$3:$H$401=$N105)*($H$3:$H$401&lt;&gt;""),$C$3:$C$401),COLUMNS($Q:AA)),"-")</f>
        <v>-</v>
      </c>
      <c r="AB105" s="63" t="str">
        <f t="array" aca="1" ref="AB105" ca="1">IFERROR(SMALL(IF(($H$3:$H$401=$N105)*($H$3:$H$401&lt;&gt;""),$C$3:$C$401),COLUMNS($Q:AB)),"-")</f>
        <v>-</v>
      </c>
      <c r="AC105" s="63" t="str">
        <f t="array" aca="1" ref="AC105" ca="1">IFERROR(SMALL(IF(($H$3:$H$401=$N105)*($H$3:$H$401&lt;&gt;""),$C$3:$C$401),COLUMNS($Q:AC)),"-")</f>
        <v>-</v>
      </c>
      <c r="AD105" s="63" t="str">
        <f t="array" aca="1" ref="AD105" ca="1">IFERROR(SMALL(IF(($H$3:$H$401=$N105)*($H$3:$H$401&lt;&gt;""),$C$3:$C$401),COLUMNS($Q:AD)),"-")</f>
        <v>-</v>
      </c>
      <c r="AE105" s="63" t="str">
        <f t="array" aca="1" ref="AE105" ca="1">IFERROR(SMALL(IF(($H$3:$H$401=$N105)*($H$3:$H$401&lt;&gt;""),$C$3:$C$401),COLUMNS($Q:AE)),"-")</f>
        <v>-</v>
      </c>
      <c r="AM105" s="58">
        <v>103</v>
      </c>
      <c r="AN105" s="43" t="str">
        <f t="array" aca="1" ref="AN105" ca="1">IFERROR(INDEX(ColClubs,MIN(IF(ZonePoints&lt;&gt;"",IF(ZonePoints+(ROW(ZonePoints)+COLUMN(ZonePoints))/9^9=SMALL(IF(ZonePoints&lt;&gt;"",ZonePoints+(ROW(ZonePoints)+COLUMN(ZonePoints))/9^9),ROWS($2:104)),ROW(INDIRECT("1:"&amp;ROWS(ColClubs)))))))&amp;" "&amp;INDEX(LigEquipes,,MIN(IF(ZonePoints&lt;&gt;"",IF(ZonePoints+(ROW(ZonePoints)+COLUMN(ZonePoints))/9^9=SMALL(IF(ZonePoints&lt;&gt;"",ZonePoints+(ROW(ZonePoints)+COLUMN(ZonePoints))/9^9),ROWS($2:104)),COLUMN(ZonePoints)-34)))),"")</f>
        <v xml:space="preserve"> EQ1</v>
      </c>
      <c r="AO105" s="45" t="str">
        <f t="shared" ca="1" si="24"/>
        <v/>
      </c>
      <c r="AP105" s="45" t="str">
        <f t="shared" ca="1" si="25"/>
        <v>EQ1</v>
      </c>
      <c r="AQ105" s="78" t="str">
        <f t="array" aca="1" ref="AQ105" ca="1">IFERROR(INDEX(ZonePoints,MATCH(AO105,ColClubs,0),MATCH(AP105,LigEquipes,0)),"")</f>
        <v/>
      </c>
    </row>
    <row r="106" spans="2:43" ht="13">
      <c r="B106" s="175"/>
      <c r="C106" s="19">
        <v>104</v>
      </c>
      <c r="D106" s="22" t="str">
        <f t="array" ref="D106">IF(ISERROR(INDEX(DossardsARV,MATCH($A$3&amp;C106,triselcourse&amp;claselcourARV,0))),"-",INDEX(DossardsARV,MATCH($A$3&amp;C106,triselcourse&amp;claselcourARV,0)))</f>
        <v>-</v>
      </c>
      <c r="E106" s="117" t="str">
        <f t="shared" si="17"/>
        <v>-</v>
      </c>
      <c r="F106" s="117" t="str">
        <f t="shared" si="18"/>
        <v>-</v>
      </c>
      <c r="G106" s="21" t="str">
        <f t="array" ref="G106">IF($D106="","",IF(ISERROR(INDEX(TempsARV,MATCH($A$3&amp;D106,triselcourse&amp;DossardsARV,0))),"-",INDEX(TempsARV,MATCH($A$3&amp;D106,triselcourse&amp;DossardsARV,0))))</f>
        <v>-</v>
      </c>
      <c r="H106" s="117" t="str">
        <f t="shared" si="19"/>
        <v/>
      </c>
      <c r="I106" s="117" t="str">
        <f t="shared" si="20"/>
        <v/>
      </c>
      <c r="J106" s="117" t="str">
        <f t="shared" si="21"/>
        <v/>
      </c>
      <c r="K106" s="117" t="str">
        <f t="shared" si="22"/>
        <v/>
      </c>
      <c r="L106" s="62" t="str">
        <f t="array" aca="1" ref="L106" ca="1">IF(ISBLANK($C106),"",IF(OR(COUNTIF(clubARV5,H106)&lt;choixt5,COUNTIF($H$2:H105,H106)),"",SUM(SMALL(IF(clubARV5=H106,$C$3:$C$401),ROW(INDIRECT("1:"&amp;choixt5))))+ROW()/9^9))</f>
        <v/>
      </c>
      <c r="M106" s="36" t="str">
        <f ca="1">IF(N106="","",ROWS(M$3:M106))</f>
        <v/>
      </c>
      <c r="N106" s="1" t="str">
        <f ca="1">IF(COUNT(POINTS1b5)&lt;ROWS(N$3:N106),"",INDEX(clubARV5,MATCH(P106,POINTS1b5,0)))</f>
        <v/>
      </c>
      <c r="O106" s="1">
        <f t="shared" ca="1" si="23"/>
        <v>399</v>
      </c>
      <c r="P106" s="2" t="str">
        <f ca="1">IF(COUNT(POINTS1b5)&lt;ROWS(P$3:P106),"",SMALL(POINTS1b5,ROWS(P$3:P106)))</f>
        <v/>
      </c>
      <c r="Q106" s="40" t="str">
        <f t="array" aca="1" ref="Q106" ca="1">IFERROR(SMALL(IF(($H$3:$H$401=$N106)*($H$3:$H$401&lt;&gt;""),$C$3:$C$401),COLUMNS($Q:Q)),"-")</f>
        <v>-</v>
      </c>
      <c r="R106" s="63" t="str">
        <f t="array" aca="1" ref="R106" ca="1">IFERROR(SMALL(IF(($H$3:$H$401=$N106)*($H$3:$H$401&lt;&gt;""),$C$3:$C$401),COLUMNS($Q:R)),"-")</f>
        <v>-</v>
      </c>
      <c r="S106" s="63" t="str">
        <f t="array" aca="1" ref="S106" ca="1">IFERROR(SMALL(IF(($H$3:$H$401=$N106)*($H$3:$H$401&lt;&gt;""),$C$3:$C$401),COLUMNS($Q:S)),"-")</f>
        <v>-</v>
      </c>
      <c r="T106" s="63" t="str">
        <f t="array" aca="1" ref="T106" ca="1">IFERROR(SMALL(IF(($H$3:$H$401=$N106)*($H$3:$H$401&lt;&gt;""),$C$3:$C$401),COLUMNS($Q:T)),"-")</f>
        <v>-</v>
      </c>
      <c r="U106" s="63" t="str">
        <f t="array" aca="1" ref="U106" ca="1">IFERROR(SMALL(IF(($H$3:$H$401=$N106)*($H$3:$H$401&lt;&gt;""),$C$3:$C$401),COLUMNS($Q:U)),"-")</f>
        <v>-</v>
      </c>
      <c r="V106" s="40" t="str">
        <f t="array" aca="1" ref="V106" ca="1">IFERROR(SMALL(IF(($H$3:$H$401=$N106)*($H$3:$H$401&lt;&gt;""),$C$3:$C$401),COLUMNS($Q:V)),"-")</f>
        <v>-</v>
      </c>
      <c r="W106" s="63" t="str">
        <f t="array" aca="1" ref="W106" ca="1">IFERROR(SMALL(IF(($H$3:$H$401=$N106)*($H$3:$H$401&lt;&gt;""),$C$3:$C$401),COLUMNS($Q:W)),"-")</f>
        <v>-</v>
      </c>
      <c r="X106" s="63" t="str">
        <f t="array" aca="1" ref="X106" ca="1">IFERROR(SMALL(IF(($H$3:$H$401=$N106)*($H$3:$H$401&lt;&gt;""),$C$3:$C$401),COLUMNS($Q:X)),"-")</f>
        <v>-</v>
      </c>
      <c r="Y106" s="63" t="str">
        <f t="array" aca="1" ref="Y106" ca="1">IFERROR(SMALL(IF(($H$3:$H$401=$N106)*($H$3:$H$401&lt;&gt;""),$C$3:$C$401),COLUMNS($Q:Y)),"-")</f>
        <v>-</v>
      </c>
      <c r="Z106" s="63" t="str">
        <f t="array" aca="1" ref="Z106" ca="1">IFERROR(SMALL(IF(($H$3:$H$401=$N106)*($H$3:$H$401&lt;&gt;""),$C$3:$C$401),COLUMNS($Q:Z)),"-")</f>
        <v>-</v>
      </c>
      <c r="AA106" s="40" t="str">
        <f t="array" aca="1" ref="AA106" ca="1">IFERROR(SMALL(IF(($H$3:$H$401=$N106)*($H$3:$H$401&lt;&gt;""),$C$3:$C$401),COLUMNS($Q:AA)),"-")</f>
        <v>-</v>
      </c>
      <c r="AB106" s="63" t="str">
        <f t="array" aca="1" ref="AB106" ca="1">IFERROR(SMALL(IF(($H$3:$H$401=$N106)*($H$3:$H$401&lt;&gt;""),$C$3:$C$401),COLUMNS($Q:AB)),"-")</f>
        <v>-</v>
      </c>
      <c r="AC106" s="63" t="str">
        <f t="array" aca="1" ref="AC106" ca="1">IFERROR(SMALL(IF(($H$3:$H$401=$N106)*($H$3:$H$401&lt;&gt;""),$C$3:$C$401),COLUMNS($Q:AC)),"-")</f>
        <v>-</v>
      </c>
      <c r="AD106" s="63" t="str">
        <f t="array" aca="1" ref="AD106" ca="1">IFERROR(SMALL(IF(($H$3:$H$401=$N106)*($H$3:$H$401&lt;&gt;""),$C$3:$C$401),COLUMNS($Q:AD)),"-")</f>
        <v>-</v>
      </c>
      <c r="AE106" s="63" t="str">
        <f t="array" aca="1" ref="AE106" ca="1">IFERROR(SMALL(IF(($H$3:$H$401=$N106)*($H$3:$H$401&lt;&gt;""),$C$3:$C$401),COLUMNS($Q:AE)),"-")</f>
        <v>-</v>
      </c>
      <c r="AM106" s="58">
        <v>104</v>
      </c>
      <c r="AN106" s="43" t="str">
        <f t="array" aca="1" ref="AN106" ca="1">IFERROR(INDEX(ColClubs,MIN(IF(ZonePoints&lt;&gt;"",IF(ZonePoints+(ROW(ZonePoints)+COLUMN(ZonePoints))/9^9=SMALL(IF(ZonePoints&lt;&gt;"",ZonePoints+(ROW(ZonePoints)+COLUMN(ZonePoints))/9^9),ROWS($2:105)),ROW(INDIRECT("1:"&amp;ROWS(ColClubs)))))))&amp;" "&amp;INDEX(LigEquipes,,MIN(IF(ZonePoints&lt;&gt;"",IF(ZonePoints+(ROW(ZonePoints)+COLUMN(ZonePoints))/9^9=SMALL(IF(ZonePoints&lt;&gt;"",ZonePoints+(ROW(ZonePoints)+COLUMN(ZonePoints))/9^9),ROWS($2:105)),COLUMN(ZonePoints)-34)))),"")</f>
        <v xml:space="preserve"> EQ1</v>
      </c>
      <c r="AO106" s="45" t="str">
        <f t="shared" ca="1" si="24"/>
        <v/>
      </c>
      <c r="AP106" s="45" t="str">
        <f t="shared" ca="1" si="25"/>
        <v>EQ1</v>
      </c>
      <c r="AQ106" s="78" t="str">
        <f t="array" aca="1" ref="AQ106" ca="1">IFERROR(INDEX(ZonePoints,MATCH(AO106,ColClubs,0),MATCH(AP106,LigEquipes,0)),"")</f>
        <v/>
      </c>
    </row>
    <row r="107" spans="2:43" ht="13">
      <c r="B107" s="175"/>
      <c r="C107" s="19">
        <v>105</v>
      </c>
      <c r="D107" s="22" t="str">
        <f t="array" ref="D107">IF(ISERROR(INDEX(DossardsARV,MATCH($A$3&amp;C107,triselcourse&amp;claselcourARV,0))),"-",INDEX(DossardsARV,MATCH($A$3&amp;C107,triselcourse&amp;claselcourARV,0)))</f>
        <v>-</v>
      </c>
      <c r="E107" s="117" t="str">
        <f t="shared" si="17"/>
        <v>-</v>
      </c>
      <c r="F107" s="117" t="str">
        <f t="shared" si="18"/>
        <v>-</v>
      </c>
      <c r="G107" s="21" t="str">
        <f t="array" ref="G107">IF($D107="","",IF(ISERROR(INDEX(TempsARV,MATCH($A$3&amp;D107,triselcourse&amp;DossardsARV,0))),"-",INDEX(TempsARV,MATCH($A$3&amp;D107,triselcourse&amp;DossardsARV,0))))</f>
        <v>-</v>
      </c>
      <c r="H107" s="117" t="str">
        <f t="shared" si="19"/>
        <v/>
      </c>
      <c r="I107" s="117" t="str">
        <f t="shared" si="20"/>
        <v/>
      </c>
      <c r="J107" s="117" t="str">
        <f t="shared" si="21"/>
        <v/>
      </c>
      <c r="K107" s="117" t="str">
        <f t="shared" si="22"/>
        <v/>
      </c>
      <c r="L107" s="62" t="str">
        <f t="array" aca="1" ref="L107" ca="1">IF(ISBLANK($C107),"",IF(OR(COUNTIF(clubARV5,H107)&lt;choixt5,COUNTIF($H$2:H106,H107)),"",SUM(SMALL(IF(clubARV5=H107,$C$3:$C$401),ROW(INDIRECT("1:"&amp;choixt5))))+ROW()/9^9))</f>
        <v/>
      </c>
      <c r="M107" s="36" t="str">
        <f ca="1">IF(N107="","",ROWS(M$3:M107))</f>
        <v/>
      </c>
      <c r="N107" s="1" t="str">
        <f ca="1">IF(COUNT(POINTS1b5)&lt;ROWS(N$3:N107),"",INDEX(clubARV5,MATCH(P107,POINTS1b5,0)))</f>
        <v/>
      </c>
      <c r="O107" s="1">
        <f t="shared" ca="1" si="23"/>
        <v>399</v>
      </c>
      <c r="P107" s="2" t="str">
        <f ca="1">IF(COUNT(POINTS1b5)&lt;ROWS(P$3:P107),"",SMALL(POINTS1b5,ROWS(P$3:P107)))</f>
        <v/>
      </c>
      <c r="Q107" s="40" t="str">
        <f t="array" aca="1" ref="Q107" ca="1">IFERROR(SMALL(IF(($H$3:$H$401=$N107)*($H$3:$H$401&lt;&gt;""),$C$3:$C$401),COLUMNS($Q:Q)),"-")</f>
        <v>-</v>
      </c>
      <c r="R107" s="63" t="str">
        <f t="array" aca="1" ref="R107" ca="1">IFERROR(SMALL(IF(($H$3:$H$401=$N107)*($H$3:$H$401&lt;&gt;""),$C$3:$C$401),COLUMNS($Q:R)),"-")</f>
        <v>-</v>
      </c>
      <c r="S107" s="63" t="str">
        <f t="array" aca="1" ref="S107" ca="1">IFERROR(SMALL(IF(($H$3:$H$401=$N107)*($H$3:$H$401&lt;&gt;""),$C$3:$C$401),COLUMNS($Q:S)),"-")</f>
        <v>-</v>
      </c>
      <c r="T107" s="63" t="str">
        <f t="array" aca="1" ref="T107" ca="1">IFERROR(SMALL(IF(($H$3:$H$401=$N107)*($H$3:$H$401&lt;&gt;""),$C$3:$C$401),COLUMNS($Q:T)),"-")</f>
        <v>-</v>
      </c>
      <c r="U107" s="63" t="str">
        <f t="array" aca="1" ref="U107" ca="1">IFERROR(SMALL(IF(($H$3:$H$401=$N107)*($H$3:$H$401&lt;&gt;""),$C$3:$C$401),COLUMNS($Q:U)),"-")</f>
        <v>-</v>
      </c>
      <c r="V107" s="40" t="str">
        <f t="array" aca="1" ref="V107" ca="1">IFERROR(SMALL(IF(($H$3:$H$401=$N107)*($H$3:$H$401&lt;&gt;""),$C$3:$C$401),COLUMNS($Q:V)),"-")</f>
        <v>-</v>
      </c>
      <c r="W107" s="63" t="str">
        <f t="array" aca="1" ref="W107" ca="1">IFERROR(SMALL(IF(($H$3:$H$401=$N107)*($H$3:$H$401&lt;&gt;""),$C$3:$C$401),COLUMNS($Q:W)),"-")</f>
        <v>-</v>
      </c>
      <c r="X107" s="63" t="str">
        <f t="array" aca="1" ref="X107" ca="1">IFERROR(SMALL(IF(($H$3:$H$401=$N107)*($H$3:$H$401&lt;&gt;""),$C$3:$C$401),COLUMNS($Q:X)),"-")</f>
        <v>-</v>
      </c>
      <c r="Y107" s="63" t="str">
        <f t="array" aca="1" ref="Y107" ca="1">IFERROR(SMALL(IF(($H$3:$H$401=$N107)*($H$3:$H$401&lt;&gt;""),$C$3:$C$401),COLUMNS($Q:Y)),"-")</f>
        <v>-</v>
      </c>
      <c r="Z107" s="63" t="str">
        <f t="array" aca="1" ref="Z107" ca="1">IFERROR(SMALL(IF(($H$3:$H$401=$N107)*($H$3:$H$401&lt;&gt;""),$C$3:$C$401),COLUMNS($Q:Z)),"-")</f>
        <v>-</v>
      </c>
      <c r="AA107" s="40" t="str">
        <f t="array" aca="1" ref="AA107" ca="1">IFERROR(SMALL(IF(($H$3:$H$401=$N107)*($H$3:$H$401&lt;&gt;""),$C$3:$C$401),COLUMNS($Q:AA)),"-")</f>
        <v>-</v>
      </c>
      <c r="AB107" s="63" t="str">
        <f t="array" aca="1" ref="AB107" ca="1">IFERROR(SMALL(IF(($H$3:$H$401=$N107)*($H$3:$H$401&lt;&gt;""),$C$3:$C$401),COLUMNS($Q:AB)),"-")</f>
        <v>-</v>
      </c>
      <c r="AC107" s="63" t="str">
        <f t="array" aca="1" ref="AC107" ca="1">IFERROR(SMALL(IF(($H$3:$H$401=$N107)*($H$3:$H$401&lt;&gt;""),$C$3:$C$401),COLUMNS($Q:AC)),"-")</f>
        <v>-</v>
      </c>
      <c r="AD107" s="63" t="str">
        <f t="array" aca="1" ref="AD107" ca="1">IFERROR(SMALL(IF(($H$3:$H$401=$N107)*($H$3:$H$401&lt;&gt;""),$C$3:$C$401),COLUMNS($Q:AD)),"-")</f>
        <v>-</v>
      </c>
      <c r="AE107" s="63" t="str">
        <f t="array" aca="1" ref="AE107" ca="1">IFERROR(SMALL(IF(($H$3:$H$401=$N107)*($H$3:$H$401&lt;&gt;""),$C$3:$C$401),COLUMNS($Q:AE)),"-")</f>
        <v>-</v>
      </c>
      <c r="AM107" s="58">
        <v>105</v>
      </c>
      <c r="AN107" s="43" t="str">
        <f t="array" aca="1" ref="AN107" ca="1">IFERROR(INDEX(ColClubs,MIN(IF(ZonePoints&lt;&gt;"",IF(ZonePoints+(ROW(ZonePoints)+COLUMN(ZonePoints))/9^9=SMALL(IF(ZonePoints&lt;&gt;"",ZonePoints+(ROW(ZonePoints)+COLUMN(ZonePoints))/9^9),ROWS($2:106)),ROW(INDIRECT("1:"&amp;ROWS(ColClubs)))))))&amp;" "&amp;INDEX(LigEquipes,,MIN(IF(ZonePoints&lt;&gt;"",IF(ZonePoints+(ROW(ZonePoints)+COLUMN(ZonePoints))/9^9=SMALL(IF(ZonePoints&lt;&gt;"",ZonePoints+(ROW(ZonePoints)+COLUMN(ZonePoints))/9^9),ROWS($2:106)),COLUMN(ZonePoints)-34)))),"")</f>
        <v xml:space="preserve"> EQ1</v>
      </c>
      <c r="AO107" s="45" t="str">
        <f t="shared" ca="1" si="24"/>
        <v/>
      </c>
      <c r="AP107" s="45" t="str">
        <f t="shared" ca="1" si="25"/>
        <v>EQ1</v>
      </c>
      <c r="AQ107" s="78" t="str">
        <f t="array" aca="1" ref="AQ107" ca="1">IFERROR(INDEX(ZonePoints,MATCH(AO107,ColClubs,0),MATCH(AP107,LigEquipes,0)),"")</f>
        <v/>
      </c>
    </row>
    <row r="108" spans="2:43" ht="13">
      <c r="B108" s="175"/>
      <c r="C108" s="19">
        <v>106</v>
      </c>
      <c r="D108" s="22" t="str">
        <f t="array" ref="D108">IF(ISERROR(INDEX(DossardsARV,MATCH($A$3&amp;C108,triselcourse&amp;claselcourARV,0))),"-",INDEX(DossardsARV,MATCH($A$3&amp;C108,triselcourse&amp;claselcourARV,0)))</f>
        <v>-</v>
      </c>
      <c r="E108" s="117" t="str">
        <f t="shared" ref="E108:E171" si="26">IFERROR(IF($D108="","",VLOOKUP($D108,base,2,FALSE)),"-")</f>
        <v>-</v>
      </c>
      <c r="F108" s="117" t="str">
        <f t="shared" ref="F108:F171" si="27">IFERROR(IF($D108="","",VLOOKUP($D108,base,3,FALSE)),"-")</f>
        <v>-</v>
      </c>
      <c r="G108" s="21" t="str">
        <f t="array" ref="G108">IF($D108="","",IF(ISERROR(INDEX(TempsARV,MATCH($A$3&amp;D108,triselcourse&amp;DossardsARV,0))),"-",INDEX(TempsARV,MATCH($A$3&amp;D108,triselcourse&amp;DossardsARV,0))))</f>
        <v>-</v>
      </c>
      <c r="H108" s="117" t="str">
        <f t="shared" ref="H108:H171" si="28">IFERROR(IF($D108="-","",VLOOKUP($D108,base,6,FALSE)),"-")</f>
        <v/>
      </c>
      <c r="I108" s="117" t="str">
        <f t="shared" ref="I108:I171" si="29">IFERROR(IF($D108="-","",VLOOKUP($D108,base,9,FALSE)),"-")</f>
        <v/>
      </c>
      <c r="J108" s="117" t="str">
        <f t="shared" ref="J108:J171" si="30">IFERROR(IF($D108="-","",VLOOKUP($D108,base,5,FALSE)),"-")</f>
        <v/>
      </c>
      <c r="K108" s="117" t="str">
        <f t="shared" ref="K108:K171" si="31">IFERROR(IF($D108="-","",VLOOKUP($D108,base,8,FALSE)),"-")</f>
        <v/>
      </c>
      <c r="L108" s="62" t="str">
        <f t="array" aca="1" ref="L108" ca="1">IF(ISBLANK($C108),"",IF(OR(COUNTIF(clubARV5,H108)&lt;choixt5,COUNTIF($H$2:H107,H108)),"",SUM(SMALL(IF(clubARV5=H108,$C$3:$C$401),ROW(INDIRECT("1:"&amp;choixt5))))+ROW()/9^9))</f>
        <v/>
      </c>
      <c r="M108" s="36" t="str">
        <f ca="1">IF(N108="","",ROWS(M$3:M108))</f>
        <v/>
      </c>
      <c r="N108" s="1" t="str">
        <f ca="1">IF(COUNT(POINTS1b5)&lt;ROWS(N$3:N108),"",INDEX(clubARV5,MATCH(P108,POINTS1b5,0)))</f>
        <v/>
      </c>
      <c r="O108" s="1">
        <f t="shared" ca="1" si="23"/>
        <v>399</v>
      </c>
      <c r="P108" s="2" t="str">
        <f ca="1">IF(COUNT(POINTS1b5)&lt;ROWS(P$3:P108),"",SMALL(POINTS1b5,ROWS(P$3:P108)))</f>
        <v/>
      </c>
      <c r="Q108" s="40" t="str">
        <f t="array" aca="1" ref="Q108" ca="1">IFERROR(SMALL(IF(($H$3:$H$401=$N108)*($H$3:$H$401&lt;&gt;""),$C$3:$C$401),COLUMNS($Q:Q)),"-")</f>
        <v>-</v>
      </c>
      <c r="R108" s="63" t="str">
        <f t="array" aca="1" ref="R108" ca="1">IFERROR(SMALL(IF(($H$3:$H$401=$N108)*($H$3:$H$401&lt;&gt;""),$C$3:$C$401),COLUMNS($Q:R)),"-")</f>
        <v>-</v>
      </c>
      <c r="S108" s="63" t="str">
        <f t="array" aca="1" ref="S108" ca="1">IFERROR(SMALL(IF(($H$3:$H$401=$N108)*($H$3:$H$401&lt;&gt;""),$C$3:$C$401),COLUMNS($Q:S)),"-")</f>
        <v>-</v>
      </c>
      <c r="T108" s="63" t="str">
        <f t="array" aca="1" ref="T108" ca="1">IFERROR(SMALL(IF(($H$3:$H$401=$N108)*($H$3:$H$401&lt;&gt;""),$C$3:$C$401),COLUMNS($Q:T)),"-")</f>
        <v>-</v>
      </c>
      <c r="U108" s="63" t="str">
        <f t="array" aca="1" ref="U108" ca="1">IFERROR(SMALL(IF(($H$3:$H$401=$N108)*($H$3:$H$401&lt;&gt;""),$C$3:$C$401),COLUMNS($Q:U)),"-")</f>
        <v>-</v>
      </c>
      <c r="V108" s="40" t="str">
        <f t="array" aca="1" ref="V108" ca="1">IFERROR(SMALL(IF(($H$3:$H$401=$N108)*($H$3:$H$401&lt;&gt;""),$C$3:$C$401),COLUMNS($Q:V)),"-")</f>
        <v>-</v>
      </c>
      <c r="W108" s="63" t="str">
        <f t="array" aca="1" ref="W108" ca="1">IFERROR(SMALL(IF(($H$3:$H$401=$N108)*($H$3:$H$401&lt;&gt;""),$C$3:$C$401),COLUMNS($Q:W)),"-")</f>
        <v>-</v>
      </c>
      <c r="X108" s="63" t="str">
        <f t="array" aca="1" ref="X108" ca="1">IFERROR(SMALL(IF(($H$3:$H$401=$N108)*($H$3:$H$401&lt;&gt;""),$C$3:$C$401),COLUMNS($Q:X)),"-")</f>
        <v>-</v>
      </c>
      <c r="Y108" s="63" t="str">
        <f t="array" aca="1" ref="Y108" ca="1">IFERROR(SMALL(IF(($H$3:$H$401=$N108)*($H$3:$H$401&lt;&gt;""),$C$3:$C$401),COLUMNS($Q:Y)),"-")</f>
        <v>-</v>
      </c>
      <c r="Z108" s="63" t="str">
        <f t="array" aca="1" ref="Z108" ca="1">IFERROR(SMALL(IF(($H$3:$H$401=$N108)*($H$3:$H$401&lt;&gt;""),$C$3:$C$401),COLUMNS($Q:Z)),"-")</f>
        <v>-</v>
      </c>
      <c r="AA108" s="40" t="str">
        <f t="array" aca="1" ref="AA108" ca="1">IFERROR(SMALL(IF(($H$3:$H$401=$N108)*($H$3:$H$401&lt;&gt;""),$C$3:$C$401),COLUMNS($Q:AA)),"-")</f>
        <v>-</v>
      </c>
      <c r="AB108" s="63" t="str">
        <f t="array" aca="1" ref="AB108" ca="1">IFERROR(SMALL(IF(($H$3:$H$401=$N108)*($H$3:$H$401&lt;&gt;""),$C$3:$C$401),COLUMNS($Q:AB)),"-")</f>
        <v>-</v>
      </c>
      <c r="AC108" s="63" t="str">
        <f t="array" aca="1" ref="AC108" ca="1">IFERROR(SMALL(IF(($H$3:$H$401=$N108)*($H$3:$H$401&lt;&gt;""),$C$3:$C$401),COLUMNS($Q:AC)),"-")</f>
        <v>-</v>
      </c>
      <c r="AD108" s="63" t="str">
        <f t="array" aca="1" ref="AD108" ca="1">IFERROR(SMALL(IF(($H$3:$H$401=$N108)*($H$3:$H$401&lt;&gt;""),$C$3:$C$401),COLUMNS($Q:AD)),"-")</f>
        <v>-</v>
      </c>
      <c r="AE108" s="63" t="str">
        <f t="array" aca="1" ref="AE108" ca="1">IFERROR(SMALL(IF(($H$3:$H$401=$N108)*($H$3:$H$401&lt;&gt;""),$C$3:$C$401),COLUMNS($Q:AE)),"-")</f>
        <v>-</v>
      </c>
      <c r="AM108" s="58">
        <v>106</v>
      </c>
      <c r="AN108" s="43" t="str">
        <f t="array" aca="1" ref="AN108" ca="1">IFERROR(INDEX(ColClubs,MIN(IF(ZonePoints&lt;&gt;"",IF(ZonePoints+(ROW(ZonePoints)+COLUMN(ZonePoints))/9^9=SMALL(IF(ZonePoints&lt;&gt;"",ZonePoints+(ROW(ZonePoints)+COLUMN(ZonePoints))/9^9),ROWS($2:107)),ROW(INDIRECT("1:"&amp;ROWS(ColClubs)))))))&amp;" "&amp;INDEX(LigEquipes,,MIN(IF(ZonePoints&lt;&gt;"",IF(ZonePoints+(ROW(ZonePoints)+COLUMN(ZonePoints))/9^9=SMALL(IF(ZonePoints&lt;&gt;"",ZonePoints+(ROW(ZonePoints)+COLUMN(ZonePoints))/9^9),ROWS($2:107)),COLUMN(ZonePoints)-34)))),"")</f>
        <v xml:space="preserve"> EQ1</v>
      </c>
      <c r="AO108" s="45" t="str">
        <f t="shared" ca="1" si="24"/>
        <v/>
      </c>
      <c r="AP108" s="45" t="str">
        <f t="shared" ca="1" si="25"/>
        <v>EQ1</v>
      </c>
      <c r="AQ108" s="78" t="str">
        <f t="array" aca="1" ref="AQ108" ca="1">IFERROR(INDEX(ZonePoints,MATCH(AO108,ColClubs,0),MATCH(AP108,LigEquipes,0)),"")</f>
        <v/>
      </c>
    </row>
    <row r="109" spans="2:43" ht="13">
      <c r="B109" s="175"/>
      <c r="C109" s="19">
        <v>107</v>
      </c>
      <c r="D109" s="22" t="str">
        <f t="array" ref="D109">IF(ISERROR(INDEX(DossardsARV,MATCH($A$3&amp;C109,triselcourse&amp;claselcourARV,0))),"-",INDEX(DossardsARV,MATCH($A$3&amp;C109,triselcourse&amp;claselcourARV,0)))</f>
        <v>-</v>
      </c>
      <c r="E109" s="117" t="str">
        <f t="shared" si="26"/>
        <v>-</v>
      </c>
      <c r="F109" s="117" t="str">
        <f t="shared" si="27"/>
        <v>-</v>
      </c>
      <c r="G109" s="21" t="str">
        <f t="array" ref="G109">IF($D109="","",IF(ISERROR(INDEX(TempsARV,MATCH($A$3&amp;D109,triselcourse&amp;DossardsARV,0))),"-",INDEX(TempsARV,MATCH($A$3&amp;D109,triselcourse&amp;DossardsARV,0))))</f>
        <v>-</v>
      </c>
      <c r="H109" s="117" t="str">
        <f t="shared" si="28"/>
        <v/>
      </c>
      <c r="I109" s="117" t="str">
        <f t="shared" si="29"/>
        <v/>
      </c>
      <c r="J109" s="117" t="str">
        <f t="shared" si="30"/>
        <v/>
      </c>
      <c r="K109" s="117" t="str">
        <f t="shared" si="31"/>
        <v/>
      </c>
      <c r="L109" s="62" t="str">
        <f t="array" aca="1" ref="L109" ca="1">IF(ISBLANK($C109),"",IF(OR(COUNTIF(clubARV5,H109)&lt;choixt5,COUNTIF($H$2:H108,H109)),"",SUM(SMALL(IF(clubARV5=H109,$C$3:$C$401),ROW(INDIRECT("1:"&amp;choixt5))))+ROW()/9^9))</f>
        <v/>
      </c>
      <c r="M109" s="36" t="str">
        <f ca="1">IF(N109="","",ROWS(M$3:M109))</f>
        <v/>
      </c>
      <c r="N109" s="1" t="str">
        <f ca="1">IF(COUNT(POINTS1b5)&lt;ROWS(N$3:N109),"",INDEX(clubARV5,MATCH(P109,POINTS1b5,0)))</f>
        <v/>
      </c>
      <c r="O109" s="1">
        <f t="shared" ca="1" si="23"/>
        <v>399</v>
      </c>
      <c r="P109" s="2" t="str">
        <f ca="1">IF(COUNT(POINTS1b5)&lt;ROWS(P$3:P109),"",SMALL(POINTS1b5,ROWS(P$3:P109)))</f>
        <v/>
      </c>
      <c r="Q109" s="40" t="str">
        <f t="array" aca="1" ref="Q109" ca="1">IFERROR(SMALL(IF(($H$3:$H$401=$N109)*($H$3:$H$401&lt;&gt;""),$C$3:$C$401),COLUMNS($Q:Q)),"-")</f>
        <v>-</v>
      </c>
      <c r="R109" s="63" t="str">
        <f t="array" aca="1" ref="R109" ca="1">IFERROR(SMALL(IF(($H$3:$H$401=$N109)*($H$3:$H$401&lt;&gt;""),$C$3:$C$401),COLUMNS($Q:R)),"-")</f>
        <v>-</v>
      </c>
      <c r="S109" s="63" t="str">
        <f t="array" aca="1" ref="S109" ca="1">IFERROR(SMALL(IF(($H$3:$H$401=$N109)*($H$3:$H$401&lt;&gt;""),$C$3:$C$401),COLUMNS($Q:S)),"-")</f>
        <v>-</v>
      </c>
      <c r="T109" s="63" t="str">
        <f t="array" aca="1" ref="T109" ca="1">IFERROR(SMALL(IF(($H$3:$H$401=$N109)*($H$3:$H$401&lt;&gt;""),$C$3:$C$401),COLUMNS($Q:T)),"-")</f>
        <v>-</v>
      </c>
      <c r="U109" s="63" t="str">
        <f t="array" aca="1" ref="U109" ca="1">IFERROR(SMALL(IF(($H$3:$H$401=$N109)*($H$3:$H$401&lt;&gt;""),$C$3:$C$401),COLUMNS($Q:U)),"-")</f>
        <v>-</v>
      </c>
      <c r="V109" s="40" t="str">
        <f t="array" aca="1" ref="V109" ca="1">IFERROR(SMALL(IF(($H$3:$H$401=$N109)*($H$3:$H$401&lt;&gt;""),$C$3:$C$401),COLUMNS($Q:V)),"-")</f>
        <v>-</v>
      </c>
      <c r="W109" s="63" t="str">
        <f t="array" aca="1" ref="W109" ca="1">IFERROR(SMALL(IF(($H$3:$H$401=$N109)*($H$3:$H$401&lt;&gt;""),$C$3:$C$401),COLUMNS($Q:W)),"-")</f>
        <v>-</v>
      </c>
      <c r="X109" s="63" t="str">
        <f t="array" aca="1" ref="X109" ca="1">IFERROR(SMALL(IF(($H$3:$H$401=$N109)*($H$3:$H$401&lt;&gt;""),$C$3:$C$401),COLUMNS($Q:X)),"-")</f>
        <v>-</v>
      </c>
      <c r="Y109" s="63" t="str">
        <f t="array" aca="1" ref="Y109" ca="1">IFERROR(SMALL(IF(($H$3:$H$401=$N109)*($H$3:$H$401&lt;&gt;""),$C$3:$C$401),COLUMNS($Q:Y)),"-")</f>
        <v>-</v>
      </c>
      <c r="Z109" s="63" t="str">
        <f t="array" aca="1" ref="Z109" ca="1">IFERROR(SMALL(IF(($H$3:$H$401=$N109)*($H$3:$H$401&lt;&gt;""),$C$3:$C$401),COLUMNS($Q:Z)),"-")</f>
        <v>-</v>
      </c>
      <c r="AA109" s="40" t="str">
        <f t="array" aca="1" ref="AA109" ca="1">IFERROR(SMALL(IF(($H$3:$H$401=$N109)*($H$3:$H$401&lt;&gt;""),$C$3:$C$401),COLUMNS($Q:AA)),"-")</f>
        <v>-</v>
      </c>
      <c r="AB109" s="63" t="str">
        <f t="array" aca="1" ref="AB109" ca="1">IFERROR(SMALL(IF(($H$3:$H$401=$N109)*($H$3:$H$401&lt;&gt;""),$C$3:$C$401),COLUMNS($Q:AB)),"-")</f>
        <v>-</v>
      </c>
      <c r="AC109" s="63" t="str">
        <f t="array" aca="1" ref="AC109" ca="1">IFERROR(SMALL(IF(($H$3:$H$401=$N109)*($H$3:$H$401&lt;&gt;""),$C$3:$C$401),COLUMNS($Q:AC)),"-")</f>
        <v>-</v>
      </c>
      <c r="AD109" s="63" t="str">
        <f t="array" aca="1" ref="AD109" ca="1">IFERROR(SMALL(IF(($H$3:$H$401=$N109)*($H$3:$H$401&lt;&gt;""),$C$3:$C$401),COLUMNS($Q:AD)),"-")</f>
        <v>-</v>
      </c>
      <c r="AE109" s="63" t="str">
        <f t="array" aca="1" ref="AE109" ca="1">IFERROR(SMALL(IF(($H$3:$H$401=$N109)*($H$3:$H$401&lt;&gt;""),$C$3:$C$401),COLUMNS($Q:AE)),"-")</f>
        <v>-</v>
      </c>
      <c r="AM109" s="58">
        <v>107</v>
      </c>
      <c r="AN109" s="43" t="str">
        <f t="array" aca="1" ref="AN109" ca="1">IFERROR(INDEX(ColClubs,MIN(IF(ZonePoints&lt;&gt;"",IF(ZonePoints+(ROW(ZonePoints)+COLUMN(ZonePoints))/9^9=SMALL(IF(ZonePoints&lt;&gt;"",ZonePoints+(ROW(ZonePoints)+COLUMN(ZonePoints))/9^9),ROWS($2:108)),ROW(INDIRECT("1:"&amp;ROWS(ColClubs)))))))&amp;" "&amp;INDEX(LigEquipes,,MIN(IF(ZonePoints&lt;&gt;"",IF(ZonePoints+(ROW(ZonePoints)+COLUMN(ZonePoints))/9^9=SMALL(IF(ZonePoints&lt;&gt;"",ZonePoints+(ROW(ZonePoints)+COLUMN(ZonePoints))/9^9),ROWS($2:108)),COLUMN(ZonePoints)-34)))),"")</f>
        <v xml:space="preserve"> EQ1</v>
      </c>
      <c r="AO109" s="45" t="str">
        <f t="shared" ca="1" si="24"/>
        <v/>
      </c>
      <c r="AP109" s="45" t="str">
        <f t="shared" ca="1" si="25"/>
        <v>EQ1</v>
      </c>
      <c r="AQ109" s="78" t="str">
        <f t="array" aca="1" ref="AQ109" ca="1">IFERROR(INDEX(ZonePoints,MATCH(AO109,ColClubs,0),MATCH(AP109,LigEquipes,0)),"")</f>
        <v/>
      </c>
    </row>
    <row r="110" spans="2:43" ht="13">
      <c r="B110" s="175"/>
      <c r="C110" s="19">
        <v>108</v>
      </c>
      <c r="D110" s="22" t="str">
        <f t="array" ref="D110">IF(ISERROR(INDEX(DossardsARV,MATCH($A$3&amp;C110,triselcourse&amp;claselcourARV,0))),"-",INDEX(DossardsARV,MATCH($A$3&amp;C110,triselcourse&amp;claselcourARV,0)))</f>
        <v>-</v>
      </c>
      <c r="E110" s="117" t="str">
        <f t="shared" si="26"/>
        <v>-</v>
      </c>
      <c r="F110" s="117" t="str">
        <f t="shared" si="27"/>
        <v>-</v>
      </c>
      <c r="G110" s="21" t="str">
        <f t="array" ref="G110">IF($D110="","",IF(ISERROR(INDEX(TempsARV,MATCH($A$3&amp;D110,triselcourse&amp;DossardsARV,0))),"-",INDEX(TempsARV,MATCH($A$3&amp;D110,triselcourse&amp;DossardsARV,0))))</f>
        <v>-</v>
      </c>
      <c r="H110" s="117" t="str">
        <f t="shared" si="28"/>
        <v/>
      </c>
      <c r="I110" s="117" t="str">
        <f t="shared" si="29"/>
        <v/>
      </c>
      <c r="J110" s="117" t="str">
        <f t="shared" si="30"/>
        <v/>
      </c>
      <c r="K110" s="117" t="str">
        <f t="shared" si="31"/>
        <v/>
      </c>
      <c r="L110" s="62" t="str">
        <f t="array" aca="1" ref="L110" ca="1">IF(ISBLANK($C110),"",IF(OR(COUNTIF(clubARV5,H110)&lt;choixt5,COUNTIF($H$2:H109,H110)),"",SUM(SMALL(IF(clubARV5=H110,$C$3:$C$401),ROW(INDIRECT("1:"&amp;choixt5))))+ROW()/9^9))</f>
        <v/>
      </c>
      <c r="M110" s="36" t="str">
        <f ca="1">IF(N110="","",ROWS(M$3:M110))</f>
        <v/>
      </c>
      <c r="N110" s="1" t="str">
        <f ca="1">IF(COUNT(POINTS1b5)&lt;ROWS(N$3:N110),"",INDEX(clubARV5,MATCH(P110,POINTS1b5,0)))</f>
        <v/>
      </c>
      <c r="O110" s="1">
        <f t="shared" ca="1" si="23"/>
        <v>399</v>
      </c>
      <c r="P110" s="2" t="str">
        <f ca="1">IF(COUNT(POINTS1b5)&lt;ROWS(P$3:P110),"",SMALL(POINTS1b5,ROWS(P$3:P110)))</f>
        <v/>
      </c>
      <c r="Q110" s="40" t="str">
        <f t="array" aca="1" ref="Q110" ca="1">IFERROR(SMALL(IF(($H$3:$H$401=$N110)*($H$3:$H$401&lt;&gt;""),$C$3:$C$401),COLUMNS($Q:Q)),"-")</f>
        <v>-</v>
      </c>
      <c r="R110" s="63" t="str">
        <f t="array" aca="1" ref="R110" ca="1">IFERROR(SMALL(IF(($H$3:$H$401=$N110)*($H$3:$H$401&lt;&gt;""),$C$3:$C$401),COLUMNS($Q:R)),"-")</f>
        <v>-</v>
      </c>
      <c r="S110" s="63" t="str">
        <f t="array" aca="1" ref="S110" ca="1">IFERROR(SMALL(IF(($H$3:$H$401=$N110)*($H$3:$H$401&lt;&gt;""),$C$3:$C$401),COLUMNS($Q:S)),"-")</f>
        <v>-</v>
      </c>
      <c r="T110" s="63" t="str">
        <f t="array" aca="1" ref="T110" ca="1">IFERROR(SMALL(IF(($H$3:$H$401=$N110)*($H$3:$H$401&lt;&gt;""),$C$3:$C$401),COLUMNS($Q:T)),"-")</f>
        <v>-</v>
      </c>
      <c r="U110" s="63" t="str">
        <f t="array" aca="1" ref="U110" ca="1">IFERROR(SMALL(IF(($H$3:$H$401=$N110)*($H$3:$H$401&lt;&gt;""),$C$3:$C$401),COLUMNS($Q:U)),"-")</f>
        <v>-</v>
      </c>
      <c r="V110" s="40" t="str">
        <f t="array" aca="1" ref="V110" ca="1">IFERROR(SMALL(IF(($H$3:$H$401=$N110)*($H$3:$H$401&lt;&gt;""),$C$3:$C$401),COLUMNS($Q:V)),"-")</f>
        <v>-</v>
      </c>
      <c r="W110" s="63" t="str">
        <f t="array" aca="1" ref="W110" ca="1">IFERROR(SMALL(IF(($H$3:$H$401=$N110)*($H$3:$H$401&lt;&gt;""),$C$3:$C$401),COLUMNS($Q:W)),"-")</f>
        <v>-</v>
      </c>
      <c r="X110" s="63" t="str">
        <f t="array" aca="1" ref="X110" ca="1">IFERROR(SMALL(IF(($H$3:$H$401=$N110)*($H$3:$H$401&lt;&gt;""),$C$3:$C$401),COLUMNS($Q:X)),"-")</f>
        <v>-</v>
      </c>
      <c r="Y110" s="63" t="str">
        <f t="array" aca="1" ref="Y110" ca="1">IFERROR(SMALL(IF(($H$3:$H$401=$N110)*($H$3:$H$401&lt;&gt;""),$C$3:$C$401),COLUMNS($Q:Y)),"-")</f>
        <v>-</v>
      </c>
      <c r="Z110" s="63" t="str">
        <f t="array" aca="1" ref="Z110" ca="1">IFERROR(SMALL(IF(($H$3:$H$401=$N110)*($H$3:$H$401&lt;&gt;""),$C$3:$C$401),COLUMNS($Q:Z)),"-")</f>
        <v>-</v>
      </c>
      <c r="AA110" s="40" t="str">
        <f t="array" aca="1" ref="AA110" ca="1">IFERROR(SMALL(IF(($H$3:$H$401=$N110)*($H$3:$H$401&lt;&gt;""),$C$3:$C$401),COLUMNS($Q:AA)),"-")</f>
        <v>-</v>
      </c>
      <c r="AB110" s="63" t="str">
        <f t="array" aca="1" ref="AB110" ca="1">IFERROR(SMALL(IF(($H$3:$H$401=$N110)*($H$3:$H$401&lt;&gt;""),$C$3:$C$401),COLUMNS($Q:AB)),"-")</f>
        <v>-</v>
      </c>
      <c r="AC110" s="63" t="str">
        <f t="array" aca="1" ref="AC110" ca="1">IFERROR(SMALL(IF(($H$3:$H$401=$N110)*($H$3:$H$401&lt;&gt;""),$C$3:$C$401),COLUMNS($Q:AC)),"-")</f>
        <v>-</v>
      </c>
      <c r="AD110" s="63" t="str">
        <f t="array" aca="1" ref="AD110" ca="1">IFERROR(SMALL(IF(($H$3:$H$401=$N110)*($H$3:$H$401&lt;&gt;""),$C$3:$C$401),COLUMNS($Q:AD)),"-")</f>
        <v>-</v>
      </c>
      <c r="AE110" s="63" t="str">
        <f t="array" aca="1" ref="AE110" ca="1">IFERROR(SMALL(IF(($H$3:$H$401=$N110)*($H$3:$H$401&lt;&gt;""),$C$3:$C$401),COLUMNS($Q:AE)),"-")</f>
        <v>-</v>
      </c>
      <c r="AM110" s="58">
        <v>108</v>
      </c>
      <c r="AN110" s="43" t="str">
        <f t="array" aca="1" ref="AN110" ca="1">IFERROR(INDEX(ColClubs,MIN(IF(ZonePoints&lt;&gt;"",IF(ZonePoints+(ROW(ZonePoints)+COLUMN(ZonePoints))/9^9=SMALL(IF(ZonePoints&lt;&gt;"",ZonePoints+(ROW(ZonePoints)+COLUMN(ZonePoints))/9^9),ROWS($2:109)),ROW(INDIRECT("1:"&amp;ROWS(ColClubs)))))))&amp;" "&amp;INDEX(LigEquipes,,MIN(IF(ZonePoints&lt;&gt;"",IF(ZonePoints+(ROW(ZonePoints)+COLUMN(ZonePoints))/9^9=SMALL(IF(ZonePoints&lt;&gt;"",ZonePoints+(ROW(ZonePoints)+COLUMN(ZonePoints))/9^9),ROWS($2:109)),COLUMN(ZonePoints)-34)))),"")</f>
        <v xml:space="preserve"> EQ1</v>
      </c>
      <c r="AO110" s="45" t="str">
        <f t="shared" ca="1" si="24"/>
        <v/>
      </c>
      <c r="AP110" s="45" t="str">
        <f t="shared" ca="1" si="25"/>
        <v>EQ1</v>
      </c>
      <c r="AQ110" s="78" t="str">
        <f t="array" aca="1" ref="AQ110" ca="1">IFERROR(INDEX(ZonePoints,MATCH(AO110,ColClubs,0),MATCH(AP110,LigEquipes,0)),"")</f>
        <v/>
      </c>
    </row>
    <row r="111" spans="2:43" ht="13">
      <c r="B111" s="175"/>
      <c r="C111" s="19">
        <v>109</v>
      </c>
      <c r="D111" s="22" t="str">
        <f t="array" ref="D111">IF(ISERROR(INDEX(DossardsARV,MATCH($A$3&amp;C111,triselcourse&amp;claselcourARV,0))),"-",INDEX(DossardsARV,MATCH($A$3&amp;C111,triselcourse&amp;claselcourARV,0)))</f>
        <v>-</v>
      </c>
      <c r="E111" s="117" t="str">
        <f t="shared" si="26"/>
        <v>-</v>
      </c>
      <c r="F111" s="117" t="str">
        <f t="shared" si="27"/>
        <v>-</v>
      </c>
      <c r="G111" s="21" t="str">
        <f t="array" ref="G111">IF($D111="","",IF(ISERROR(INDEX(TempsARV,MATCH($A$3&amp;D111,triselcourse&amp;DossardsARV,0))),"-",INDEX(TempsARV,MATCH($A$3&amp;D111,triselcourse&amp;DossardsARV,0))))</f>
        <v>-</v>
      </c>
      <c r="H111" s="117" t="str">
        <f t="shared" si="28"/>
        <v/>
      </c>
      <c r="I111" s="117" t="str">
        <f t="shared" si="29"/>
        <v/>
      </c>
      <c r="J111" s="117" t="str">
        <f t="shared" si="30"/>
        <v/>
      </c>
      <c r="K111" s="117" t="str">
        <f t="shared" si="31"/>
        <v/>
      </c>
      <c r="L111" s="62" t="str">
        <f t="array" aca="1" ref="L111" ca="1">IF(ISBLANK($C111),"",IF(OR(COUNTIF(clubARV5,H111)&lt;choixt5,COUNTIF($H$2:H110,H111)),"",SUM(SMALL(IF(clubARV5=H111,$C$3:$C$401),ROW(INDIRECT("1:"&amp;choixt5))))+ROW()/9^9))</f>
        <v/>
      </c>
      <c r="M111" s="36" t="str">
        <f ca="1">IF(N111="","",ROWS(M$3:M111))</f>
        <v/>
      </c>
      <c r="N111" s="1" t="str">
        <f ca="1">IF(COUNT(POINTS1b5)&lt;ROWS(N$3:N111),"",INDEX(clubARV5,MATCH(P111,POINTS1b5,0)))</f>
        <v/>
      </c>
      <c r="O111" s="1">
        <f t="shared" ca="1" si="23"/>
        <v>399</v>
      </c>
      <c r="P111" s="2" t="str">
        <f ca="1">IF(COUNT(POINTS1b5)&lt;ROWS(P$3:P111),"",SMALL(POINTS1b5,ROWS(P$3:P111)))</f>
        <v/>
      </c>
      <c r="Q111" s="40" t="str">
        <f t="array" aca="1" ref="Q111" ca="1">IFERROR(SMALL(IF(($H$3:$H$401=$N111)*($H$3:$H$401&lt;&gt;""),$C$3:$C$401),COLUMNS($Q:Q)),"-")</f>
        <v>-</v>
      </c>
      <c r="R111" s="63" t="str">
        <f t="array" aca="1" ref="R111" ca="1">IFERROR(SMALL(IF(($H$3:$H$401=$N111)*($H$3:$H$401&lt;&gt;""),$C$3:$C$401),COLUMNS($Q:R)),"-")</f>
        <v>-</v>
      </c>
      <c r="S111" s="63" t="str">
        <f t="array" aca="1" ref="S111" ca="1">IFERROR(SMALL(IF(($H$3:$H$401=$N111)*($H$3:$H$401&lt;&gt;""),$C$3:$C$401),COLUMNS($Q:S)),"-")</f>
        <v>-</v>
      </c>
      <c r="T111" s="63" t="str">
        <f t="array" aca="1" ref="T111" ca="1">IFERROR(SMALL(IF(($H$3:$H$401=$N111)*($H$3:$H$401&lt;&gt;""),$C$3:$C$401),COLUMNS($Q:T)),"-")</f>
        <v>-</v>
      </c>
      <c r="U111" s="63" t="str">
        <f t="array" aca="1" ref="U111" ca="1">IFERROR(SMALL(IF(($H$3:$H$401=$N111)*($H$3:$H$401&lt;&gt;""),$C$3:$C$401),COLUMNS($Q:U)),"-")</f>
        <v>-</v>
      </c>
      <c r="V111" s="40" t="str">
        <f t="array" aca="1" ref="V111" ca="1">IFERROR(SMALL(IF(($H$3:$H$401=$N111)*($H$3:$H$401&lt;&gt;""),$C$3:$C$401),COLUMNS($Q:V)),"-")</f>
        <v>-</v>
      </c>
      <c r="W111" s="63" t="str">
        <f t="array" aca="1" ref="W111" ca="1">IFERROR(SMALL(IF(($H$3:$H$401=$N111)*($H$3:$H$401&lt;&gt;""),$C$3:$C$401),COLUMNS($Q:W)),"-")</f>
        <v>-</v>
      </c>
      <c r="X111" s="63" t="str">
        <f t="array" aca="1" ref="X111" ca="1">IFERROR(SMALL(IF(($H$3:$H$401=$N111)*($H$3:$H$401&lt;&gt;""),$C$3:$C$401),COLUMNS($Q:X)),"-")</f>
        <v>-</v>
      </c>
      <c r="Y111" s="63" t="str">
        <f t="array" aca="1" ref="Y111" ca="1">IFERROR(SMALL(IF(($H$3:$H$401=$N111)*($H$3:$H$401&lt;&gt;""),$C$3:$C$401),COLUMNS($Q:Y)),"-")</f>
        <v>-</v>
      </c>
      <c r="Z111" s="63" t="str">
        <f t="array" aca="1" ref="Z111" ca="1">IFERROR(SMALL(IF(($H$3:$H$401=$N111)*($H$3:$H$401&lt;&gt;""),$C$3:$C$401),COLUMNS($Q:Z)),"-")</f>
        <v>-</v>
      </c>
      <c r="AA111" s="40" t="str">
        <f t="array" aca="1" ref="AA111" ca="1">IFERROR(SMALL(IF(($H$3:$H$401=$N111)*($H$3:$H$401&lt;&gt;""),$C$3:$C$401),COLUMNS($Q:AA)),"-")</f>
        <v>-</v>
      </c>
      <c r="AB111" s="63" t="str">
        <f t="array" aca="1" ref="AB111" ca="1">IFERROR(SMALL(IF(($H$3:$H$401=$N111)*($H$3:$H$401&lt;&gt;""),$C$3:$C$401),COLUMNS($Q:AB)),"-")</f>
        <v>-</v>
      </c>
      <c r="AC111" s="63" t="str">
        <f t="array" aca="1" ref="AC111" ca="1">IFERROR(SMALL(IF(($H$3:$H$401=$N111)*($H$3:$H$401&lt;&gt;""),$C$3:$C$401),COLUMNS($Q:AC)),"-")</f>
        <v>-</v>
      </c>
      <c r="AD111" s="63" t="str">
        <f t="array" aca="1" ref="AD111" ca="1">IFERROR(SMALL(IF(($H$3:$H$401=$N111)*($H$3:$H$401&lt;&gt;""),$C$3:$C$401),COLUMNS($Q:AD)),"-")</f>
        <v>-</v>
      </c>
      <c r="AE111" s="63" t="str">
        <f t="array" aca="1" ref="AE111" ca="1">IFERROR(SMALL(IF(($H$3:$H$401=$N111)*($H$3:$H$401&lt;&gt;""),$C$3:$C$401),COLUMNS($Q:AE)),"-")</f>
        <v>-</v>
      </c>
      <c r="AM111" s="58">
        <v>109</v>
      </c>
      <c r="AN111" s="43" t="str">
        <f t="array" aca="1" ref="AN111" ca="1">IFERROR(INDEX(ColClubs,MIN(IF(ZonePoints&lt;&gt;"",IF(ZonePoints+(ROW(ZonePoints)+COLUMN(ZonePoints))/9^9=SMALL(IF(ZonePoints&lt;&gt;"",ZonePoints+(ROW(ZonePoints)+COLUMN(ZonePoints))/9^9),ROWS($2:110)),ROW(INDIRECT("1:"&amp;ROWS(ColClubs)))))))&amp;" "&amp;INDEX(LigEquipes,,MIN(IF(ZonePoints&lt;&gt;"",IF(ZonePoints+(ROW(ZonePoints)+COLUMN(ZonePoints))/9^9=SMALL(IF(ZonePoints&lt;&gt;"",ZonePoints+(ROW(ZonePoints)+COLUMN(ZonePoints))/9^9),ROWS($2:110)),COLUMN(ZonePoints)-34)))),"")</f>
        <v xml:space="preserve"> EQ1</v>
      </c>
      <c r="AO111" s="45" t="str">
        <f t="shared" ca="1" si="24"/>
        <v/>
      </c>
      <c r="AP111" s="45" t="str">
        <f t="shared" ca="1" si="25"/>
        <v>EQ1</v>
      </c>
      <c r="AQ111" s="78" t="str">
        <f t="array" aca="1" ref="AQ111" ca="1">IFERROR(INDEX(ZonePoints,MATCH(AO111,ColClubs,0),MATCH(AP111,LigEquipes,0)),"")</f>
        <v/>
      </c>
    </row>
    <row r="112" spans="2:43" ht="13">
      <c r="B112" s="175"/>
      <c r="C112" s="19">
        <v>110</v>
      </c>
      <c r="D112" s="22" t="str">
        <f t="array" ref="D112">IF(ISERROR(INDEX(DossardsARV,MATCH($A$3&amp;C112,triselcourse&amp;claselcourARV,0))),"-",INDEX(DossardsARV,MATCH($A$3&amp;C112,triselcourse&amp;claselcourARV,0)))</f>
        <v>-</v>
      </c>
      <c r="E112" s="117" t="str">
        <f t="shared" si="26"/>
        <v>-</v>
      </c>
      <c r="F112" s="117" t="str">
        <f t="shared" si="27"/>
        <v>-</v>
      </c>
      <c r="G112" s="21" t="str">
        <f t="array" ref="G112">IF($D112="","",IF(ISERROR(INDEX(TempsARV,MATCH($A$3&amp;D112,triselcourse&amp;DossardsARV,0))),"-",INDEX(TempsARV,MATCH($A$3&amp;D112,triselcourse&amp;DossardsARV,0))))</f>
        <v>-</v>
      </c>
      <c r="H112" s="117" t="str">
        <f t="shared" si="28"/>
        <v/>
      </c>
      <c r="I112" s="117" t="str">
        <f t="shared" si="29"/>
        <v/>
      </c>
      <c r="J112" s="117" t="str">
        <f t="shared" si="30"/>
        <v/>
      </c>
      <c r="K112" s="117" t="str">
        <f t="shared" si="31"/>
        <v/>
      </c>
      <c r="L112" s="62" t="str">
        <f t="array" aca="1" ref="L112" ca="1">IF(ISBLANK($C112),"",IF(OR(COUNTIF(clubARV5,H112)&lt;choixt5,COUNTIF($H$2:H111,H112)),"",SUM(SMALL(IF(clubARV5=H112,$C$3:$C$401),ROW(INDIRECT("1:"&amp;choixt5))))+ROW()/9^9))</f>
        <v/>
      </c>
      <c r="M112" s="36" t="str">
        <f ca="1">IF(N112="","",ROWS(M$3:M112))</f>
        <v/>
      </c>
      <c r="N112" s="1" t="str">
        <f ca="1">IF(COUNT(POINTS1b5)&lt;ROWS(N$3:N112),"",INDEX(clubARV5,MATCH(P112,POINTS1b5,0)))</f>
        <v/>
      </c>
      <c r="O112" s="1">
        <f t="shared" ca="1" si="23"/>
        <v>399</v>
      </c>
      <c r="P112" s="2" t="str">
        <f ca="1">IF(COUNT(POINTS1b5)&lt;ROWS(P$3:P112),"",SMALL(POINTS1b5,ROWS(P$3:P112)))</f>
        <v/>
      </c>
      <c r="Q112" s="40" t="str">
        <f t="array" aca="1" ref="Q112" ca="1">IFERROR(SMALL(IF(($H$3:$H$401=$N112)*($H$3:$H$401&lt;&gt;""),$C$3:$C$401),COLUMNS($Q:Q)),"-")</f>
        <v>-</v>
      </c>
      <c r="R112" s="63" t="str">
        <f t="array" aca="1" ref="R112" ca="1">IFERROR(SMALL(IF(($H$3:$H$401=$N112)*($H$3:$H$401&lt;&gt;""),$C$3:$C$401),COLUMNS($Q:R)),"-")</f>
        <v>-</v>
      </c>
      <c r="S112" s="63" t="str">
        <f t="array" aca="1" ref="S112" ca="1">IFERROR(SMALL(IF(($H$3:$H$401=$N112)*($H$3:$H$401&lt;&gt;""),$C$3:$C$401),COLUMNS($Q:S)),"-")</f>
        <v>-</v>
      </c>
      <c r="T112" s="63" t="str">
        <f t="array" aca="1" ref="T112" ca="1">IFERROR(SMALL(IF(($H$3:$H$401=$N112)*($H$3:$H$401&lt;&gt;""),$C$3:$C$401),COLUMNS($Q:T)),"-")</f>
        <v>-</v>
      </c>
      <c r="U112" s="63" t="str">
        <f t="array" aca="1" ref="U112" ca="1">IFERROR(SMALL(IF(($H$3:$H$401=$N112)*($H$3:$H$401&lt;&gt;""),$C$3:$C$401),COLUMNS($Q:U)),"-")</f>
        <v>-</v>
      </c>
      <c r="V112" s="40" t="str">
        <f t="array" aca="1" ref="V112" ca="1">IFERROR(SMALL(IF(($H$3:$H$401=$N112)*($H$3:$H$401&lt;&gt;""),$C$3:$C$401),COLUMNS($Q:V)),"-")</f>
        <v>-</v>
      </c>
      <c r="W112" s="63" t="str">
        <f t="array" aca="1" ref="W112" ca="1">IFERROR(SMALL(IF(($H$3:$H$401=$N112)*($H$3:$H$401&lt;&gt;""),$C$3:$C$401),COLUMNS($Q:W)),"-")</f>
        <v>-</v>
      </c>
      <c r="X112" s="63" t="str">
        <f t="array" aca="1" ref="X112" ca="1">IFERROR(SMALL(IF(($H$3:$H$401=$N112)*($H$3:$H$401&lt;&gt;""),$C$3:$C$401),COLUMNS($Q:X)),"-")</f>
        <v>-</v>
      </c>
      <c r="Y112" s="63" t="str">
        <f t="array" aca="1" ref="Y112" ca="1">IFERROR(SMALL(IF(($H$3:$H$401=$N112)*($H$3:$H$401&lt;&gt;""),$C$3:$C$401),COLUMNS($Q:Y)),"-")</f>
        <v>-</v>
      </c>
      <c r="Z112" s="63" t="str">
        <f t="array" aca="1" ref="Z112" ca="1">IFERROR(SMALL(IF(($H$3:$H$401=$N112)*($H$3:$H$401&lt;&gt;""),$C$3:$C$401),COLUMNS($Q:Z)),"-")</f>
        <v>-</v>
      </c>
      <c r="AA112" s="40" t="str">
        <f t="array" aca="1" ref="AA112" ca="1">IFERROR(SMALL(IF(($H$3:$H$401=$N112)*($H$3:$H$401&lt;&gt;""),$C$3:$C$401),COLUMNS($Q:AA)),"-")</f>
        <v>-</v>
      </c>
      <c r="AB112" s="63" t="str">
        <f t="array" aca="1" ref="AB112" ca="1">IFERROR(SMALL(IF(($H$3:$H$401=$N112)*($H$3:$H$401&lt;&gt;""),$C$3:$C$401),COLUMNS($Q:AB)),"-")</f>
        <v>-</v>
      </c>
      <c r="AC112" s="63" t="str">
        <f t="array" aca="1" ref="AC112" ca="1">IFERROR(SMALL(IF(($H$3:$H$401=$N112)*($H$3:$H$401&lt;&gt;""),$C$3:$C$401),COLUMNS($Q:AC)),"-")</f>
        <v>-</v>
      </c>
      <c r="AD112" s="63" t="str">
        <f t="array" aca="1" ref="AD112" ca="1">IFERROR(SMALL(IF(($H$3:$H$401=$N112)*($H$3:$H$401&lt;&gt;""),$C$3:$C$401),COLUMNS($Q:AD)),"-")</f>
        <v>-</v>
      </c>
      <c r="AE112" s="63" t="str">
        <f t="array" aca="1" ref="AE112" ca="1">IFERROR(SMALL(IF(($H$3:$H$401=$N112)*($H$3:$H$401&lt;&gt;""),$C$3:$C$401),COLUMNS($Q:AE)),"-")</f>
        <v>-</v>
      </c>
      <c r="AM112" s="58">
        <v>110</v>
      </c>
      <c r="AN112" s="43" t="str">
        <f t="array" aca="1" ref="AN112" ca="1">IFERROR(INDEX(ColClubs,MIN(IF(ZonePoints&lt;&gt;"",IF(ZonePoints+(ROW(ZonePoints)+COLUMN(ZonePoints))/9^9=SMALL(IF(ZonePoints&lt;&gt;"",ZonePoints+(ROW(ZonePoints)+COLUMN(ZonePoints))/9^9),ROWS($2:111)),ROW(INDIRECT("1:"&amp;ROWS(ColClubs)))))))&amp;" "&amp;INDEX(LigEquipes,,MIN(IF(ZonePoints&lt;&gt;"",IF(ZonePoints+(ROW(ZonePoints)+COLUMN(ZonePoints))/9^9=SMALL(IF(ZonePoints&lt;&gt;"",ZonePoints+(ROW(ZonePoints)+COLUMN(ZonePoints))/9^9),ROWS($2:111)),COLUMN(ZonePoints)-34)))),"")</f>
        <v xml:space="preserve"> EQ1</v>
      </c>
      <c r="AO112" s="45" t="str">
        <f t="shared" ca="1" si="24"/>
        <v/>
      </c>
      <c r="AP112" s="45" t="str">
        <f t="shared" ca="1" si="25"/>
        <v>EQ1</v>
      </c>
      <c r="AQ112" s="78" t="str">
        <f t="array" aca="1" ref="AQ112" ca="1">IFERROR(INDEX(ZonePoints,MATCH(AO112,ColClubs,0),MATCH(AP112,LigEquipes,0)),"")</f>
        <v/>
      </c>
    </row>
    <row r="113" spans="2:43" ht="13">
      <c r="B113" s="175"/>
      <c r="C113" s="19">
        <v>111</v>
      </c>
      <c r="D113" s="22" t="str">
        <f t="array" ref="D113">IF(ISERROR(INDEX(DossardsARV,MATCH($A$3&amp;C113,triselcourse&amp;claselcourARV,0))),"-",INDEX(DossardsARV,MATCH($A$3&amp;C113,triselcourse&amp;claselcourARV,0)))</f>
        <v>-</v>
      </c>
      <c r="E113" s="117" t="str">
        <f t="shared" si="26"/>
        <v>-</v>
      </c>
      <c r="F113" s="117" t="str">
        <f t="shared" si="27"/>
        <v>-</v>
      </c>
      <c r="G113" s="21" t="str">
        <f t="array" ref="G113">IF($D113="","",IF(ISERROR(INDEX(TempsARV,MATCH($A$3&amp;D113,triselcourse&amp;DossardsARV,0))),"-",INDEX(TempsARV,MATCH($A$3&amp;D113,triselcourse&amp;DossardsARV,0))))</f>
        <v>-</v>
      </c>
      <c r="H113" s="117" t="str">
        <f t="shared" si="28"/>
        <v/>
      </c>
      <c r="I113" s="117" t="str">
        <f t="shared" si="29"/>
        <v/>
      </c>
      <c r="J113" s="117" t="str">
        <f t="shared" si="30"/>
        <v/>
      </c>
      <c r="K113" s="117" t="str">
        <f t="shared" si="31"/>
        <v/>
      </c>
      <c r="L113" s="62" t="str">
        <f t="array" aca="1" ref="L113" ca="1">IF(ISBLANK($C113),"",IF(OR(COUNTIF(clubARV5,H113)&lt;choixt5,COUNTIF($H$2:H112,H113)),"",SUM(SMALL(IF(clubARV5=H113,$C$3:$C$401),ROW(INDIRECT("1:"&amp;choixt5))))+ROW()/9^9))</f>
        <v/>
      </c>
      <c r="M113" s="36" t="str">
        <f ca="1">IF(N113="","",ROWS(M$3:M113))</f>
        <v/>
      </c>
      <c r="N113" s="1" t="str">
        <f ca="1">IF(COUNT(POINTS1b5)&lt;ROWS(N$3:N113),"",INDEX(clubARV5,MATCH(P113,POINTS1b5,0)))</f>
        <v/>
      </c>
      <c r="O113" s="1">
        <f t="shared" ca="1" si="23"/>
        <v>399</v>
      </c>
      <c r="P113" s="2" t="str">
        <f ca="1">IF(COUNT(POINTS1b5)&lt;ROWS(P$3:P113),"",SMALL(POINTS1b5,ROWS(P$3:P113)))</f>
        <v/>
      </c>
      <c r="Q113" s="40" t="str">
        <f t="array" aca="1" ref="Q113" ca="1">IFERROR(SMALL(IF(($H$3:$H$401=$N113)*($H$3:$H$401&lt;&gt;""),$C$3:$C$401),COLUMNS($Q:Q)),"-")</f>
        <v>-</v>
      </c>
      <c r="R113" s="63" t="str">
        <f t="array" aca="1" ref="R113" ca="1">IFERROR(SMALL(IF(($H$3:$H$401=$N113)*($H$3:$H$401&lt;&gt;""),$C$3:$C$401),COLUMNS($Q:R)),"-")</f>
        <v>-</v>
      </c>
      <c r="S113" s="63" t="str">
        <f t="array" aca="1" ref="S113" ca="1">IFERROR(SMALL(IF(($H$3:$H$401=$N113)*($H$3:$H$401&lt;&gt;""),$C$3:$C$401),COLUMNS($Q:S)),"-")</f>
        <v>-</v>
      </c>
      <c r="T113" s="63" t="str">
        <f t="array" aca="1" ref="T113" ca="1">IFERROR(SMALL(IF(($H$3:$H$401=$N113)*($H$3:$H$401&lt;&gt;""),$C$3:$C$401),COLUMNS($Q:T)),"-")</f>
        <v>-</v>
      </c>
      <c r="U113" s="63" t="str">
        <f t="array" aca="1" ref="U113" ca="1">IFERROR(SMALL(IF(($H$3:$H$401=$N113)*($H$3:$H$401&lt;&gt;""),$C$3:$C$401),COLUMNS($Q:U)),"-")</f>
        <v>-</v>
      </c>
      <c r="V113" s="40" t="str">
        <f t="array" aca="1" ref="V113" ca="1">IFERROR(SMALL(IF(($H$3:$H$401=$N113)*($H$3:$H$401&lt;&gt;""),$C$3:$C$401),COLUMNS($Q:V)),"-")</f>
        <v>-</v>
      </c>
      <c r="W113" s="63" t="str">
        <f t="array" aca="1" ref="W113" ca="1">IFERROR(SMALL(IF(($H$3:$H$401=$N113)*($H$3:$H$401&lt;&gt;""),$C$3:$C$401),COLUMNS($Q:W)),"-")</f>
        <v>-</v>
      </c>
      <c r="X113" s="63" t="str">
        <f t="array" aca="1" ref="X113" ca="1">IFERROR(SMALL(IF(($H$3:$H$401=$N113)*($H$3:$H$401&lt;&gt;""),$C$3:$C$401),COLUMNS($Q:X)),"-")</f>
        <v>-</v>
      </c>
      <c r="Y113" s="63" t="str">
        <f t="array" aca="1" ref="Y113" ca="1">IFERROR(SMALL(IF(($H$3:$H$401=$N113)*($H$3:$H$401&lt;&gt;""),$C$3:$C$401),COLUMNS($Q:Y)),"-")</f>
        <v>-</v>
      </c>
      <c r="Z113" s="63" t="str">
        <f t="array" aca="1" ref="Z113" ca="1">IFERROR(SMALL(IF(($H$3:$H$401=$N113)*($H$3:$H$401&lt;&gt;""),$C$3:$C$401),COLUMNS($Q:Z)),"-")</f>
        <v>-</v>
      </c>
      <c r="AA113" s="40" t="str">
        <f t="array" aca="1" ref="AA113" ca="1">IFERROR(SMALL(IF(($H$3:$H$401=$N113)*($H$3:$H$401&lt;&gt;""),$C$3:$C$401),COLUMNS($Q:AA)),"-")</f>
        <v>-</v>
      </c>
      <c r="AB113" s="63" t="str">
        <f t="array" aca="1" ref="AB113" ca="1">IFERROR(SMALL(IF(($H$3:$H$401=$N113)*($H$3:$H$401&lt;&gt;""),$C$3:$C$401),COLUMNS($Q:AB)),"-")</f>
        <v>-</v>
      </c>
      <c r="AC113" s="63" t="str">
        <f t="array" aca="1" ref="AC113" ca="1">IFERROR(SMALL(IF(($H$3:$H$401=$N113)*($H$3:$H$401&lt;&gt;""),$C$3:$C$401),COLUMNS($Q:AC)),"-")</f>
        <v>-</v>
      </c>
      <c r="AD113" s="63" t="str">
        <f t="array" aca="1" ref="AD113" ca="1">IFERROR(SMALL(IF(($H$3:$H$401=$N113)*($H$3:$H$401&lt;&gt;""),$C$3:$C$401),COLUMNS($Q:AD)),"-")</f>
        <v>-</v>
      </c>
      <c r="AE113" s="63" t="str">
        <f t="array" aca="1" ref="AE113" ca="1">IFERROR(SMALL(IF(($H$3:$H$401=$N113)*($H$3:$H$401&lt;&gt;""),$C$3:$C$401),COLUMNS($Q:AE)),"-")</f>
        <v>-</v>
      </c>
      <c r="AM113" s="58">
        <v>111</v>
      </c>
      <c r="AN113" s="43" t="str">
        <f t="array" aca="1" ref="AN113" ca="1">IFERROR(INDEX(ColClubs,MIN(IF(ZonePoints&lt;&gt;"",IF(ZonePoints+(ROW(ZonePoints)+COLUMN(ZonePoints))/9^9=SMALL(IF(ZonePoints&lt;&gt;"",ZonePoints+(ROW(ZonePoints)+COLUMN(ZonePoints))/9^9),ROWS($2:112)),ROW(INDIRECT("1:"&amp;ROWS(ColClubs)))))))&amp;" "&amp;INDEX(LigEquipes,,MIN(IF(ZonePoints&lt;&gt;"",IF(ZonePoints+(ROW(ZonePoints)+COLUMN(ZonePoints))/9^9=SMALL(IF(ZonePoints&lt;&gt;"",ZonePoints+(ROW(ZonePoints)+COLUMN(ZonePoints))/9^9),ROWS($2:112)),COLUMN(ZonePoints)-34)))),"")</f>
        <v xml:space="preserve"> EQ1</v>
      </c>
      <c r="AO113" s="45" t="str">
        <f t="shared" ca="1" si="24"/>
        <v/>
      </c>
      <c r="AP113" s="45" t="str">
        <f t="shared" ca="1" si="25"/>
        <v>EQ1</v>
      </c>
      <c r="AQ113" s="78" t="str">
        <f t="array" aca="1" ref="AQ113" ca="1">IFERROR(INDEX(ZonePoints,MATCH(AO113,ColClubs,0),MATCH(AP113,LigEquipes,0)),"")</f>
        <v/>
      </c>
    </row>
    <row r="114" spans="2:43" ht="13">
      <c r="B114" s="175"/>
      <c r="C114" s="19">
        <v>112</v>
      </c>
      <c r="D114" s="22" t="str">
        <f t="array" ref="D114">IF(ISERROR(INDEX(DossardsARV,MATCH($A$3&amp;C114,triselcourse&amp;claselcourARV,0))),"-",INDEX(DossardsARV,MATCH($A$3&amp;C114,triselcourse&amp;claselcourARV,0)))</f>
        <v>-</v>
      </c>
      <c r="E114" s="117" t="str">
        <f t="shared" si="26"/>
        <v>-</v>
      </c>
      <c r="F114" s="117" t="str">
        <f t="shared" si="27"/>
        <v>-</v>
      </c>
      <c r="G114" s="21" t="str">
        <f t="array" ref="G114">IF($D114="","",IF(ISERROR(INDEX(TempsARV,MATCH($A$3&amp;D114,triselcourse&amp;DossardsARV,0))),"-",INDEX(TempsARV,MATCH($A$3&amp;D114,triselcourse&amp;DossardsARV,0))))</f>
        <v>-</v>
      </c>
      <c r="H114" s="117" t="str">
        <f t="shared" si="28"/>
        <v/>
      </c>
      <c r="I114" s="117" t="str">
        <f t="shared" si="29"/>
        <v/>
      </c>
      <c r="J114" s="117" t="str">
        <f t="shared" si="30"/>
        <v/>
      </c>
      <c r="K114" s="117" t="str">
        <f t="shared" si="31"/>
        <v/>
      </c>
      <c r="L114" s="62" t="str">
        <f t="array" aca="1" ref="L114" ca="1">IF(ISBLANK($C114),"",IF(OR(COUNTIF(clubARV5,H114)&lt;choixt5,COUNTIF($H$2:H113,H114)),"",SUM(SMALL(IF(clubARV5=H114,$C$3:$C$401),ROW(INDIRECT("1:"&amp;choixt5))))+ROW()/9^9))</f>
        <v/>
      </c>
      <c r="M114" s="36" t="str">
        <f ca="1">IF(N114="","",ROWS(M$3:M114))</f>
        <v/>
      </c>
      <c r="N114" s="1" t="str">
        <f ca="1">IF(COUNT(POINTS1b5)&lt;ROWS(N$3:N114),"",INDEX(clubARV5,MATCH(P114,POINTS1b5,0)))</f>
        <v/>
      </c>
      <c r="O114" s="1">
        <f t="shared" ca="1" si="23"/>
        <v>399</v>
      </c>
      <c r="P114" s="2" t="str">
        <f ca="1">IF(COUNT(POINTS1b5)&lt;ROWS(P$3:P114),"",SMALL(POINTS1b5,ROWS(P$3:P114)))</f>
        <v/>
      </c>
      <c r="Q114" s="40" t="str">
        <f t="array" aca="1" ref="Q114" ca="1">IFERROR(SMALL(IF(($H$3:$H$401=$N114)*($H$3:$H$401&lt;&gt;""),$C$3:$C$401),COLUMNS($Q:Q)),"-")</f>
        <v>-</v>
      </c>
      <c r="R114" s="63" t="str">
        <f t="array" aca="1" ref="R114" ca="1">IFERROR(SMALL(IF(($H$3:$H$401=$N114)*($H$3:$H$401&lt;&gt;""),$C$3:$C$401),COLUMNS($Q:R)),"-")</f>
        <v>-</v>
      </c>
      <c r="S114" s="63" t="str">
        <f t="array" aca="1" ref="S114" ca="1">IFERROR(SMALL(IF(($H$3:$H$401=$N114)*($H$3:$H$401&lt;&gt;""),$C$3:$C$401),COLUMNS($Q:S)),"-")</f>
        <v>-</v>
      </c>
      <c r="T114" s="63" t="str">
        <f t="array" aca="1" ref="T114" ca="1">IFERROR(SMALL(IF(($H$3:$H$401=$N114)*($H$3:$H$401&lt;&gt;""),$C$3:$C$401),COLUMNS($Q:T)),"-")</f>
        <v>-</v>
      </c>
      <c r="U114" s="63" t="str">
        <f t="array" aca="1" ref="U114" ca="1">IFERROR(SMALL(IF(($H$3:$H$401=$N114)*($H$3:$H$401&lt;&gt;""),$C$3:$C$401),COLUMNS($Q:U)),"-")</f>
        <v>-</v>
      </c>
      <c r="V114" s="40" t="str">
        <f t="array" aca="1" ref="V114" ca="1">IFERROR(SMALL(IF(($H$3:$H$401=$N114)*($H$3:$H$401&lt;&gt;""),$C$3:$C$401),COLUMNS($Q:V)),"-")</f>
        <v>-</v>
      </c>
      <c r="W114" s="63" t="str">
        <f t="array" aca="1" ref="W114" ca="1">IFERROR(SMALL(IF(($H$3:$H$401=$N114)*($H$3:$H$401&lt;&gt;""),$C$3:$C$401),COLUMNS($Q:W)),"-")</f>
        <v>-</v>
      </c>
      <c r="X114" s="63" t="str">
        <f t="array" aca="1" ref="X114" ca="1">IFERROR(SMALL(IF(($H$3:$H$401=$N114)*($H$3:$H$401&lt;&gt;""),$C$3:$C$401),COLUMNS($Q:X)),"-")</f>
        <v>-</v>
      </c>
      <c r="Y114" s="63" t="str">
        <f t="array" aca="1" ref="Y114" ca="1">IFERROR(SMALL(IF(($H$3:$H$401=$N114)*($H$3:$H$401&lt;&gt;""),$C$3:$C$401),COLUMNS($Q:Y)),"-")</f>
        <v>-</v>
      </c>
      <c r="Z114" s="63" t="str">
        <f t="array" aca="1" ref="Z114" ca="1">IFERROR(SMALL(IF(($H$3:$H$401=$N114)*($H$3:$H$401&lt;&gt;""),$C$3:$C$401),COLUMNS($Q:Z)),"-")</f>
        <v>-</v>
      </c>
      <c r="AA114" s="40" t="str">
        <f t="array" aca="1" ref="AA114" ca="1">IFERROR(SMALL(IF(($H$3:$H$401=$N114)*($H$3:$H$401&lt;&gt;""),$C$3:$C$401),COLUMNS($Q:AA)),"-")</f>
        <v>-</v>
      </c>
      <c r="AB114" s="63" t="str">
        <f t="array" aca="1" ref="AB114" ca="1">IFERROR(SMALL(IF(($H$3:$H$401=$N114)*($H$3:$H$401&lt;&gt;""),$C$3:$C$401),COLUMNS($Q:AB)),"-")</f>
        <v>-</v>
      </c>
      <c r="AC114" s="63" t="str">
        <f t="array" aca="1" ref="AC114" ca="1">IFERROR(SMALL(IF(($H$3:$H$401=$N114)*($H$3:$H$401&lt;&gt;""),$C$3:$C$401),COLUMNS($Q:AC)),"-")</f>
        <v>-</v>
      </c>
      <c r="AD114" s="63" t="str">
        <f t="array" aca="1" ref="AD114" ca="1">IFERROR(SMALL(IF(($H$3:$H$401=$N114)*($H$3:$H$401&lt;&gt;""),$C$3:$C$401),COLUMNS($Q:AD)),"-")</f>
        <v>-</v>
      </c>
      <c r="AE114" s="63" t="str">
        <f t="array" aca="1" ref="AE114" ca="1">IFERROR(SMALL(IF(($H$3:$H$401=$N114)*($H$3:$H$401&lt;&gt;""),$C$3:$C$401),COLUMNS($Q:AE)),"-")</f>
        <v>-</v>
      </c>
      <c r="AM114" s="58">
        <v>112</v>
      </c>
      <c r="AN114" s="43" t="str">
        <f t="array" aca="1" ref="AN114" ca="1">IFERROR(INDEX(ColClubs,MIN(IF(ZonePoints&lt;&gt;"",IF(ZonePoints+(ROW(ZonePoints)+COLUMN(ZonePoints))/9^9=SMALL(IF(ZonePoints&lt;&gt;"",ZonePoints+(ROW(ZonePoints)+COLUMN(ZonePoints))/9^9),ROWS($2:113)),ROW(INDIRECT("1:"&amp;ROWS(ColClubs)))))))&amp;" "&amp;INDEX(LigEquipes,,MIN(IF(ZonePoints&lt;&gt;"",IF(ZonePoints+(ROW(ZonePoints)+COLUMN(ZonePoints))/9^9=SMALL(IF(ZonePoints&lt;&gt;"",ZonePoints+(ROW(ZonePoints)+COLUMN(ZonePoints))/9^9),ROWS($2:113)),COLUMN(ZonePoints)-34)))),"")</f>
        <v xml:space="preserve"> EQ1</v>
      </c>
      <c r="AO114" s="45" t="str">
        <f t="shared" ca="1" si="24"/>
        <v/>
      </c>
      <c r="AP114" s="45" t="str">
        <f t="shared" ca="1" si="25"/>
        <v>EQ1</v>
      </c>
      <c r="AQ114" s="78" t="str">
        <f t="array" aca="1" ref="AQ114" ca="1">IFERROR(INDEX(ZonePoints,MATCH(AO114,ColClubs,0),MATCH(AP114,LigEquipes,0)),"")</f>
        <v/>
      </c>
    </row>
    <row r="115" spans="2:43" ht="13">
      <c r="B115" s="175"/>
      <c r="C115" s="19">
        <v>113</v>
      </c>
      <c r="D115" s="22" t="str">
        <f t="array" ref="D115">IF(ISERROR(INDEX(DossardsARV,MATCH($A$3&amp;C115,triselcourse&amp;claselcourARV,0))),"-",INDEX(DossardsARV,MATCH($A$3&amp;C115,triselcourse&amp;claselcourARV,0)))</f>
        <v>-</v>
      </c>
      <c r="E115" s="117" t="str">
        <f t="shared" si="26"/>
        <v>-</v>
      </c>
      <c r="F115" s="117" t="str">
        <f t="shared" si="27"/>
        <v>-</v>
      </c>
      <c r="G115" s="21" t="str">
        <f t="array" ref="G115">IF($D115="","",IF(ISERROR(INDEX(TempsARV,MATCH($A$3&amp;D115,triselcourse&amp;DossardsARV,0))),"-",INDEX(TempsARV,MATCH($A$3&amp;D115,triselcourse&amp;DossardsARV,0))))</f>
        <v>-</v>
      </c>
      <c r="H115" s="117" t="str">
        <f t="shared" si="28"/>
        <v/>
      </c>
      <c r="I115" s="117" t="str">
        <f t="shared" si="29"/>
        <v/>
      </c>
      <c r="J115" s="117" t="str">
        <f t="shared" si="30"/>
        <v/>
      </c>
      <c r="K115" s="117" t="str">
        <f t="shared" si="31"/>
        <v/>
      </c>
      <c r="L115" s="62" t="str">
        <f t="array" aca="1" ref="L115" ca="1">IF(ISBLANK($C115),"",IF(OR(COUNTIF(clubARV5,H115)&lt;choixt5,COUNTIF($H$2:H114,H115)),"",SUM(SMALL(IF(clubARV5=H115,$C$3:$C$401),ROW(INDIRECT("1:"&amp;choixt5))))+ROW()/9^9))</f>
        <v/>
      </c>
      <c r="M115" s="36" t="str">
        <f ca="1">IF(N115="","",ROWS(M$3:M115))</f>
        <v/>
      </c>
      <c r="N115" s="1" t="str">
        <f ca="1">IF(COUNT(POINTS1b5)&lt;ROWS(N$3:N115),"",INDEX(clubARV5,MATCH(P115,POINTS1b5,0)))</f>
        <v/>
      </c>
      <c r="O115" s="1">
        <f t="shared" ca="1" si="23"/>
        <v>399</v>
      </c>
      <c r="P115" s="2" t="str">
        <f ca="1">IF(COUNT(POINTS1b5)&lt;ROWS(P$3:P115),"",SMALL(POINTS1b5,ROWS(P$3:P115)))</f>
        <v/>
      </c>
      <c r="Q115" s="40" t="str">
        <f t="array" aca="1" ref="Q115" ca="1">IFERROR(SMALL(IF(($H$3:$H$401=$N115)*($H$3:$H$401&lt;&gt;""),$C$3:$C$401),COLUMNS($Q:Q)),"-")</f>
        <v>-</v>
      </c>
      <c r="R115" s="63" t="str">
        <f t="array" aca="1" ref="R115" ca="1">IFERROR(SMALL(IF(($H$3:$H$401=$N115)*($H$3:$H$401&lt;&gt;""),$C$3:$C$401),COLUMNS($Q:R)),"-")</f>
        <v>-</v>
      </c>
      <c r="S115" s="63" t="str">
        <f t="array" aca="1" ref="S115" ca="1">IFERROR(SMALL(IF(($H$3:$H$401=$N115)*($H$3:$H$401&lt;&gt;""),$C$3:$C$401),COLUMNS($Q:S)),"-")</f>
        <v>-</v>
      </c>
      <c r="T115" s="63" t="str">
        <f t="array" aca="1" ref="T115" ca="1">IFERROR(SMALL(IF(($H$3:$H$401=$N115)*($H$3:$H$401&lt;&gt;""),$C$3:$C$401),COLUMNS($Q:T)),"-")</f>
        <v>-</v>
      </c>
      <c r="U115" s="63" t="str">
        <f t="array" aca="1" ref="U115" ca="1">IFERROR(SMALL(IF(($H$3:$H$401=$N115)*($H$3:$H$401&lt;&gt;""),$C$3:$C$401),COLUMNS($Q:U)),"-")</f>
        <v>-</v>
      </c>
      <c r="V115" s="40" t="str">
        <f t="array" aca="1" ref="V115" ca="1">IFERROR(SMALL(IF(($H$3:$H$401=$N115)*($H$3:$H$401&lt;&gt;""),$C$3:$C$401),COLUMNS($Q:V)),"-")</f>
        <v>-</v>
      </c>
      <c r="W115" s="63" t="str">
        <f t="array" aca="1" ref="W115" ca="1">IFERROR(SMALL(IF(($H$3:$H$401=$N115)*($H$3:$H$401&lt;&gt;""),$C$3:$C$401),COLUMNS($Q:W)),"-")</f>
        <v>-</v>
      </c>
      <c r="X115" s="63" t="str">
        <f t="array" aca="1" ref="X115" ca="1">IFERROR(SMALL(IF(($H$3:$H$401=$N115)*($H$3:$H$401&lt;&gt;""),$C$3:$C$401),COLUMNS($Q:X)),"-")</f>
        <v>-</v>
      </c>
      <c r="Y115" s="63" t="str">
        <f t="array" aca="1" ref="Y115" ca="1">IFERROR(SMALL(IF(($H$3:$H$401=$N115)*($H$3:$H$401&lt;&gt;""),$C$3:$C$401),COLUMNS($Q:Y)),"-")</f>
        <v>-</v>
      </c>
      <c r="Z115" s="63" t="str">
        <f t="array" aca="1" ref="Z115" ca="1">IFERROR(SMALL(IF(($H$3:$H$401=$N115)*($H$3:$H$401&lt;&gt;""),$C$3:$C$401),COLUMNS($Q:Z)),"-")</f>
        <v>-</v>
      </c>
      <c r="AA115" s="40" t="str">
        <f t="array" aca="1" ref="AA115" ca="1">IFERROR(SMALL(IF(($H$3:$H$401=$N115)*($H$3:$H$401&lt;&gt;""),$C$3:$C$401),COLUMNS($Q:AA)),"-")</f>
        <v>-</v>
      </c>
      <c r="AB115" s="63" t="str">
        <f t="array" aca="1" ref="AB115" ca="1">IFERROR(SMALL(IF(($H$3:$H$401=$N115)*($H$3:$H$401&lt;&gt;""),$C$3:$C$401),COLUMNS($Q:AB)),"-")</f>
        <v>-</v>
      </c>
      <c r="AC115" s="63" t="str">
        <f t="array" aca="1" ref="AC115" ca="1">IFERROR(SMALL(IF(($H$3:$H$401=$N115)*($H$3:$H$401&lt;&gt;""),$C$3:$C$401),COLUMNS($Q:AC)),"-")</f>
        <v>-</v>
      </c>
      <c r="AD115" s="63" t="str">
        <f t="array" aca="1" ref="AD115" ca="1">IFERROR(SMALL(IF(($H$3:$H$401=$N115)*($H$3:$H$401&lt;&gt;""),$C$3:$C$401),COLUMNS($Q:AD)),"-")</f>
        <v>-</v>
      </c>
      <c r="AE115" s="63" t="str">
        <f t="array" aca="1" ref="AE115" ca="1">IFERROR(SMALL(IF(($H$3:$H$401=$N115)*($H$3:$H$401&lt;&gt;""),$C$3:$C$401),COLUMNS($Q:AE)),"-")</f>
        <v>-</v>
      </c>
      <c r="AM115" s="58">
        <v>113</v>
      </c>
      <c r="AN115" s="43" t="str">
        <f t="array" aca="1" ref="AN115" ca="1">IFERROR(INDEX(ColClubs,MIN(IF(ZonePoints&lt;&gt;"",IF(ZonePoints+(ROW(ZonePoints)+COLUMN(ZonePoints))/9^9=SMALL(IF(ZonePoints&lt;&gt;"",ZonePoints+(ROW(ZonePoints)+COLUMN(ZonePoints))/9^9),ROWS($2:114)),ROW(INDIRECT("1:"&amp;ROWS(ColClubs)))))))&amp;" "&amp;INDEX(LigEquipes,,MIN(IF(ZonePoints&lt;&gt;"",IF(ZonePoints+(ROW(ZonePoints)+COLUMN(ZonePoints))/9^9=SMALL(IF(ZonePoints&lt;&gt;"",ZonePoints+(ROW(ZonePoints)+COLUMN(ZonePoints))/9^9),ROWS($2:114)),COLUMN(ZonePoints)-34)))),"")</f>
        <v xml:space="preserve"> EQ1</v>
      </c>
      <c r="AO115" s="45" t="str">
        <f t="shared" ca="1" si="24"/>
        <v/>
      </c>
      <c r="AP115" s="45" t="str">
        <f t="shared" ca="1" si="25"/>
        <v>EQ1</v>
      </c>
      <c r="AQ115" s="78" t="str">
        <f t="array" aca="1" ref="AQ115" ca="1">IFERROR(INDEX(ZonePoints,MATCH(AO115,ColClubs,0),MATCH(AP115,LigEquipes,0)),"")</f>
        <v/>
      </c>
    </row>
    <row r="116" spans="2:43" ht="13">
      <c r="B116" s="175"/>
      <c r="C116" s="19">
        <v>114</v>
      </c>
      <c r="D116" s="22" t="str">
        <f t="array" ref="D116">IF(ISERROR(INDEX(DossardsARV,MATCH($A$3&amp;C116,triselcourse&amp;claselcourARV,0))),"-",INDEX(DossardsARV,MATCH($A$3&amp;C116,triselcourse&amp;claselcourARV,0)))</f>
        <v>-</v>
      </c>
      <c r="E116" s="117" t="str">
        <f t="shared" si="26"/>
        <v>-</v>
      </c>
      <c r="F116" s="117" t="str">
        <f t="shared" si="27"/>
        <v>-</v>
      </c>
      <c r="G116" s="21" t="str">
        <f t="array" ref="G116">IF($D116="","",IF(ISERROR(INDEX(TempsARV,MATCH($A$3&amp;D116,triselcourse&amp;DossardsARV,0))),"-",INDEX(TempsARV,MATCH($A$3&amp;D116,triselcourse&amp;DossardsARV,0))))</f>
        <v>-</v>
      </c>
      <c r="H116" s="117" t="str">
        <f t="shared" si="28"/>
        <v/>
      </c>
      <c r="I116" s="117" t="str">
        <f t="shared" si="29"/>
        <v/>
      </c>
      <c r="J116" s="117" t="str">
        <f t="shared" si="30"/>
        <v/>
      </c>
      <c r="K116" s="117" t="str">
        <f t="shared" si="31"/>
        <v/>
      </c>
      <c r="L116" s="62" t="str">
        <f t="array" aca="1" ref="L116" ca="1">IF(ISBLANK($C116),"",IF(OR(COUNTIF(clubARV5,H116)&lt;choixt5,COUNTIF($H$2:H115,H116)),"",SUM(SMALL(IF(clubARV5=H116,$C$3:$C$401),ROW(INDIRECT("1:"&amp;choixt5))))+ROW()/9^9))</f>
        <v/>
      </c>
      <c r="M116" s="36" t="str">
        <f ca="1">IF(N116="","",ROWS(M$3:M116))</f>
        <v/>
      </c>
      <c r="N116" s="1" t="str">
        <f ca="1">IF(COUNT(POINTS1b5)&lt;ROWS(N$3:N116),"",INDEX(clubARV5,MATCH(P116,POINTS1b5,0)))</f>
        <v/>
      </c>
      <c r="O116" s="1">
        <f t="shared" ca="1" si="23"/>
        <v>399</v>
      </c>
      <c r="P116" s="2" t="str">
        <f ca="1">IF(COUNT(POINTS1b5)&lt;ROWS(P$3:P116),"",SMALL(POINTS1b5,ROWS(P$3:P116)))</f>
        <v/>
      </c>
      <c r="Q116" s="40" t="str">
        <f t="array" aca="1" ref="Q116" ca="1">IFERROR(SMALL(IF(($H$3:$H$401=$N116)*($H$3:$H$401&lt;&gt;""),$C$3:$C$401),COLUMNS($Q:Q)),"-")</f>
        <v>-</v>
      </c>
      <c r="R116" s="63" t="str">
        <f t="array" aca="1" ref="R116" ca="1">IFERROR(SMALL(IF(($H$3:$H$401=$N116)*($H$3:$H$401&lt;&gt;""),$C$3:$C$401),COLUMNS($Q:R)),"-")</f>
        <v>-</v>
      </c>
      <c r="S116" s="63" t="str">
        <f t="array" aca="1" ref="S116" ca="1">IFERROR(SMALL(IF(($H$3:$H$401=$N116)*($H$3:$H$401&lt;&gt;""),$C$3:$C$401),COLUMNS($Q:S)),"-")</f>
        <v>-</v>
      </c>
      <c r="T116" s="63" t="str">
        <f t="array" aca="1" ref="T116" ca="1">IFERROR(SMALL(IF(($H$3:$H$401=$N116)*($H$3:$H$401&lt;&gt;""),$C$3:$C$401),COLUMNS($Q:T)),"-")</f>
        <v>-</v>
      </c>
      <c r="U116" s="63" t="str">
        <f t="array" aca="1" ref="U116" ca="1">IFERROR(SMALL(IF(($H$3:$H$401=$N116)*($H$3:$H$401&lt;&gt;""),$C$3:$C$401),COLUMNS($Q:U)),"-")</f>
        <v>-</v>
      </c>
      <c r="V116" s="40" t="str">
        <f t="array" aca="1" ref="V116" ca="1">IFERROR(SMALL(IF(($H$3:$H$401=$N116)*($H$3:$H$401&lt;&gt;""),$C$3:$C$401),COLUMNS($Q:V)),"-")</f>
        <v>-</v>
      </c>
      <c r="W116" s="63" t="str">
        <f t="array" aca="1" ref="W116" ca="1">IFERROR(SMALL(IF(($H$3:$H$401=$N116)*($H$3:$H$401&lt;&gt;""),$C$3:$C$401),COLUMNS($Q:W)),"-")</f>
        <v>-</v>
      </c>
      <c r="X116" s="63" t="str">
        <f t="array" aca="1" ref="X116" ca="1">IFERROR(SMALL(IF(($H$3:$H$401=$N116)*($H$3:$H$401&lt;&gt;""),$C$3:$C$401),COLUMNS($Q:X)),"-")</f>
        <v>-</v>
      </c>
      <c r="Y116" s="63" t="str">
        <f t="array" aca="1" ref="Y116" ca="1">IFERROR(SMALL(IF(($H$3:$H$401=$N116)*($H$3:$H$401&lt;&gt;""),$C$3:$C$401),COLUMNS($Q:Y)),"-")</f>
        <v>-</v>
      </c>
      <c r="Z116" s="63" t="str">
        <f t="array" aca="1" ref="Z116" ca="1">IFERROR(SMALL(IF(($H$3:$H$401=$N116)*($H$3:$H$401&lt;&gt;""),$C$3:$C$401),COLUMNS($Q:Z)),"-")</f>
        <v>-</v>
      </c>
      <c r="AA116" s="40" t="str">
        <f t="array" aca="1" ref="AA116" ca="1">IFERROR(SMALL(IF(($H$3:$H$401=$N116)*($H$3:$H$401&lt;&gt;""),$C$3:$C$401),COLUMNS($Q:AA)),"-")</f>
        <v>-</v>
      </c>
      <c r="AB116" s="63" t="str">
        <f t="array" aca="1" ref="AB116" ca="1">IFERROR(SMALL(IF(($H$3:$H$401=$N116)*($H$3:$H$401&lt;&gt;""),$C$3:$C$401),COLUMNS($Q:AB)),"-")</f>
        <v>-</v>
      </c>
      <c r="AC116" s="63" t="str">
        <f t="array" aca="1" ref="AC116" ca="1">IFERROR(SMALL(IF(($H$3:$H$401=$N116)*($H$3:$H$401&lt;&gt;""),$C$3:$C$401),COLUMNS($Q:AC)),"-")</f>
        <v>-</v>
      </c>
      <c r="AD116" s="63" t="str">
        <f t="array" aca="1" ref="AD116" ca="1">IFERROR(SMALL(IF(($H$3:$H$401=$N116)*($H$3:$H$401&lt;&gt;""),$C$3:$C$401),COLUMNS($Q:AD)),"-")</f>
        <v>-</v>
      </c>
      <c r="AE116" s="63" t="str">
        <f t="array" aca="1" ref="AE116" ca="1">IFERROR(SMALL(IF(($H$3:$H$401=$N116)*($H$3:$H$401&lt;&gt;""),$C$3:$C$401),COLUMNS($Q:AE)),"-")</f>
        <v>-</v>
      </c>
      <c r="AM116" s="58">
        <v>114</v>
      </c>
      <c r="AN116" s="43" t="str">
        <f t="array" aca="1" ref="AN116" ca="1">IFERROR(INDEX(ColClubs,MIN(IF(ZonePoints&lt;&gt;"",IF(ZonePoints+(ROW(ZonePoints)+COLUMN(ZonePoints))/9^9=SMALL(IF(ZonePoints&lt;&gt;"",ZonePoints+(ROW(ZonePoints)+COLUMN(ZonePoints))/9^9),ROWS($2:115)),ROW(INDIRECT("1:"&amp;ROWS(ColClubs)))))))&amp;" "&amp;INDEX(LigEquipes,,MIN(IF(ZonePoints&lt;&gt;"",IF(ZonePoints+(ROW(ZonePoints)+COLUMN(ZonePoints))/9^9=SMALL(IF(ZonePoints&lt;&gt;"",ZonePoints+(ROW(ZonePoints)+COLUMN(ZonePoints))/9^9),ROWS($2:115)),COLUMN(ZonePoints)-34)))),"")</f>
        <v xml:space="preserve"> EQ1</v>
      </c>
      <c r="AO116" s="45" t="str">
        <f t="shared" ca="1" si="24"/>
        <v/>
      </c>
      <c r="AP116" s="45" t="str">
        <f t="shared" ca="1" si="25"/>
        <v>EQ1</v>
      </c>
      <c r="AQ116" s="78" t="str">
        <f t="array" aca="1" ref="AQ116" ca="1">IFERROR(INDEX(ZonePoints,MATCH(AO116,ColClubs,0),MATCH(AP116,LigEquipes,0)),"")</f>
        <v/>
      </c>
    </row>
    <row r="117" spans="2:43" ht="13">
      <c r="B117" s="175"/>
      <c r="C117" s="19">
        <v>115</v>
      </c>
      <c r="D117" s="22" t="str">
        <f t="array" ref="D117">IF(ISERROR(INDEX(DossardsARV,MATCH($A$3&amp;C117,triselcourse&amp;claselcourARV,0))),"-",INDEX(DossardsARV,MATCH($A$3&amp;C117,triselcourse&amp;claselcourARV,0)))</f>
        <v>-</v>
      </c>
      <c r="E117" s="117" t="str">
        <f t="shared" si="26"/>
        <v>-</v>
      </c>
      <c r="F117" s="117" t="str">
        <f t="shared" si="27"/>
        <v>-</v>
      </c>
      <c r="G117" s="21" t="str">
        <f t="array" ref="G117">IF($D117="","",IF(ISERROR(INDEX(TempsARV,MATCH($A$3&amp;D117,triselcourse&amp;DossardsARV,0))),"-",INDEX(TempsARV,MATCH($A$3&amp;D117,triselcourse&amp;DossardsARV,0))))</f>
        <v>-</v>
      </c>
      <c r="H117" s="117" t="str">
        <f t="shared" si="28"/>
        <v/>
      </c>
      <c r="I117" s="117" t="str">
        <f t="shared" si="29"/>
        <v/>
      </c>
      <c r="J117" s="117" t="str">
        <f t="shared" si="30"/>
        <v/>
      </c>
      <c r="K117" s="117" t="str">
        <f t="shared" si="31"/>
        <v/>
      </c>
      <c r="L117" s="62" t="str">
        <f t="array" aca="1" ref="L117" ca="1">IF(ISBLANK($C117),"",IF(OR(COUNTIF(clubARV5,H117)&lt;choixt5,COUNTIF($H$2:H116,H117)),"",SUM(SMALL(IF(clubARV5=H117,$C$3:$C$401),ROW(INDIRECT("1:"&amp;choixt5))))+ROW()/9^9))</f>
        <v/>
      </c>
      <c r="M117" s="36" t="str">
        <f ca="1">IF(N117="","",ROWS(M$3:M117))</f>
        <v/>
      </c>
      <c r="N117" s="1" t="str">
        <f ca="1">IF(COUNT(POINTS1b5)&lt;ROWS(N$3:N117),"",INDEX(clubARV5,MATCH(P117,POINTS1b5,0)))</f>
        <v/>
      </c>
      <c r="O117" s="1">
        <f t="shared" ca="1" si="23"/>
        <v>399</v>
      </c>
      <c r="P117" s="2" t="str">
        <f ca="1">IF(COUNT(POINTS1b5)&lt;ROWS(P$3:P117),"",SMALL(POINTS1b5,ROWS(P$3:P117)))</f>
        <v/>
      </c>
      <c r="Q117" s="40" t="str">
        <f t="array" aca="1" ref="Q117" ca="1">IFERROR(SMALL(IF(($H$3:$H$401=$N117)*($H$3:$H$401&lt;&gt;""),$C$3:$C$401),COLUMNS($Q:Q)),"-")</f>
        <v>-</v>
      </c>
      <c r="R117" s="63" t="str">
        <f t="array" aca="1" ref="R117" ca="1">IFERROR(SMALL(IF(($H$3:$H$401=$N117)*($H$3:$H$401&lt;&gt;""),$C$3:$C$401),COLUMNS($Q:R)),"-")</f>
        <v>-</v>
      </c>
      <c r="S117" s="63" t="str">
        <f t="array" aca="1" ref="S117" ca="1">IFERROR(SMALL(IF(($H$3:$H$401=$N117)*($H$3:$H$401&lt;&gt;""),$C$3:$C$401),COLUMNS($Q:S)),"-")</f>
        <v>-</v>
      </c>
      <c r="T117" s="63" t="str">
        <f t="array" aca="1" ref="T117" ca="1">IFERROR(SMALL(IF(($H$3:$H$401=$N117)*($H$3:$H$401&lt;&gt;""),$C$3:$C$401),COLUMNS($Q:T)),"-")</f>
        <v>-</v>
      </c>
      <c r="U117" s="63" t="str">
        <f t="array" aca="1" ref="U117" ca="1">IFERROR(SMALL(IF(($H$3:$H$401=$N117)*($H$3:$H$401&lt;&gt;""),$C$3:$C$401),COLUMNS($Q:U)),"-")</f>
        <v>-</v>
      </c>
      <c r="V117" s="40" t="str">
        <f t="array" aca="1" ref="V117" ca="1">IFERROR(SMALL(IF(($H$3:$H$401=$N117)*($H$3:$H$401&lt;&gt;""),$C$3:$C$401),COLUMNS($Q:V)),"-")</f>
        <v>-</v>
      </c>
      <c r="W117" s="63" t="str">
        <f t="array" aca="1" ref="W117" ca="1">IFERROR(SMALL(IF(($H$3:$H$401=$N117)*($H$3:$H$401&lt;&gt;""),$C$3:$C$401),COLUMNS($Q:W)),"-")</f>
        <v>-</v>
      </c>
      <c r="X117" s="63" t="str">
        <f t="array" aca="1" ref="X117" ca="1">IFERROR(SMALL(IF(($H$3:$H$401=$N117)*($H$3:$H$401&lt;&gt;""),$C$3:$C$401),COLUMNS($Q:X)),"-")</f>
        <v>-</v>
      </c>
      <c r="Y117" s="63" t="str">
        <f t="array" aca="1" ref="Y117" ca="1">IFERROR(SMALL(IF(($H$3:$H$401=$N117)*($H$3:$H$401&lt;&gt;""),$C$3:$C$401),COLUMNS($Q:Y)),"-")</f>
        <v>-</v>
      </c>
      <c r="Z117" s="63" t="str">
        <f t="array" aca="1" ref="Z117" ca="1">IFERROR(SMALL(IF(($H$3:$H$401=$N117)*($H$3:$H$401&lt;&gt;""),$C$3:$C$401),COLUMNS($Q:Z)),"-")</f>
        <v>-</v>
      </c>
      <c r="AA117" s="40" t="str">
        <f t="array" aca="1" ref="AA117" ca="1">IFERROR(SMALL(IF(($H$3:$H$401=$N117)*($H$3:$H$401&lt;&gt;""),$C$3:$C$401),COLUMNS($Q:AA)),"-")</f>
        <v>-</v>
      </c>
      <c r="AB117" s="63" t="str">
        <f t="array" aca="1" ref="AB117" ca="1">IFERROR(SMALL(IF(($H$3:$H$401=$N117)*($H$3:$H$401&lt;&gt;""),$C$3:$C$401),COLUMNS($Q:AB)),"-")</f>
        <v>-</v>
      </c>
      <c r="AC117" s="63" t="str">
        <f t="array" aca="1" ref="AC117" ca="1">IFERROR(SMALL(IF(($H$3:$H$401=$N117)*($H$3:$H$401&lt;&gt;""),$C$3:$C$401),COLUMNS($Q:AC)),"-")</f>
        <v>-</v>
      </c>
      <c r="AD117" s="63" t="str">
        <f t="array" aca="1" ref="AD117" ca="1">IFERROR(SMALL(IF(($H$3:$H$401=$N117)*($H$3:$H$401&lt;&gt;""),$C$3:$C$401),COLUMNS($Q:AD)),"-")</f>
        <v>-</v>
      </c>
      <c r="AE117" s="63" t="str">
        <f t="array" aca="1" ref="AE117" ca="1">IFERROR(SMALL(IF(($H$3:$H$401=$N117)*($H$3:$H$401&lt;&gt;""),$C$3:$C$401),COLUMNS($Q:AE)),"-")</f>
        <v>-</v>
      </c>
      <c r="AM117" s="58">
        <v>115</v>
      </c>
      <c r="AN117" s="43" t="str">
        <f t="array" aca="1" ref="AN117" ca="1">IFERROR(INDEX(ColClubs,MIN(IF(ZonePoints&lt;&gt;"",IF(ZonePoints+(ROW(ZonePoints)+COLUMN(ZonePoints))/9^9=SMALL(IF(ZonePoints&lt;&gt;"",ZonePoints+(ROW(ZonePoints)+COLUMN(ZonePoints))/9^9),ROWS($2:116)),ROW(INDIRECT("1:"&amp;ROWS(ColClubs)))))))&amp;" "&amp;INDEX(LigEquipes,,MIN(IF(ZonePoints&lt;&gt;"",IF(ZonePoints+(ROW(ZonePoints)+COLUMN(ZonePoints))/9^9=SMALL(IF(ZonePoints&lt;&gt;"",ZonePoints+(ROW(ZonePoints)+COLUMN(ZonePoints))/9^9),ROWS($2:116)),COLUMN(ZonePoints)-34)))),"")</f>
        <v xml:space="preserve"> EQ1</v>
      </c>
      <c r="AO117" s="45" t="str">
        <f t="shared" ca="1" si="24"/>
        <v/>
      </c>
      <c r="AP117" s="45" t="str">
        <f t="shared" ca="1" si="25"/>
        <v>EQ1</v>
      </c>
      <c r="AQ117" s="78" t="str">
        <f t="array" aca="1" ref="AQ117" ca="1">IFERROR(INDEX(ZonePoints,MATCH(AO117,ColClubs,0),MATCH(AP117,LigEquipes,0)),"")</f>
        <v/>
      </c>
    </row>
    <row r="118" spans="2:43" ht="13">
      <c r="B118" s="175"/>
      <c r="C118" s="19">
        <v>116</v>
      </c>
      <c r="D118" s="22" t="str">
        <f t="array" ref="D118">IF(ISERROR(INDEX(DossardsARV,MATCH($A$3&amp;C118,triselcourse&amp;claselcourARV,0))),"-",INDEX(DossardsARV,MATCH($A$3&amp;C118,triselcourse&amp;claselcourARV,0)))</f>
        <v>-</v>
      </c>
      <c r="E118" s="117" t="str">
        <f t="shared" si="26"/>
        <v>-</v>
      </c>
      <c r="F118" s="117" t="str">
        <f t="shared" si="27"/>
        <v>-</v>
      </c>
      <c r="G118" s="21" t="str">
        <f t="array" ref="G118">IF($D118="","",IF(ISERROR(INDEX(TempsARV,MATCH($A$3&amp;D118,triselcourse&amp;DossardsARV,0))),"-",INDEX(TempsARV,MATCH($A$3&amp;D118,triselcourse&amp;DossardsARV,0))))</f>
        <v>-</v>
      </c>
      <c r="H118" s="117" t="str">
        <f t="shared" si="28"/>
        <v/>
      </c>
      <c r="I118" s="117" t="str">
        <f t="shared" si="29"/>
        <v/>
      </c>
      <c r="J118" s="117" t="str">
        <f t="shared" si="30"/>
        <v/>
      </c>
      <c r="K118" s="117" t="str">
        <f t="shared" si="31"/>
        <v/>
      </c>
      <c r="L118" s="62" t="str">
        <f t="array" aca="1" ref="L118" ca="1">IF(ISBLANK($C118),"",IF(OR(COUNTIF(clubARV5,H118)&lt;choixt5,COUNTIF($H$2:H117,H118)),"",SUM(SMALL(IF(clubARV5=H118,$C$3:$C$401),ROW(INDIRECT("1:"&amp;choixt5))))+ROW()/9^9))</f>
        <v/>
      </c>
      <c r="M118" s="36" t="str">
        <f ca="1">IF(N118="","",ROWS(M$3:M118))</f>
        <v/>
      </c>
      <c r="N118" s="1" t="str">
        <f ca="1">IF(COUNT(POINTS1b5)&lt;ROWS(N$3:N118),"",INDEX(clubARV5,MATCH(P118,POINTS1b5,0)))</f>
        <v/>
      </c>
      <c r="O118" s="1">
        <f t="shared" ca="1" si="23"/>
        <v>399</v>
      </c>
      <c r="P118" s="2" t="str">
        <f ca="1">IF(COUNT(POINTS1b5)&lt;ROWS(P$3:P118),"",SMALL(POINTS1b5,ROWS(P$3:P118)))</f>
        <v/>
      </c>
      <c r="Q118" s="40" t="str">
        <f t="array" aca="1" ref="Q118" ca="1">IFERROR(SMALL(IF(($H$3:$H$401=$N118)*($H$3:$H$401&lt;&gt;""),$C$3:$C$401),COLUMNS($Q:Q)),"-")</f>
        <v>-</v>
      </c>
      <c r="R118" s="63" t="str">
        <f t="array" aca="1" ref="R118" ca="1">IFERROR(SMALL(IF(($H$3:$H$401=$N118)*($H$3:$H$401&lt;&gt;""),$C$3:$C$401),COLUMNS($Q:R)),"-")</f>
        <v>-</v>
      </c>
      <c r="S118" s="63" t="str">
        <f t="array" aca="1" ref="S118" ca="1">IFERROR(SMALL(IF(($H$3:$H$401=$N118)*($H$3:$H$401&lt;&gt;""),$C$3:$C$401),COLUMNS($Q:S)),"-")</f>
        <v>-</v>
      </c>
      <c r="T118" s="63" t="str">
        <f t="array" aca="1" ref="T118" ca="1">IFERROR(SMALL(IF(($H$3:$H$401=$N118)*($H$3:$H$401&lt;&gt;""),$C$3:$C$401),COLUMNS($Q:T)),"-")</f>
        <v>-</v>
      </c>
      <c r="U118" s="63" t="str">
        <f t="array" aca="1" ref="U118" ca="1">IFERROR(SMALL(IF(($H$3:$H$401=$N118)*($H$3:$H$401&lt;&gt;""),$C$3:$C$401),COLUMNS($Q:U)),"-")</f>
        <v>-</v>
      </c>
      <c r="V118" s="40" t="str">
        <f t="array" aca="1" ref="V118" ca="1">IFERROR(SMALL(IF(($H$3:$H$401=$N118)*($H$3:$H$401&lt;&gt;""),$C$3:$C$401),COLUMNS($Q:V)),"-")</f>
        <v>-</v>
      </c>
      <c r="W118" s="63" t="str">
        <f t="array" aca="1" ref="W118" ca="1">IFERROR(SMALL(IF(($H$3:$H$401=$N118)*($H$3:$H$401&lt;&gt;""),$C$3:$C$401),COLUMNS($Q:W)),"-")</f>
        <v>-</v>
      </c>
      <c r="X118" s="63" t="str">
        <f t="array" aca="1" ref="X118" ca="1">IFERROR(SMALL(IF(($H$3:$H$401=$N118)*($H$3:$H$401&lt;&gt;""),$C$3:$C$401),COLUMNS($Q:X)),"-")</f>
        <v>-</v>
      </c>
      <c r="Y118" s="63" t="str">
        <f t="array" aca="1" ref="Y118" ca="1">IFERROR(SMALL(IF(($H$3:$H$401=$N118)*($H$3:$H$401&lt;&gt;""),$C$3:$C$401),COLUMNS($Q:Y)),"-")</f>
        <v>-</v>
      </c>
      <c r="Z118" s="63" t="str">
        <f t="array" aca="1" ref="Z118" ca="1">IFERROR(SMALL(IF(($H$3:$H$401=$N118)*($H$3:$H$401&lt;&gt;""),$C$3:$C$401),COLUMNS($Q:Z)),"-")</f>
        <v>-</v>
      </c>
      <c r="AA118" s="40" t="str">
        <f t="array" aca="1" ref="AA118" ca="1">IFERROR(SMALL(IF(($H$3:$H$401=$N118)*($H$3:$H$401&lt;&gt;""),$C$3:$C$401),COLUMNS($Q:AA)),"-")</f>
        <v>-</v>
      </c>
      <c r="AB118" s="63" t="str">
        <f t="array" aca="1" ref="AB118" ca="1">IFERROR(SMALL(IF(($H$3:$H$401=$N118)*($H$3:$H$401&lt;&gt;""),$C$3:$C$401),COLUMNS($Q:AB)),"-")</f>
        <v>-</v>
      </c>
      <c r="AC118" s="63" t="str">
        <f t="array" aca="1" ref="AC118" ca="1">IFERROR(SMALL(IF(($H$3:$H$401=$N118)*($H$3:$H$401&lt;&gt;""),$C$3:$C$401),COLUMNS($Q:AC)),"-")</f>
        <v>-</v>
      </c>
      <c r="AD118" s="63" t="str">
        <f t="array" aca="1" ref="AD118" ca="1">IFERROR(SMALL(IF(($H$3:$H$401=$N118)*($H$3:$H$401&lt;&gt;""),$C$3:$C$401),COLUMNS($Q:AD)),"-")</f>
        <v>-</v>
      </c>
      <c r="AE118" s="63" t="str">
        <f t="array" aca="1" ref="AE118" ca="1">IFERROR(SMALL(IF(($H$3:$H$401=$N118)*($H$3:$H$401&lt;&gt;""),$C$3:$C$401),COLUMNS($Q:AE)),"-")</f>
        <v>-</v>
      </c>
      <c r="AM118" s="58">
        <v>116</v>
      </c>
      <c r="AN118" s="43" t="str">
        <f t="array" aca="1" ref="AN118" ca="1">IFERROR(INDEX(ColClubs,MIN(IF(ZonePoints&lt;&gt;"",IF(ZonePoints+(ROW(ZonePoints)+COLUMN(ZonePoints))/9^9=SMALL(IF(ZonePoints&lt;&gt;"",ZonePoints+(ROW(ZonePoints)+COLUMN(ZonePoints))/9^9),ROWS($2:117)),ROW(INDIRECT("1:"&amp;ROWS(ColClubs)))))))&amp;" "&amp;INDEX(LigEquipes,,MIN(IF(ZonePoints&lt;&gt;"",IF(ZonePoints+(ROW(ZonePoints)+COLUMN(ZonePoints))/9^9=SMALL(IF(ZonePoints&lt;&gt;"",ZonePoints+(ROW(ZonePoints)+COLUMN(ZonePoints))/9^9),ROWS($2:117)),COLUMN(ZonePoints)-34)))),"")</f>
        <v xml:space="preserve"> EQ1</v>
      </c>
      <c r="AO118" s="45" t="str">
        <f t="shared" ca="1" si="24"/>
        <v/>
      </c>
      <c r="AP118" s="45" t="str">
        <f t="shared" ca="1" si="25"/>
        <v>EQ1</v>
      </c>
      <c r="AQ118" s="78" t="str">
        <f t="array" aca="1" ref="AQ118" ca="1">IFERROR(INDEX(ZonePoints,MATCH(AO118,ColClubs,0),MATCH(AP118,LigEquipes,0)),"")</f>
        <v/>
      </c>
    </row>
    <row r="119" spans="2:43" ht="13">
      <c r="B119" s="175"/>
      <c r="C119" s="19">
        <v>117</v>
      </c>
      <c r="D119" s="22" t="str">
        <f t="array" ref="D119">IF(ISERROR(INDEX(DossardsARV,MATCH($A$3&amp;C119,triselcourse&amp;claselcourARV,0))),"-",INDEX(DossardsARV,MATCH($A$3&amp;C119,triselcourse&amp;claselcourARV,0)))</f>
        <v>-</v>
      </c>
      <c r="E119" s="117" t="str">
        <f t="shared" si="26"/>
        <v>-</v>
      </c>
      <c r="F119" s="117" t="str">
        <f t="shared" si="27"/>
        <v>-</v>
      </c>
      <c r="G119" s="21" t="str">
        <f t="array" ref="G119">IF($D119="","",IF(ISERROR(INDEX(TempsARV,MATCH($A$3&amp;D119,triselcourse&amp;DossardsARV,0))),"-",INDEX(TempsARV,MATCH($A$3&amp;D119,triselcourse&amp;DossardsARV,0))))</f>
        <v>-</v>
      </c>
      <c r="H119" s="117" t="str">
        <f t="shared" si="28"/>
        <v/>
      </c>
      <c r="I119" s="117" t="str">
        <f t="shared" si="29"/>
        <v/>
      </c>
      <c r="J119" s="117" t="str">
        <f t="shared" si="30"/>
        <v/>
      </c>
      <c r="K119" s="117" t="str">
        <f t="shared" si="31"/>
        <v/>
      </c>
      <c r="L119" s="62" t="str">
        <f t="array" aca="1" ref="L119" ca="1">IF(ISBLANK($C119),"",IF(OR(COUNTIF(clubARV5,H119)&lt;choixt5,COUNTIF($H$2:H118,H119)),"",SUM(SMALL(IF(clubARV5=H119,$C$3:$C$401),ROW(INDIRECT("1:"&amp;choixt5))))+ROW()/9^9))</f>
        <v/>
      </c>
      <c r="M119" s="36" t="str">
        <f ca="1">IF(N119="","",ROWS(M$3:M119))</f>
        <v/>
      </c>
      <c r="N119" s="1" t="str">
        <f ca="1">IF(COUNT(POINTS1b5)&lt;ROWS(N$3:N119),"",INDEX(clubARV5,MATCH(P119,POINTS1b5,0)))</f>
        <v/>
      </c>
      <c r="O119" s="1">
        <f t="shared" ca="1" si="23"/>
        <v>399</v>
      </c>
      <c r="P119" s="2" t="str">
        <f ca="1">IF(COUNT(POINTS1b5)&lt;ROWS(P$3:P119),"",SMALL(POINTS1b5,ROWS(P$3:P119)))</f>
        <v/>
      </c>
      <c r="Q119" s="40" t="str">
        <f t="array" aca="1" ref="Q119" ca="1">IFERROR(SMALL(IF(($H$3:$H$401=$N119)*($H$3:$H$401&lt;&gt;""),$C$3:$C$401),COLUMNS($Q:Q)),"-")</f>
        <v>-</v>
      </c>
      <c r="R119" s="63" t="str">
        <f t="array" aca="1" ref="R119" ca="1">IFERROR(SMALL(IF(($H$3:$H$401=$N119)*($H$3:$H$401&lt;&gt;""),$C$3:$C$401),COLUMNS($Q:R)),"-")</f>
        <v>-</v>
      </c>
      <c r="S119" s="63" t="str">
        <f t="array" aca="1" ref="S119" ca="1">IFERROR(SMALL(IF(($H$3:$H$401=$N119)*($H$3:$H$401&lt;&gt;""),$C$3:$C$401),COLUMNS($Q:S)),"-")</f>
        <v>-</v>
      </c>
      <c r="T119" s="63" t="str">
        <f t="array" aca="1" ref="T119" ca="1">IFERROR(SMALL(IF(($H$3:$H$401=$N119)*($H$3:$H$401&lt;&gt;""),$C$3:$C$401),COLUMNS($Q:T)),"-")</f>
        <v>-</v>
      </c>
      <c r="U119" s="63" t="str">
        <f t="array" aca="1" ref="U119" ca="1">IFERROR(SMALL(IF(($H$3:$H$401=$N119)*($H$3:$H$401&lt;&gt;""),$C$3:$C$401),COLUMNS($Q:U)),"-")</f>
        <v>-</v>
      </c>
      <c r="V119" s="40" t="str">
        <f t="array" aca="1" ref="V119" ca="1">IFERROR(SMALL(IF(($H$3:$H$401=$N119)*($H$3:$H$401&lt;&gt;""),$C$3:$C$401),COLUMNS($Q:V)),"-")</f>
        <v>-</v>
      </c>
      <c r="W119" s="63" t="str">
        <f t="array" aca="1" ref="W119" ca="1">IFERROR(SMALL(IF(($H$3:$H$401=$N119)*($H$3:$H$401&lt;&gt;""),$C$3:$C$401),COLUMNS($Q:W)),"-")</f>
        <v>-</v>
      </c>
      <c r="X119" s="63" t="str">
        <f t="array" aca="1" ref="X119" ca="1">IFERROR(SMALL(IF(($H$3:$H$401=$N119)*($H$3:$H$401&lt;&gt;""),$C$3:$C$401),COLUMNS($Q:X)),"-")</f>
        <v>-</v>
      </c>
      <c r="Y119" s="63" t="str">
        <f t="array" aca="1" ref="Y119" ca="1">IFERROR(SMALL(IF(($H$3:$H$401=$N119)*($H$3:$H$401&lt;&gt;""),$C$3:$C$401),COLUMNS($Q:Y)),"-")</f>
        <v>-</v>
      </c>
      <c r="Z119" s="63" t="str">
        <f t="array" aca="1" ref="Z119" ca="1">IFERROR(SMALL(IF(($H$3:$H$401=$N119)*($H$3:$H$401&lt;&gt;""),$C$3:$C$401),COLUMNS($Q:Z)),"-")</f>
        <v>-</v>
      </c>
      <c r="AA119" s="40" t="str">
        <f t="array" aca="1" ref="AA119" ca="1">IFERROR(SMALL(IF(($H$3:$H$401=$N119)*($H$3:$H$401&lt;&gt;""),$C$3:$C$401),COLUMNS($Q:AA)),"-")</f>
        <v>-</v>
      </c>
      <c r="AB119" s="63" t="str">
        <f t="array" aca="1" ref="AB119" ca="1">IFERROR(SMALL(IF(($H$3:$H$401=$N119)*($H$3:$H$401&lt;&gt;""),$C$3:$C$401),COLUMNS($Q:AB)),"-")</f>
        <v>-</v>
      </c>
      <c r="AC119" s="63" t="str">
        <f t="array" aca="1" ref="AC119" ca="1">IFERROR(SMALL(IF(($H$3:$H$401=$N119)*($H$3:$H$401&lt;&gt;""),$C$3:$C$401),COLUMNS($Q:AC)),"-")</f>
        <v>-</v>
      </c>
      <c r="AD119" s="63" t="str">
        <f t="array" aca="1" ref="AD119" ca="1">IFERROR(SMALL(IF(($H$3:$H$401=$N119)*($H$3:$H$401&lt;&gt;""),$C$3:$C$401),COLUMNS($Q:AD)),"-")</f>
        <v>-</v>
      </c>
      <c r="AE119" s="63" t="str">
        <f t="array" aca="1" ref="AE119" ca="1">IFERROR(SMALL(IF(($H$3:$H$401=$N119)*($H$3:$H$401&lt;&gt;""),$C$3:$C$401),COLUMNS($Q:AE)),"-")</f>
        <v>-</v>
      </c>
      <c r="AM119" s="58">
        <v>117</v>
      </c>
      <c r="AN119" s="43" t="str">
        <f t="array" aca="1" ref="AN119" ca="1">IFERROR(INDEX(ColClubs,MIN(IF(ZonePoints&lt;&gt;"",IF(ZonePoints+(ROW(ZonePoints)+COLUMN(ZonePoints))/9^9=SMALL(IF(ZonePoints&lt;&gt;"",ZonePoints+(ROW(ZonePoints)+COLUMN(ZonePoints))/9^9),ROWS($2:118)),ROW(INDIRECT("1:"&amp;ROWS(ColClubs)))))))&amp;" "&amp;INDEX(LigEquipes,,MIN(IF(ZonePoints&lt;&gt;"",IF(ZonePoints+(ROW(ZonePoints)+COLUMN(ZonePoints))/9^9=SMALL(IF(ZonePoints&lt;&gt;"",ZonePoints+(ROW(ZonePoints)+COLUMN(ZonePoints))/9^9),ROWS($2:118)),COLUMN(ZonePoints)-34)))),"")</f>
        <v xml:space="preserve"> EQ1</v>
      </c>
      <c r="AO119" s="45" t="str">
        <f t="shared" ca="1" si="24"/>
        <v/>
      </c>
      <c r="AP119" s="45" t="str">
        <f t="shared" ca="1" si="25"/>
        <v>EQ1</v>
      </c>
      <c r="AQ119" s="78" t="str">
        <f t="array" aca="1" ref="AQ119" ca="1">IFERROR(INDEX(ZonePoints,MATCH(AO119,ColClubs,0),MATCH(AP119,LigEquipes,0)),"")</f>
        <v/>
      </c>
    </row>
    <row r="120" spans="2:43" ht="13">
      <c r="B120" s="175"/>
      <c r="C120" s="19">
        <v>118</v>
      </c>
      <c r="D120" s="22" t="str">
        <f t="array" ref="D120">IF(ISERROR(INDEX(DossardsARV,MATCH($A$3&amp;C120,triselcourse&amp;claselcourARV,0))),"-",INDEX(DossardsARV,MATCH($A$3&amp;C120,triselcourse&amp;claselcourARV,0)))</f>
        <v>-</v>
      </c>
      <c r="E120" s="117" t="str">
        <f t="shared" si="26"/>
        <v>-</v>
      </c>
      <c r="F120" s="117" t="str">
        <f t="shared" si="27"/>
        <v>-</v>
      </c>
      <c r="G120" s="21" t="str">
        <f t="array" ref="G120">IF($D120="","",IF(ISERROR(INDEX(TempsARV,MATCH($A$3&amp;D120,triselcourse&amp;DossardsARV,0))),"-",INDEX(TempsARV,MATCH($A$3&amp;D120,triselcourse&amp;DossardsARV,0))))</f>
        <v>-</v>
      </c>
      <c r="H120" s="117" t="str">
        <f t="shared" si="28"/>
        <v/>
      </c>
      <c r="I120" s="117" t="str">
        <f t="shared" si="29"/>
        <v/>
      </c>
      <c r="J120" s="117" t="str">
        <f t="shared" si="30"/>
        <v/>
      </c>
      <c r="K120" s="117" t="str">
        <f t="shared" si="31"/>
        <v/>
      </c>
      <c r="L120" s="62" t="str">
        <f t="array" aca="1" ref="L120" ca="1">IF(ISBLANK($C120),"",IF(OR(COUNTIF(clubARV5,H120)&lt;choixt5,COUNTIF($H$2:H119,H120)),"",SUM(SMALL(IF(clubARV5=H120,$C$3:$C$401),ROW(INDIRECT("1:"&amp;choixt5))))+ROW()/9^9))</f>
        <v/>
      </c>
      <c r="M120" s="36" t="str">
        <f ca="1">IF(N120="","",ROWS(M$3:M120))</f>
        <v/>
      </c>
      <c r="N120" s="1" t="str">
        <f ca="1">IF(COUNT(POINTS1b5)&lt;ROWS(N$3:N120),"",INDEX(clubARV5,MATCH(P120,POINTS1b5,0)))</f>
        <v/>
      </c>
      <c r="O120" s="1">
        <f t="shared" ca="1" si="23"/>
        <v>399</v>
      </c>
      <c r="P120" s="2" t="str">
        <f ca="1">IF(COUNT(POINTS1b5)&lt;ROWS(P$3:P120),"",SMALL(POINTS1b5,ROWS(P$3:P120)))</f>
        <v/>
      </c>
      <c r="Q120" s="40" t="str">
        <f t="array" aca="1" ref="Q120" ca="1">IFERROR(SMALL(IF(($H$3:$H$401=$N120)*($H$3:$H$401&lt;&gt;""),$C$3:$C$401),COLUMNS($Q:Q)),"-")</f>
        <v>-</v>
      </c>
      <c r="R120" s="63" t="str">
        <f t="array" aca="1" ref="R120" ca="1">IFERROR(SMALL(IF(($H$3:$H$401=$N120)*($H$3:$H$401&lt;&gt;""),$C$3:$C$401),COLUMNS($Q:R)),"-")</f>
        <v>-</v>
      </c>
      <c r="S120" s="63" t="str">
        <f t="array" aca="1" ref="S120" ca="1">IFERROR(SMALL(IF(($H$3:$H$401=$N120)*($H$3:$H$401&lt;&gt;""),$C$3:$C$401),COLUMNS($Q:S)),"-")</f>
        <v>-</v>
      </c>
      <c r="T120" s="63" t="str">
        <f t="array" aca="1" ref="T120" ca="1">IFERROR(SMALL(IF(($H$3:$H$401=$N120)*($H$3:$H$401&lt;&gt;""),$C$3:$C$401),COLUMNS($Q:T)),"-")</f>
        <v>-</v>
      </c>
      <c r="U120" s="63" t="str">
        <f t="array" aca="1" ref="U120" ca="1">IFERROR(SMALL(IF(($H$3:$H$401=$N120)*($H$3:$H$401&lt;&gt;""),$C$3:$C$401),COLUMNS($Q:U)),"-")</f>
        <v>-</v>
      </c>
      <c r="V120" s="40" t="str">
        <f t="array" aca="1" ref="V120" ca="1">IFERROR(SMALL(IF(($H$3:$H$401=$N120)*($H$3:$H$401&lt;&gt;""),$C$3:$C$401),COLUMNS($Q:V)),"-")</f>
        <v>-</v>
      </c>
      <c r="W120" s="63" t="str">
        <f t="array" aca="1" ref="W120" ca="1">IFERROR(SMALL(IF(($H$3:$H$401=$N120)*($H$3:$H$401&lt;&gt;""),$C$3:$C$401),COLUMNS($Q:W)),"-")</f>
        <v>-</v>
      </c>
      <c r="X120" s="63" t="str">
        <f t="array" aca="1" ref="X120" ca="1">IFERROR(SMALL(IF(($H$3:$H$401=$N120)*($H$3:$H$401&lt;&gt;""),$C$3:$C$401),COLUMNS($Q:X)),"-")</f>
        <v>-</v>
      </c>
      <c r="Y120" s="63" t="str">
        <f t="array" aca="1" ref="Y120" ca="1">IFERROR(SMALL(IF(($H$3:$H$401=$N120)*($H$3:$H$401&lt;&gt;""),$C$3:$C$401),COLUMNS($Q:Y)),"-")</f>
        <v>-</v>
      </c>
      <c r="Z120" s="63" t="str">
        <f t="array" aca="1" ref="Z120" ca="1">IFERROR(SMALL(IF(($H$3:$H$401=$N120)*($H$3:$H$401&lt;&gt;""),$C$3:$C$401),COLUMNS($Q:Z)),"-")</f>
        <v>-</v>
      </c>
      <c r="AA120" s="40" t="str">
        <f t="array" aca="1" ref="AA120" ca="1">IFERROR(SMALL(IF(($H$3:$H$401=$N120)*($H$3:$H$401&lt;&gt;""),$C$3:$C$401),COLUMNS($Q:AA)),"-")</f>
        <v>-</v>
      </c>
      <c r="AB120" s="63" t="str">
        <f t="array" aca="1" ref="AB120" ca="1">IFERROR(SMALL(IF(($H$3:$H$401=$N120)*($H$3:$H$401&lt;&gt;""),$C$3:$C$401),COLUMNS($Q:AB)),"-")</f>
        <v>-</v>
      </c>
      <c r="AC120" s="63" t="str">
        <f t="array" aca="1" ref="AC120" ca="1">IFERROR(SMALL(IF(($H$3:$H$401=$N120)*($H$3:$H$401&lt;&gt;""),$C$3:$C$401),COLUMNS($Q:AC)),"-")</f>
        <v>-</v>
      </c>
      <c r="AD120" s="63" t="str">
        <f t="array" aca="1" ref="AD120" ca="1">IFERROR(SMALL(IF(($H$3:$H$401=$N120)*($H$3:$H$401&lt;&gt;""),$C$3:$C$401),COLUMNS($Q:AD)),"-")</f>
        <v>-</v>
      </c>
      <c r="AE120" s="63" t="str">
        <f t="array" aca="1" ref="AE120" ca="1">IFERROR(SMALL(IF(($H$3:$H$401=$N120)*($H$3:$H$401&lt;&gt;""),$C$3:$C$401),COLUMNS($Q:AE)),"-")</f>
        <v>-</v>
      </c>
    </row>
    <row r="121" spans="2:43" ht="13">
      <c r="B121" s="175"/>
      <c r="C121" s="19">
        <v>119</v>
      </c>
      <c r="D121" s="22" t="str">
        <f t="array" ref="D121">IF(ISERROR(INDEX(DossardsARV,MATCH($A$3&amp;C121,triselcourse&amp;claselcourARV,0))),"-",INDEX(DossardsARV,MATCH($A$3&amp;C121,triselcourse&amp;claselcourARV,0)))</f>
        <v>-</v>
      </c>
      <c r="E121" s="117" t="str">
        <f t="shared" si="26"/>
        <v>-</v>
      </c>
      <c r="F121" s="117" t="str">
        <f t="shared" si="27"/>
        <v>-</v>
      </c>
      <c r="G121" s="21" t="str">
        <f t="array" ref="G121">IF($D121="","",IF(ISERROR(INDEX(TempsARV,MATCH($A$3&amp;D121,triselcourse&amp;DossardsARV,0))),"-",INDEX(TempsARV,MATCH($A$3&amp;D121,triselcourse&amp;DossardsARV,0))))</f>
        <v>-</v>
      </c>
      <c r="H121" s="117" t="str">
        <f t="shared" si="28"/>
        <v/>
      </c>
      <c r="I121" s="117" t="str">
        <f t="shared" si="29"/>
        <v/>
      </c>
      <c r="J121" s="117" t="str">
        <f t="shared" si="30"/>
        <v/>
      </c>
      <c r="K121" s="117" t="str">
        <f t="shared" si="31"/>
        <v/>
      </c>
      <c r="L121" s="62" t="str">
        <f t="array" aca="1" ref="L121" ca="1">IF(ISBLANK($C121),"",IF(OR(COUNTIF(clubARV5,H121)&lt;choixt5,COUNTIF($H$2:H120,H121)),"",SUM(SMALL(IF(clubARV5=H121,$C$3:$C$401),ROW(INDIRECT("1:"&amp;choixt5))))+ROW()/9^9))</f>
        <v/>
      </c>
      <c r="M121" s="36" t="str">
        <f ca="1">IF(N121="","",ROWS(M$3:M121))</f>
        <v/>
      </c>
      <c r="N121" s="1" t="str">
        <f ca="1">IF(COUNT(POINTS1b5)&lt;ROWS(N$3:N121),"",INDEX(clubARV5,MATCH(P121,POINTS1b5,0)))</f>
        <v/>
      </c>
      <c r="O121" s="1">
        <f t="shared" ca="1" si="23"/>
        <v>399</v>
      </c>
      <c r="P121" s="2" t="str">
        <f ca="1">IF(COUNT(POINTS1b5)&lt;ROWS(P$3:P121),"",SMALL(POINTS1b5,ROWS(P$3:P121)))</f>
        <v/>
      </c>
      <c r="Q121" s="40" t="str">
        <f t="array" aca="1" ref="Q121" ca="1">IFERROR(SMALL(IF(($H$3:$H$401=$N121)*($H$3:$H$401&lt;&gt;""),$C$3:$C$401),COLUMNS($Q:Q)),"-")</f>
        <v>-</v>
      </c>
      <c r="R121" s="63" t="str">
        <f t="array" aca="1" ref="R121" ca="1">IFERROR(SMALL(IF(($H$3:$H$401=$N121)*($H$3:$H$401&lt;&gt;""),$C$3:$C$401),COLUMNS($Q:R)),"-")</f>
        <v>-</v>
      </c>
      <c r="S121" s="63" t="str">
        <f t="array" aca="1" ref="S121" ca="1">IFERROR(SMALL(IF(($H$3:$H$401=$N121)*($H$3:$H$401&lt;&gt;""),$C$3:$C$401),COLUMNS($Q:S)),"-")</f>
        <v>-</v>
      </c>
      <c r="T121" s="63" t="str">
        <f t="array" aca="1" ref="T121" ca="1">IFERROR(SMALL(IF(($H$3:$H$401=$N121)*($H$3:$H$401&lt;&gt;""),$C$3:$C$401),COLUMNS($Q:T)),"-")</f>
        <v>-</v>
      </c>
      <c r="U121" s="63" t="str">
        <f t="array" aca="1" ref="U121" ca="1">IFERROR(SMALL(IF(($H$3:$H$401=$N121)*($H$3:$H$401&lt;&gt;""),$C$3:$C$401),COLUMNS($Q:U)),"-")</f>
        <v>-</v>
      </c>
      <c r="V121" s="40" t="str">
        <f t="array" aca="1" ref="V121" ca="1">IFERROR(SMALL(IF(($H$3:$H$401=$N121)*($H$3:$H$401&lt;&gt;""),$C$3:$C$401),COLUMNS($Q:V)),"-")</f>
        <v>-</v>
      </c>
      <c r="W121" s="63" t="str">
        <f t="array" aca="1" ref="W121" ca="1">IFERROR(SMALL(IF(($H$3:$H$401=$N121)*($H$3:$H$401&lt;&gt;""),$C$3:$C$401),COLUMNS($Q:W)),"-")</f>
        <v>-</v>
      </c>
      <c r="X121" s="63" t="str">
        <f t="array" aca="1" ref="X121" ca="1">IFERROR(SMALL(IF(($H$3:$H$401=$N121)*($H$3:$H$401&lt;&gt;""),$C$3:$C$401),COLUMNS($Q:X)),"-")</f>
        <v>-</v>
      </c>
      <c r="Y121" s="63" t="str">
        <f t="array" aca="1" ref="Y121" ca="1">IFERROR(SMALL(IF(($H$3:$H$401=$N121)*($H$3:$H$401&lt;&gt;""),$C$3:$C$401),COLUMNS($Q:Y)),"-")</f>
        <v>-</v>
      </c>
      <c r="Z121" s="63" t="str">
        <f t="array" aca="1" ref="Z121" ca="1">IFERROR(SMALL(IF(($H$3:$H$401=$N121)*($H$3:$H$401&lt;&gt;""),$C$3:$C$401),COLUMNS($Q:Z)),"-")</f>
        <v>-</v>
      </c>
      <c r="AA121" s="40" t="str">
        <f t="array" aca="1" ref="AA121" ca="1">IFERROR(SMALL(IF(($H$3:$H$401=$N121)*($H$3:$H$401&lt;&gt;""),$C$3:$C$401),COLUMNS($Q:AA)),"-")</f>
        <v>-</v>
      </c>
      <c r="AB121" s="63" t="str">
        <f t="array" aca="1" ref="AB121" ca="1">IFERROR(SMALL(IF(($H$3:$H$401=$N121)*($H$3:$H$401&lt;&gt;""),$C$3:$C$401),COLUMNS($Q:AB)),"-")</f>
        <v>-</v>
      </c>
      <c r="AC121" s="63" t="str">
        <f t="array" aca="1" ref="AC121" ca="1">IFERROR(SMALL(IF(($H$3:$H$401=$N121)*($H$3:$H$401&lt;&gt;""),$C$3:$C$401),COLUMNS($Q:AC)),"-")</f>
        <v>-</v>
      </c>
      <c r="AD121" s="63" t="str">
        <f t="array" aca="1" ref="AD121" ca="1">IFERROR(SMALL(IF(($H$3:$H$401=$N121)*($H$3:$H$401&lt;&gt;""),$C$3:$C$401),COLUMNS($Q:AD)),"-")</f>
        <v>-</v>
      </c>
      <c r="AE121" s="63" t="str">
        <f t="array" aca="1" ref="AE121" ca="1">IFERROR(SMALL(IF(($H$3:$H$401=$N121)*($H$3:$H$401&lt;&gt;""),$C$3:$C$401),COLUMNS($Q:AE)),"-")</f>
        <v>-</v>
      </c>
    </row>
    <row r="122" spans="2:43" ht="13">
      <c r="B122" s="175"/>
      <c r="C122" s="19">
        <v>120</v>
      </c>
      <c r="D122" s="22" t="str">
        <f t="array" ref="D122">IF(ISERROR(INDEX(DossardsARV,MATCH($A$3&amp;C122,triselcourse&amp;claselcourARV,0))),"-",INDEX(DossardsARV,MATCH($A$3&amp;C122,triselcourse&amp;claselcourARV,0)))</f>
        <v>-</v>
      </c>
      <c r="E122" s="117" t="str">
        <f t="shared" si="26"/>
        <v>-</v>
      </c>
      <c r="F122" s="117" t="str">
        <f t="shared" si="27"/>
        <v>-</v>
      </c>
      <c r="G122" s="21" t="str">
        <f t="array" ref="G122">IF($D122="","",IF(ISERROR(INDEX(TempsARV,MATCH($A$3&amp;D122,triselcourse&amp;DossardsARV,0))),"-",INDEX(TempsARV,MATCH($A$3&amp;D122,triselcourse&amp;DossardsARV,0))))</f>
        <v>-</v>
      </c>
      <c r="H122" s="117" t="str">
        <f t="shared" si="28"/>
        <v/>
      </c>
      <c r="I122" s="117" t="str">
        <f t="shared" si="29"/>
        <v/>
      </c>
      <c r="J122" s="117" t="str">
        <f t="shared" si="30"/>
        <v/>
      </c>
      <c r="K122" s="117" t="str">
        <f t="shared" si="31"/>
        <v/>
      </c>
      <c r="L122" s="62" t="str">
        <f t="array" aca="1" ref="L122" ca="1">IF(ISBLANK($C122),"",IF(OR(COUNTIF(clubARV5,H122)&lt;choixt5,COUNTIF($H$2:H121,H122)),"",SUM(SMALL(IF(clubARV5=H122,$C$3:$C$401),ROW(INDIRECT("1:"&amp;choixt5))))+ROW()/9^9))</f>
        <v/>
      </c>
      <c r="M122" s="36" t="str">
        <f ca="1">IF(N122="","",ROWS(M$3:M122))</f>
        <v/>
      </c>
      <c r="N122" s="1" t="str">
        <f ca="1">IF(COUNT(POINTS1b5)&lt;ROWS(N$3:N122),"",INDEX(clubARV5,MATCH(P122,POINTS1b5,0)))</f>
        <v/>
      </c>
      <c r="O122" s="1">
        <f t="shared" ca="1" si="23"/>
        <v>399</v>
      </c>
      <c r="P122" s="2" t="str">
        <f ca="1">IF(COUNT(POINTS1b5)&lt;ROWS(P$3:P122),"",SMALL(POINTS1b5,ROWS(P$3:P122)))</f>
        <v/>
      </c>
      <c r="Q122" s="40" t="str">
        <f t="array" aca="1" ref="Q122" ca="1">IFERROR(SMALL(IF(($H$3:$H$401=$N122)*($H$3:$H$401&lt;&gt;""),$C$3:$C$401),COLUMNS($Q:Q)),"-")</f>
        <v>-</v>
      </c>
      <c r="R122" s="63" t="str">
        <f t="array" aca="1" ref="R122" ca="1">IFERROR(SMALL(IF(($H$3:$H$401=$N122)*($H$3:$H$401&lt;&gt;""),$C$3:$C$401),COLUMNS($Q:R)),"-")</f>
        <v>-</v>
      </c>
      <c r="S122" s="63" t="str">
        <f t="array" aca="1" ref="S122" ca="1">IFERROR(SMALL(IF(($H$3:$H$401=$N122)*($H$3:$H$401&lt;&gt;""),$C$3:$C$401),COLUMNS($Q:S)),"-")</f>
        <v>-</v>
      </c>
      <c r="T122" s="63" t="str">
        <f t="array" aca="1" ref="T122" ca="1">IFERROR(SMALL(IF(($H$3:$H$401=$N122)*($H$3:$H$401&lt;&gt;""),$C$3:$C$401),COLUMNS($Q:T)),"-")</f>
        <v>-</v>
      </c>
      <c r="U122" s="63" t="str">
        <f t="array" aca="1" ref="U122" ca="1">IFERROR(SMALL(IF(($H$3:$H$401=$N122)*($H$3:$H$401&lt;&gt;""),$C$3:$C$401),COLUMNS($Q:U)),"-")</f>
        <v>-</v>
      </c>
      <c r="V122" s="40" t="str">
        <f t="array" aca="1" ref="V122" ca="1">IFERROR(SMALL(IF(($H$3:$H$401=$N122)*($H$3:$H$401&lt;&gt;""),$C$3:$C$401),COLUMNS($Q:V)),"-")</f>
        <v>-</v>
      </c>
      <c r="W122" s="63" t="str">
        <f t="array" aca="1" ref="W122" ca="1">IFERROR(SMALL(IF(($H$3:$H$401=$N122)*($H$3:$H$401&lt;&gt;""),$C$3:$C$401),COLUMNS($Q:W)),"-")</f>
        <v>-</v>
      </c>
      <c r="X122" s="63" t="str">
        <f t="array" aca="1" ref="X122" ca="1">IFERROR(SMALL(IF(($H$3:$H$401=$N122)*($H$3:$H$401&lt;&gt;""),$C$3:$C$401),COLUMNS($Q:X)),"-")</f>
        <v>-</v>
      </c>
      <c r="Y122" s="63" t="str">
        <f t="array" aca="1" ref="Y122" ca="1">IFERROR(SMALL(IF(($H$3:$H$401=$N122)*($H$3:$H$401&lt;&gt;""),$C$3:$C$401),COLUMNS($Q:Y)),"-")</f>
        <v>-</v>
      </c>
      <c r="Z122" s="63" t="str">
        <f t="array" aca="1" ref="Z122" ca="1">IFERROR(SMALL(IF(($H$3:$H$401=$N122)*($H$3:$H$401&lt;&gt;""),$C$3:$C$401),COLUMNS($Q:Z)),"-")</f>
        <v>-</v>
      </c>
      <c r="AA122" s="40" t="str">
        <f t="array" aca="1" ref="AA122" ca="1">IFERROR(SMALL(IF(($H$3:$H$401=$N122)*($H$3:$H$401&lt;&gt;""),$C$3:$C$401),COLUMNS($Q:AA)),"-")</f>
        <v>-</v>
      </c>
      <c r="AB122" s="63" t="str">
        <f t="array" aca="1" ref="AB122" ca="1">IFERROR(SMALL(IF(($H$3:$H$401=$N122)*($H$3:$H$401&lt;&gt;""),$C$3:$C$401),COLUMNS($Q:AB)),"-")</f>
        <v>-</v>
      </c>
      <c r="AC122" s="63" t="str">
        <f t="array" aca="1" ref="AC122" ca="1">IFERROR(SMALL(IF(($H$3:$H$401=$N122)*($H$3:$H$401&lt;&gt;""),$C$3:$C$401),COLUMNS($Q:AC)),"-")</f>
        <v>-</v>
      </c>
      <c r="AD122" s="63" t="str">
        <f t="array" aca="1" ref="AD122" ca="1">IFERROR(SMALL(IF(($H$3:$H$401=$N122)*($H$3:$H$401&lt;&gt;""),$C$3:$C$401),COLUMNS($Q:AD)),"-")</f>
        <v>-</v>
      </c>
      <c r="AE122" s="63" t="str">
        <f t="array" aca="1" ref="AE122" ca="1">IFERROR(SMALL(IF(($H$3:$H$401=$N122)*($H$3:$H$401&lt;&gt;""),$C$3:$C$401),COLUMNS($Q:AE)),"-")</f>
        <v>-</v>
      </c>
    </row>
    <row r="123" spans="2:43" ht="13">
      <c r="B123" s="175"/>
      <c r="C123" s="19">
        <v>121</v>
      </c>
      <c r="D123" s="22" t="str">
        <f t="array" ref="D123">IF(ISERROR(INDEX(DossardsARV,MATCH($A$3&amp;C123,triselcourse&amp;claselcourARV,0))),"-",INDEX(DossardsARV,MATCH($A$3&amp;C123,triselcourse&amp;claselcourARV,0)))</f>
        <v>-</v>
      </c>
      <c r="E123" s="117" t="str">
        <f t="shared" si="26"/>
        <v>-</v>
      </c>
      <c r="F123" s="117" t="str">
        <f t="shared" si="27"/>
        <v>-</v>
      </c>
      <c r="G123" s="21" t="str">
        <f t="array" ref="G123">IF($D123="","",IF(ISERROR(INDEX(TempsARV,MATCH($A$3&amp;D123,triselcourse&amp;DossardsARV,0))),"-",INDEX(TempsARV,MATCH($A$3&amp;D123,triselcourse&amp;DossardsARV,0))))</f>
        <v>-</v>
      </c>
      <c r="H123" s="117" t="str">
        <f t="shared" si="28"/>
        <v/>
      </c>
      <c r="I123" s="117" t="str">
        <f t="shared" si="29"/>
        <v/>
      </c>
      <c r="J123" s="117" t="str">
        <f t="shared" si="30"/>
        <v/>
      </c>
      <c r="K123" s="117" t="str">
        <f t="shared" si="31"/>
        <v/>
      </c>
      <c r="L123" s="62" t="str">
        <f t="array" aca="1" ref="L123" ca="1">IF(ISBLANK($C123),"",IF(OR(COUNTIF(clubARV5,H123)&lt;choixt5,COUNTIF($H$2:H122,H123)),"",SUM(SMALL(IF(clubARV5=H123,$C$3:$C$401),ROW(INDIRECT("1:"&amp;choixt5))))+ROW()/9^9))</f>
        <v/>
      </c>
      <c r="M123" s="36" t="str">
        <f ca="1">IF(N123="","",ROWS(M$3:M123))</f>
        <v/>
      </c>
      <c r="N123" s="1" t="str">
        <f ca="1">IF(COUNT(POINTS1b5)&lt;ROWS(N$3:N123),"",INDEX(clubARV5,MATCH(P123,POINTS1b5,0)))</f>
        <v/>
      </c>
      <c r="O123" s="1">
        <f t="shared" ca="1" si="23"/>
        <v>399</v>
      </c>
      <c r="P123" s="2" t="str">
        <f ca="1">IF(COUNT(POINTS1b5)&lt;ROWS(P$3:P123),"",SMALL(POINTS1b5,ROWS(P$3:P123)))</f>
        <v/>
      </c>
      <c r="Q123" s="40" t="str">
        <f t="array" aca="1" ref="Q123" ca="1">IFERROR(SMALL(IF(($H$3:$H$401=$N123)*($H$3:$H$401&lt;&gt;""),$C$3:$C$401),COLUMNS($Q:Q)),"-")</f>
        <v>-</v>
      </c>
      <c r="R123" s="63" t="str">
        <f t="array" aca="1" ref="R123" ca="1">IFERROR(SMALL(IF(($H$3:$H$401=$N123)*($H$3:$H$401&lt;&gt;""),$C$3:$C$401),COLUMNS($Q:R)),"-")</f>
        <v>-</v>
      </c>
      <c r="S123" s="63" t="str">
        <f t="array" aca="1" ref="S123" ca="1">IFERROR(SMALL(IF(($H$3:$H$401=$N123)*($H$3:$H$401&lt;&gt;""),$C$3:$C$401),COLUMNS($Q:S)),"-")</f>
        <v>-</v>
      </c>
      <c r="T123" s="63" t="str">
        <f t="array" aca="1" ref="T123" ca="1">IFERROR(SMALL(IF(($H$3:$H$401=$N123)*($H$3:$H$401&lt;&gt;""),$C$3:$C$401),COLUMNS($Q:T)),"-")</f>
        <v>-</v>
      </c>
      <c r="U123" s="63" t="str">
        <f t="array" aca="1" ref="U123" ca="1">IFERROR(SMALL(IF(($H$3:$H$401=$N123)*($H$3:$H$401&lt;&gt;""),$C$3:$C$401),COLUMNS($Q:U)),"-")</f>
        <v>-</v>
      </c>
      <c r="V123" s="40" t="str">
        <f t="array" aca="1" ref="V123" ca="1">IFERROR(SMALL(IF(($H$3:$H$401=$N123)*($H$3:$H$401&lt;&gt;""),$C$3:$C$401),COLUMNS($Q:V)),"-")</f>
        <v>-</v>
      </c>
      <c r="W123" s="63" t="str">
        <f t="array" aca="1" ref="W123" ca="1">IFERROR(SMALL(IF(($H$3:$H$401=$N123)*($H$3:$H$401&lt;&gt;""),$C$3:$C$401),COLUMNS($Q:W)),"-")</f>
        <v>-</v>
      </c>
      <c r="X123" s="63" t="str">
        <f t="array" aca="1" ref="X123" ca="1">IFERROR(SMALL(IF(($H$3:$H$401=$N123)*($H$3:$H$401&lt;&gt;""),$C$3:$C$401),COLUMNS($Q:X)),"-")</f>
        <v>-</v>
      </c>
      <c r="Y123" s="63" t="str">
        <f t="array" aca="1" ref="Y123" ca="1">IFERROR(SMALL(IF(($H$3:$H$401=$N123)*($H$3:$H$401&lt;&gt;""),$C$3:$C$401),COLUMNS($Q:Y)),"-")</f>
        <v>-</v>
      </c>
      <c r="Z123" s="63" t="str">
        <f t="array" aca="1" ref="Z123" ca="1">IFERROR(SMALL(IF(($H$3:$H$401=$N123)*($H$3:$H$401&lt;&gt;""),$C$3:$C$401),COLUMNS($Q:Z)),"-")</f>
        <v>-</v>
      </c>
      <c r="AA123" s="40" t="str">
        <f t="array" aca="1" ref="AA123" ca="1">IFERROR(SMALL(IF(($H$3:$H$401=$N123)*($H$3:$H$401&lt;&gt;""),$C$3:$C$401),COLUMNS($Q:AA)),"-")</f>
        <v>-</v>
      </c>
      <c r="AB123" s="63" t="str">
        <f t="array" aca="1" ref="AB123" ca="1">IFERROR(SMALL(IF(($H$3:$H$401=$N123)*($H$3:$H$401&lt;&gt;""),$C$3:$C$401),COLUMNS($Q:AB)),"-")</f>
        <v>-</v>
      </c>
      <c r="AC123" s="63" t="str">
        <f t="array" aca="1" ref="AC123" ca="1">IFERROR(SMALL(IF(($H$3:$H$401=$N123)*($H$3:$H$401&lt;&gt;""),$C$3:$C$401),COLUMNS($Q:AC)),"-")</f>
        <v>-</v>
      </c>
      <c r="AD123" s="63" t="str">
        <f t="array" aca="1" ref="AD123" ca="1">IFERROR(SMALL(IF(($H$3:$H$401=$N123)*($H$3:$H$401&lt;&gt;""),$C$3:$C$401),COLUMNS($Q:AD)),"-")</f>
        <v>-</v>
      </c>
      <c r="AE123" s="63" t="str">
        <f t="array" aca="1" ref="AE123" ca="1">IFERROR(SMALL(IF(($H$3:$H$401=$N123)*($H$3:$H$401&lt;&gt;""),$C$3:$C$401),COLUMNS($Q:AE)),"-")</f>
        <v>-</v>
      </c>
    </row>
    <row r="124" spans="2:43" ht="13">
      <c r="B124" s="175"/>
      <c r="C124" s="19">
        <v>122</v>
      </c>
      <c r="D124" s="22" t="str">
        <f t="array" ref="D124">IF(ISERROR(INDEX(DossardsARV,MATCH($A$3&amp;C124,triselcourse&amp;claselcourARV,0))),"-",INDEX(DossardsARV,MATCH($A$3&amp;C124,triselcourse&amp;claselcourARV,0)))</f>
        <v>-</v>
      </c>
      <c r="E124" s="117" t="str">
        <f t="shared" si="26"/>
        <v>-</v>
      </c>
      <c r="F124" s="117" t="str">
        <f t="shared" si="27"/>
        <v>-</v>
      </c>
      <c r="G124" s="21" t="str">
        <f t="array" ref="G124">IF($D124="","",IF(ISERROR(INDEX(TempsARV,MATCH($A$3&amp;D124,triselcourse&amp;DossardsARV,0))),"-",INDEX(TempsARV,MATCH($A$3&amp;D124,triselcourse&amp;DossardsARV,0))))</f>
        <v>-</v>
      </c>
      <c r="H124" s="117" t="str">
        <f t="shared" si="28"/>
        <v/>
      </c>
      <c r="I124" s="117" t="str">
        <f t="shared" si="29"/>
        <v/>
      </c>
      <c r="J124" s="117" t="str">
        <f t="shared" si="30"/>
        <v/>
      </c>
      <c r="K124" s="117" t="str">
        <f t="shared" si="31"/>
        <v/>
      </c>
      <c r="L124" s="62" t="str">
        <f t="array" aca="1" ref="L124" ca="1">IF(ISBLANK($C124),"",IF(OR(COUNTIF(clubARV5,H124)&lt;choixt5,COUNTIF($H$2:H123,H124)),"",SUM(SMALL(IF(clubARV5=H124,$C$3:$C$401),ROW(INDIRECT("1:"&amp;choixt5))))+ROW()/9^9))</f>
        <v/>
      </c>
      <c r="M124" s="36" t="str">
        <f ca="1">IF(N124="","",ROWS(M$3:M124))</f>
        <v/>
      </c>
      <c r="N124" s="1" t="str">
        <f ca="1">IF(COUNT(POINTS1b5)&lt;ROWS(N$3:N124),"",INDEX(clubARV5,MATCH(P124,POINTS1b5,0)))</f>
        <v/>
      </c>
      <c r="O124" s="1">
        <f t="shared" ca="1" si="23"/>
        <v>399</v>
      </c>
      <c r="P124" s="2" t="str">
        <f ca="1">IF(COUNT(POINTS1b5)&lt;ROWS(P$3:P124),"",SMALL(POINTS1b5,ROWS(P$3:P124)))</f>
        <v/>
      </c>
      <c r="Q124" s="40" t="str">
        <f t="array" aca="1" ref="Q124" ca="1">IFERROR(SMALL(IF(($H$3:$H$401=$N124)*($H$3:$H$401&lt;&gt;""),$C$3:$C$401),COLUMNS($Q:Q)),"-")</f>
        <v>-</v>
      </c>
      <c r="R124" s="63" t="str">
        <f t="array" aca="1" ref="R124" ca="1">IFERROR(SMALL(IF(($H$3:$H$401=$N124)*($H$3:$H$401&lt;&gt;""),$C$3:$C$401),COLUMNS($Q:R)),"-")</f>
        <v>-</v>
      </c>
      <c r="S124" s="63" t="str">
        <f t="array" aca="1" ref="S124" ca="1">IFERROR(SMALL(IF(($H$3:$H$401=$N124)*($H$3:$H$401&lt;&gt;""),$C$3:$C$401),COLUMNS($Q:S)),"-")</f>
        <v>-</v>
      </c>
      <c r="T124" s="63" t="str">
        <f t="array" aca="1" ref="T124" ca="1">IFERROR(SMALL(IF(($H$3:$H$401=$N124)*($H$3:$H$401&lt;&gt;""),$C$3:$C$401),COLUMNS($Q:T)),"-")</f>
        <v>-</v>
      </c>
      <c r="U124" s="63" t="str">
        <f t="array" aca="1" ref="U124" ca="1">IFERROR(SMALL(IF(($H$3:$H$401=$N124)*($H$3:$H$401&lt;&gt;""),$C$3:$C$401),COLUMNS($Q:U)),"-")</f>
        <v>-</v>
      </c>
      <c r="V124" s="40" t="str">
        <f t="array" aca="1" ref="V124" ca="1">IFERROR(SMALL(IF(($H$3:$H$401=$N124)*($H$3:$H$401&lt;&gt;""),$C$3:$C$401),COLUMNS($Q:V)),"-")</f>
        <v>-</v>
      </c>
      <c r="W124" s="63" t="str">
        <f t="array" aca="1" ref="W124" ca="1">IFERROR(SMALL(IF(($H$3:$H$401=$N124)*($H$3:$H$401&lt;&gt;""),$C$3:$C$401),COLUMNS($Q:W)),"-")</f>
        <v>-</v>
      </c>
      <c r="X124" s="63" t="str">
        <f t="array" aca="1" ref="X124" ca="1">IFERROR(SMALL(IF(($H$3:$H$401=$N124)*($H$3:$H$401&lt;&gt;""),$C$3:$C$401),COLUMNS($Q:X)),"-")</f>
        <v>-</v>
      </c>
      <c r="Y124" s="63" t="str">
        <f t="array" aca="1" ref="Y124" ca="1">IFERROR(SMALL(IF(($H$3:$H$401=$N124)*($H$3:$H$401&lt;&gt;""),$C$3:$C$401),COLUMNS($Q:Y)),"-")</f>
        <v>-</v>
      </c>
      <c r="Z124" s="63" t="str">
        <f t="array" aca="1" ref="Z124" ca="1">IFERROR(SMALL(IF(($H$3:$H$401=$N124)*($H$3:$H$401&lt;&gt;""),$C$3:$C$401),COLUMNS($Q:Z)),"-")</f>
        <v>-</v>
      </c>
      <c r="AA124" s="40" t="str">
        <f t="array" aca="1" ref="AA124" ca="1">IFERROR(SMALL(IF(($H$3:$H$401=$N124)*($H$3:$H$401&lt;&gt;""),$C$3:$C$401),COLUMNS($Q:AA)),"-")</f>
        <v>-</v>
      </c>
      <c r="AB124" s="63" t="str">
        <f t="array" aca="1" ref="AB124" ca="1">IFERROR(SMALL(IF(($H$3:$H$401=$N124)*($H$3:$H$401&lt;&gt;""),$C$3:$C$401),COLUMNS($Q:AB)),"-")</f>
        <v>-</v>
      </c>
      <c r="AC124" s="63" t="str">
        <f t="array" aca="1" ref="AC124" ca="1">IFERROR(SMALL(IF(($H$3:$H$401=$N124)*($H$3:$H$401&lt;&gt;""),$C$3:$C$401),COLUMNS($Q:AC)),"-")</f>
        <v>-</v>
      </c>
      <c r="AD124" s="63" t="str">
        <f t="array" aca="1" ref="AD124" ca="1">IFERROR(SMALL(IF(($H$3:$H$401=$N124)*($H$3:$H$401&lt;&gt;""),$C$3:$C$401),COLUMNS($Q:AD)),"-")</f>
        <v>-</v>
      </c>
      <c r="AE124" s="63" t="str">
        <f t="array" aca="1" ref="AE124" ca="1">IFERROR(SMALL(IF(($H$3:$H$401=$N124)*($H$3:$H$401&lt;&gt;""),$C$3:$C$401),COLUMNS($Q:AE)),"-")</f>
        <v>-</v>
      </c>
    </row>
    <row r="125" spans="2:43" ht="13">
      <c r="B125" s="175"/>
      <c r="C125" s="19">
        <v>123</v>
      </c>
      <c r="D125" s="22" t="str">
        <f t="array" ref="D125">IF(ISERROR(INDEX(DossardsARV,MATCH($A$3&amp;C125,triselcourse&amp;claselcourARV,0))),"-",INDEX(DossardsARV,MATCH($A$3&amp;C125,triselcourse&amp;claselcourARV,0)))</f>
        <v>-</v>
      </c>
      <c r="E125" s="117" t="str">
        <f t="shared" si="26"/>
        <v>-</v>
      </c>
      <c r="F125" s="117" t="str">
        <f t="shared" si="27"/>
        <v>-</v>
      </c>
      <c r="G125" s="21" t="str">
        <f t="array" ref="G125">IF($D125="","",IF(ISERROR(INDEX(TempsARV,MATCH($A$3&amp;D125,triselcourse&amp;DossardsARV,0))),"-",INDEX(TempsARV,MATCH($A$3&amp;D125,triselcourse&amp;DossardsARV,0))))</f>
        <v>-</v>
      </c>
      <c r="H125" s="117" t="str">
        <f t="shared" si="28"/>
        <v/>
      </c>
      <c r="I125" s="117" t="str">
        <f t="shared" si="29"/>
        <v/>
      </c>
      <c r="J125" s="117" t="str">
        <f t="shared" si="30"/>
        <v/>
      </c>
      <c r="K125" s="117" t="str">
        <f t="shared" si="31"/>
        <v/>
      </c>
      <c r="L125" s="62" t="str">
        <f t="array" aca="1" ref="L125" ca="1">IF(ISBLANK($C125),"",IF(OR(COUNTIF(clubARV5,H125)&lt;choixt5,COUNTIF($H$2:H124,H125)),"",SUM(SMALL(IF(clubARV5=H125,$C$3:$C$401),ROW(INDIRECT("1:"&amp;choixt5))))+ROW()/9^9))</f>
        <v/>
      </c>
      <c r="M125" s="36" t="str">
        <f ca="1">IF(N125="","",ROWS(M$3:M125))</f>
        <v/>
      </c>
      <c r="N125" s="1" t="str">
        <f ca="1">IF(COUNT(POINTS1b5)&lt;ROWS(N$3:N125),"",INDEX(clubARV5,MATCH(P125,POINTS1b5,0)))</f>
        <v/>
      </c>
      <c r="O125" s="1">
        <f t="shared" ca="1" si="23"/>
        <v>399</v>
      </c>
      <c r="P125" s="2" t="str">
        <f ca="1">IF(COUNT(POINTS1b5)&lt;ROWS(P$3:P125),"",SMALL(POINTS1b5,ROWS(P$3:P125)))</f>
        <v/>
      </c>
      <c r="Q125" s="40" t="str">
        <f t="array" aca="1" ref="Q125" ca="1">IFERROR(SMALL(IF(($H$3:$H$401=$N125)*($H$3:$H$401&lt;&gt;""),$C$3:$C$401),COLUMNS($Q:Q)),"-")</f>
        <v>-</v>
      </c>
      <c r="R125" s="63" t="str">
        <f t="array" aca="1" ref="R125" ca="1">IFERROR(SMALL(IF(($H$3:$H$401=$N125)*($H$3:$H$401&lt;&gt;""),$C$3:$C$401),COLUMNS($Q:R)),"-")</f>
        <v>-</v>
      </c>
      <c r="S125" s="63" t="str">
        <f t="array" aca="1" ref="S125" ca="1">IFERROR(SMALL(IF(($H$3:$H$401=$N125)*($H$3:$H$401&lt;&gt;""),$C$3:$C$401),COLUMNS($Q:S)),"-")</f>
        <v>-</v>
      </c>
      <c r="T125" s="63" t="str">
        <f t="array" aca="1" ref="T125" ca="1">IFERROR(SMALL(IF(($H$3:$H$401=$N125)*($H$3:$H$401&lt;&gt;""),$C$3:$C$401),COLUMNS($Q:T)),"-")</f>
        <v>-</v>
      </c>
      <c r="U125" s="63" t="str">
        <f t="array" aca="1" ref="U125" ca="1">IFERROR(SMALL(IF(($H$3:$H$401=$N125)*($H$3:$H$401&lt;&gt;""),$C$3:$C$401),COLUMNS($Q:U)),"-")</f>
        <v>-</v>
      </c>
      <c r="V125" s="40" t="str">
        <f t="array" aca="1" ref="V125" ca="1">IFERROR(SMALL(IF(($H$3:$H$401=$N125)*($H$3:$H$401&lt;&gt;""),$C$3:$C$401),COLUMNS($Q:V)),"-")</f>
        <v>-</v>
      </c>
      <c r="W125" s="63" t="str">
        <f t="array" aca="1" ref="W125" ca="1">IFERROR(SMALL(IF(($H$3:$H$401=$N125)*($H$3:$H$401&lt;&gt;""),$C$3:$C$401),COLUMNS($Q:W)),"-")</f>
        <v>-</v>
      </c>
      <c r="X125" s="63" t="str">
        <f t="array" aca="1" ref="X125" ca="1">IFERROR(SMALL(IF(($H$3:$H$401=$N125)*($H$3:$H$401&lt;&gt;""),$C$3:$C$401),COLUMNS($Q:X)),"-")</f>
        <v>-</v>
      </c>
      <c r="Y125" s="63" t="str">
        <f t="array" aca="1" ref="Y125" ca="1">IFERROR(SMALL(IF(($H$3:$H$401=$N125)*($H$3:$H$401&lt;&gt;""),$C$3:$C$401),COLUMNS($Q:Y)),"-")</f>
        <v>-</v>
      </c>
      <c r="Z125" s="63" t="str">
        <f t="array" aca="1" ref="Z125" ca="1">IFERROR(SMALL(IF(($H$3:$H$401=$N125)*($H$3:$H$401&lt;&gt;""),$C$3:$C$401),COLUMNS($Q:Z)),"-")</f>
        <v>-</v>
      </c>
      <c r="AA125" s="40" t="str">
        <f t="array" aca="1" ref="AA125" ca="1">IFERROR(SMALL(IF(($H$3:$H$401=$N125)*($H$3:$H$401&lt;&gt;""),$C$3:$C$401),COLUMNS($Q:AA)),"-")</f>
        <v>-</v>
      </c>
      <c r="AB125" s="63" t="str">
        <f t="array" aca="1" ref="AB125" ca="1">IFERROR(SMALL(IF(($H$3:$H$401=$N125)*($H$3:$H$401&lt;&gt;""),$C$3:$C$401),COLUMNS($Q:AB)),"-")</f>
        <v>-</v>
      </c>
      <c r="AC125" s="63" t="str">
        <f t="array" aca="1" ref="AC125" ca="1">IFERROR(SMALL(IF(($H$3:$H$401=$N125)*($H$3:$H$401&lt;&gt;""),$C$3:$C$401),COLUMNS($Q:AC)),"-")</f>
        <v>-</v>
      </c>
      <c r="AD125" s="63" t="str">
        <f t="array" aca="1" ref="AD125" ca="1">IFERROR(SMALL(IF(($H$3:$H$401=$N125)*($H$3:$H$401&lt;&gt;""),$C$3:$C$401),COLUMNS($Q:AD)),"-")</f>
        <v>-</v>
      </c>
      <c r="AE125" s="63" t="str">
        <f t="array" aca="1" ref="AE125" ca="1">IFERROR(SMALL(IF(($H$3:$H$401=$N125)*($H$3:$H$401&lt;&gt;""),$C$3:$C$401),COLUMNS($Q:AE)),"-")</f>
        <v>-</v>
      </c>
    </row>
    <row r="126" spans="2:43" ht="13">
      <c r="B126" s="175"/>
      <c r="C126" s="19">
        <v>124</v>
      </c>
      <c r="D126" s="22" t="str">
        <f t="array" ref="D126">IF(ISERROR(INDEX(DossardsARV,MATCH($A$3&amp;C126,triselcourse&amp;claselcourARV,0))),"-",INDEX(DossardsARV,MATCH($A$3&amp;C126,triselcourse&amp;claselcourARV,0)))</f>
        <v>-</v>
      </c>
      <c r="E126" s="117" t="str">
        <f t="shared" si="26"/>
        <v>-</v>
      </c>
      <c r="F126" s="117" t="str">
        <f t="shared" si="27"/>
        <v>-</v>
      </c>
      <c r="G126" s="21" t="str">
        <f t="array" ref="G126">IF($D126="","",IF(ISERROR(INDEX(TempsARV,MATCH($A$3&amp;D126,triselcourse&amp;DossardsARV,0))),"-",INDEX(TempsARV,MATCH($A$3&amp;D126,triselcourse&amp;DossardsARV,0))))</f>
        <v>-</v>
      </c>
      <c r="H126" s="117" t="str">
        <f t="shared" si="28"/>
        <v/>
      </c>
      <c r="I126" s="117" t="str">
        <f t="shared" si="29"/>
        <v/>
      </c>
      <c r="J126" s="117" t="str">
        <f t="shared" si="30"/>
        <v/>
      </c>
      <c r="K126" s="117" t="str">
        <f t="shared" si="31"/>
        <v/>
      </c>
      <c r="L126" s="62" t="str">
        <f t="array" aca="1" ref="L126" ca="1">IF(ISBLANK($C126),"",IF(OR(COUNTIF(clubARV5,H126)&lt;choixt5,COUNTIF($H$2:H125,H126)),"",SUM(SMALL(IF(clubARV5=H126,$C$3:$C$401),ROW(INDIRECT("1:"&amp;choixt5))))+ROW()/9^9))</f>
        <v/>
      </c>
      <c r="M126" s="36" t="str">
        <f ca="1">IF(N126="","",ROWS(M$3:M126))</f>
        <v/>
      </c>
      <c r="N126" s="1" t="str">
        <f ca="1">IF(COUNT(POINTS1b5)&lt;ROWS(N$3:N126),"",INDEX(clubARV5,MATCH(P126,POINTS1b5,0)))</f>
        <v/>
      </c>
      <c r="O126" s="1">
        <f t="shared" ca="1" si="23"/>
        <v>399</v>
      </c>
      <c r="P126" s="2" t="str">
        <f ca="1">IF(COUNT(POINTS1b5)&lt;ROWS(P$3:P126),"",SMALL(POINTS1b5,ROWS(P$3:P126)))</f>
        <v/>
      </c>
      <c r="Q126" s="40" t="str">
        <f t="array" aca="1" ref="Q126" ca="1">IFERROR(SMALL(IF(($H$3:$H$401=$N126)*($H$3:$H$401&lt;&gt;""),$C$3:$C$401),COLUMNS($Q:Q)),"-")</f>
        <v>-</v>
      </c>
      <c r="R126" s="63" t="str">
        <f t="array" aca="1" ref="R126" ca="1">IFERROR(SMALL(IF(($H$3:$H$401=$N126)*($H$3:$H$401&lt;&gt;""),$C$3:$C$401),COLUMNS($Q:R)),"-")</f>
        <v>-</v>
      </c>
      <c r="S126" s="63" t="str">
        <f t="array" aca="1" ref="S126" ca="1">IFERROR(SMALL(IF(($H$3:$H$401=$N126)*($H$3:$H$401&lt;&gt;""),$C$3:$C$401),COLUMNS($Q:S)),"-")</f>
        <v>-</v>
      </c>
      <c r="T126" s="63" t="str">
        <f t="array" aca="1" ref="T126" ca="1">IFERROR(SMALL(IF(($H$3:$H$401=$N126)*($H$3:$H$401&lt;&gt;""),$C$3:$C$401),COLUMNS($Q:T)),"-")</f>
        <v>-</v>
      </c>
      <c r="U126" s="63" t="str">
        <f t="array" aca="1" ref="U126" ca="1">IFERROR(SMALL(IF(($H$3:$H$401=$N126)*($H$3:$H$401&lt;&gt;""),$C$3:$C$401),COLUMNS($Q:U)),"-")</f>
        <v>-</v>
      </c>
      <c r="V126" s="40" t="str">
        <f t="array" aca="1" ref="V126" ca="1">IFERROR(SMALL(IF(($H$3:$H$401=$N126)*($H$3:$H$401&lt;&gt;""),$C$3:$C$401),COLUMNS($Q:V)),"-")</f>
        <v>-</v>
      </c>
      <c r="W126" s="63" t="str">
        <f t="array" aca="1" ref="W126" ca="1">IFERROR(SMALL(IF(($H$3:$H$401=$N126)*($H$3:$H$401&lt;&gt;""),$C$3:$C$401),COLUMNS($Q:W)),"-")</f>
        <v>-</v>
      </c>
      <c r="X126" s="63" t="str">
        <f t="array" aca="1" ref="X126" ca="1">IFERROR(SMALL(IF(($H$3:$H$401=$N126)*($H$3:$H$401&lt;&gt;""),$C$3:$C$401),COLUMNS($Q:X)),"-")</f>
        <v>-</v>
      </c>
      <c r="Y126" s="63" t="str">
        <f t="array" aca="1" ref="Y126" ca="1">IFERROR(SMALL(IF(($H$3:$H$401=$N126)*($H$3:$H$401&lt;&gt;""),$C$3:$C$401),COLUMNS($Q:Y)),"-")</f>
        <v>-</v>
      </c>
      <c r="Z126" s="63" t="str">
        <f t="array" aca="1" ref="Z126" ca="1">IFERROR(SMALL(IF(($H$3:$H$401=$N126)*($H$3:$H$401&lt;&gt;""),$C$3:$C$401),COLUMNS($Q:Z)),"-")</f>
        <v>-</v>
      </c>
      <c r="AA126" s="40" t="str">
        <f t="array" aca="1" ref="AA126" ca="1">IFERROR(SMALL(IF(($H$3:$H$401=$N126)*($H$3:$H$401&lt;&gt;""),$C$3:$C$401),COLUMNS($Q:AA)),"-")</f>
        <v>-</v>
      </c>
      <c r="AB126" s="63" t="str">
        <f t="array" aca="1" ref="AB126" ca="1">IFERROR(SMALL(IF(($H$3:$H$401=$N126)*($H$3:$H$401&lt;&gt;""),$C$3:$C$401),COLUMNS($Q:AB)),"-")</f>
        <v>-</v>
      </c>
      <c r="AC126" s="63" t="str">
        <f t="array" aca="1" ref="AC126" ca="1">IFERROR(SMALL(IF(($H$3:$H$401=$N126)*($H$3:$H$401&lt;&gt;""),$C$3:$C$401),COLUMNS($Q:AC)),"-")</f>
        <v>-</v>
      </c>
      <c r="AD126" s="63" t="str">
        <f t="array" aca="1" ref="AD126" ca="1">IFERROR(SMALL(IF(($H$3:$H$401=$N126)*($H$3:$H$401&lt;&gt;""),$C$3:$C$401),COLUMNS($Q:AD)),"-")</f>
        <v>-</v>
      </c>
      <c r="AE126" s="63" t="str">
        <f t="array" aca="1" ref="AE126" ca="1">IFERROR(SMALL(IF(($H$3:$H$401=$N126)*($H$3:$H$401&lt;&gt;""),$C$3:$C$401),COLUMNS($Q:AE)),"-")</f>
        <v>-</v>
      </c>
    </row>
    <row r="127" spans="2:43" ht="13">
      <c r="B127" s="175"/>
      <c r="C127" s="19">
        <v>125</v>
      </c>
      <c r="D127" s="22" t="str">
        <f t="array" ref="D127">IF(ISERROR(INDEX(DossardsARV,MATCH($A$3&amp;C127,triselcourse&amp;claselcourARV,0))),"-",INDEX(DossardsARV,MATCH($A$3&amp;C127,triselcourse&amp;claselcourARV,0)))</f>
        <v>-</v>
      </c>
      <c r="E127" s="117" t="str">
        <f t="shared" si="26"/>
        <v>-</v>
      </c>
      <c r="F127" s="117" t="str">
        <f t="shared" si="27"/>
        <v>-</v>
      </c>
      <c r="G127" s="21" t="str">
        <f t="array" ref="G127">IF($D127="","",IF(ISERROR(INDEX(TempsARV,MATCH($A$3&amp;D127,triselcourse&amp;DossardsARV,0))),"-",INDEX(TempsARV,MATCH($A$3&amp;D127,triselcourse&amp;DossardsARV,0))))</f>
        <v>-</v>
      </c>
      <c r="H127" s="117" t="str">
        <f t="shared" si="28"/>
        <v/>
      </c>
      <c r="I127" s="117" t="str">
        <f t="shared" si="29"/>
        <v/>
      </c>
      <c r="J127" s="117" t="str">
        <f t="shared" si="30"/>
        <v/>
      </c>
      <c r="K127" s="117" t="str">
        <f t="shared" si="31"/>
        <v/>
      </c>
      <c r="L127" s="62" t="str">
        <f t="array" aca="1" ref="L127" ca="1">IF(ISBLANK($C127),"",IF(OR(COUNTIF(clubARV5,H127)&lt;choixt5,COUNTIF($H$2:H126,H127)),"",SUM(SMALL(IF(clubARV5=H127,$C$3:$C$401),ROW(INDIRECT("1:"&amp;choixt5))))+ROW()/9^9))</f>
        <v/>
      </c>
      <c r="M127" s="36" t="str">
        <f ca="1">IF(N127="","",ROWS(M$3:M127))</f>
        <v/>
      </c>
      <c r="N127" s="1" t="str">
        <f ca="1">IF(COUNT(POINTS1b5)&lt;ROWS(N$3:N127),"",INDEX(clubARV5,MATCH(P127,POINTS1b5,0)))</f>
        <v/>
      </c>
      <c r="O127" s="1">
        <f t="shared" ca="1" si="23"/>
        <v>399</v>
      </c>
      <c r="P127" s="2" t="str">
        <f ca="1">IF(COUNT(POINTS1b5)&lt;ROWS(P$3:P127),"",SMALL(POINTS1b5,ROWS(P$3:P127)))</f>
        <v/>
      </c>
      <c r="Q127" s="40" t="str">
        <f t="array" aca="1" ref="Q127" ca="1">IFERROR(SMALL(IF(($H$3:$H$401=$N127)*($H$3:$H$401&lt;&gt;""),$C$3:$C$401),COLUMNS($Q:Q)),"-")</f>
        <v>-</v>
      </c>
      <c r="R127" s="63" t="str">
        <f t="array" aca="1" ref="R127" ca="1">IFERROR(SMALL(IF(($H$3:$H$401=$N127)*($H$3:$H$401&lt;&gt;""),$C$3:$C$401),COLUMNS($Q:R)),"-")</f>
        <v>-</v>
      </c>
      <c r="S127" s="63" t="str">
        <f t="array" aca="1" ref="S127" ca="1">IFERROR(SMALL(IF(($H$3:$H$401=$N127)*($H$3:$H$401&lt;&gt;""),$C$3:$C$401),COLUMNS($Q:S)),"-")</f>
        <v>-</v>
      </c>
      <c r="T127" s="63" t="str">
        <f t="array" aca="1" ref="T127" ca="1">IFERROR(SMALL(IF(($H$3:$H$401=$N127)*($H$3:$H$401&lt;&gt;""),$C$3:$C$401),COLUMNS($Q:T)),"-")</f>
        <v>-</v>
      </c>
      <c r="U127" s="63" t="str">
        <f t="array" aca="1" ref="U127" ca="1">IFERROR(SMALL(IF(($H$3:$H$401=$N127)*($H$3:$H$401&lt;&gt;""),$C$3:$C$401),COLUMNS($Q:U)),"-")</f>
        <v>-</v>
      </c>
      <c r="V127" s="40" t="str">
        <f t="array" aca="1" ref="V127" ca="1">IFERROR(SMALL(IF(($H$3:$H$401=$N127)*($H$3:$H$401&lt;&gt;""),$C$3:$C$401),COLUMNS($Q:V)),"-")</f>
        <v>-</v>
      </c>
      <c r="W127" s="63" t="str">
        <f t="array" aca="1" ref="W127" ca="1">IFERROR(SMALL(IF(($H$3:$H$401=$N127)*($H$3:$H$401&lt;&gt;""),$C$3:$C$401),COLUMNS($Q:W)),"-")</f>
        <v>-</v>
      </c>
      <c r="X127" s="63" t="str">
        <f t="array" aca="1" ref="X127" ca="1">IFERROR(SMALL(IF(($H$3:$H$401=$N127)*($H$3:$H$401&lt;&gt;""),$C$3:$C$401),COLUMNS($Q:X)),"-")</f>
        <v>-</v>
      </c>
      <c r="Y127" s="63" t="str">
        <f t="array" aca="1" ref="Y127" ca="1">IFERROR(SMALL(IF(($H$3:$H$401=$N127)*($H$3:$H$401&lt;&gt;""),$C$3:$C$401),COLUMNS($Q:Y)),"-")</f>
        <v>-</v>
      </c>
      <c r="Z127" s="63" t="str">
        <f t="array" aca="1" ref="Z127" ca="1">IFERROR(SMALL(IF(($H$3:$H$401=$N127)*($H$3:$H$401&lt;&gt;""),$C$3:$C$401),COLUMNS($Q:Z)),"-")</f>
        <v>-</v>
      </c>
      <c r="AA127" s="40" t="str">
        <f t="array" aca="1" ref="AA127" ca="1">IFERROR(SMALL(IF(($H$3:$H$401=$N127)*($H$3:$H$401&lt;&gt;""),$C$3:$C$401),COLUMNS($Q:AA)),"-")</f>
        <v>-</v>
      </c>
      <c r="AB127" s="63" t="str">
        <f t="array" aca="1" ref="AB127" ca="1">IFERROR(SMALL(IF(($H$3:$H$401=$N127)*($H$3:$H$401&lt;&gt;""),$C$3:$C$401),COLUMNS($Q:AB)),"-")</f>
        <v>-</v>
      </c>
      <c r="AC127" s="63" t="str">
        <f t="array" aca="1" ref="AC127" ca="1">IFERROR(SMALL(IF(($H$3:$H$401=$N127)*($H$3:$H$401&lt;&gt;""),$C$3:$C$401),COLUMNS($Q:AC)),"-")</f>
        <v>-</v>
      </c>
      <c r="AD127" s="63" t="str">
        <f t="array" aca="1" ref="AD127" ca="1">IFERROR(SMALL(IF(($H$3:$H$401=$N127)*($H$3:$H$401&lt;&gt;""),$C$3:$C$401),COLUMNS($Q:AD)),"-")</f>
        <v>-</v>
      </c>
      <c r="AE127" s="63" t="str">
        <f t="array" aca="1" ref="AE127" ca="1">IFERROR(SMALL(IF(($H$3:$H$401=$N127)*($H$3:$H$401&lt;&gt;""),$C$3:$C$401),COLUMNS($Q:AE)),"-")</f>
        <v>-</v>
      </c>
    </row>
    <row r="128" spans="2:43" ht="13">
      <c r="B128" s="175"/>
      <c r="C128" s="19">
        <v>126</v>
      </c>
      <c r="D128" s="22" t="str">
        <f t="array" ref="D128">IF(ISERROR(INDEX(DossardsARV,MATCH($A$3&amp;C128,triselcourse&amp;claselcourARV,0))),"-",INDEX(DossardsARV,MATCH($A$3&amp;C128,triselcourse&amp;claselcourARV,0)))</f>
        <v>-</v>
      </c>
      <c r="E128" s="117" t="str">
        <f t="shared" si="26"/>
        <v>-</v>
      </c>
      <c r="F128" s="117" t="str">
        <f t="shared" si="27"/>
        <v>-</v>
      </c>
      <c r="G128" s="21" t="str">
        <f t="array" ref="G128">IF($D128="","",IF(ISERROR(INDEX(TempsARV,MATCH($A$3&amp;D128,triselcourse&amp;DossardsARV,0))),"-",INDEX(TempsARV,MATCH($A$3&amp;D128,triselcourse&amp;DossardsARV,0))))</f>
        <v>-</v>
      </c>
      <c r="H128" s="117" t="str">
        <f t="shared" si="28"/>
        <v/>
      </c>
      <c r="I128" s="117" t="str">
        <f t="shared" si="29"/>
        <v/>
      </c>
      <c r="J128" s="117" t="str">
        <f t="shared" si="30"/>
        <v/>
      </c>
      <c r="K128" s="117" t="str">
        <f t="shared" si="31"/>
        <v/>
      </c>
      <c r="L128" s="62" t="str">
        <f t="array" aca="1" ref="L128" ca="1">IF(ISBLANK($C128),"",IF(OR(COUNTIF(clubARV5,H128)&lt;choixt5,COUNTIF($H$2:H127,H128)),"",SUM(SMALL(IF(clubARV5=H128,$C$3:$C$401),ROW(INDIRECT("1:"&amp;choixt5))))+ROW()/9^9))</f>
        <v/>
      </c>
      <c r="M128" s="36" t="str">
        <f ca="1">IF(N128="","",ROWS(M$3:M128))</f>
        <v/>
      </c>
      <c r="N128" s="1" t="str">
        <f ca="1">IF(COUNT(POINTS1b5)&lt;ROWS(N$3:N128),"",INDEX(clubARV5,MATCH(P128,POINTS1b5,0)))</f>
        <v/>
      </c>
      <c r="O128" s="1">
        <f t="shared" ca="1" si="23"/>
        <v>399</v>
      </c>
      <c r="P128" s="2" t="str">
        <f ca="1">IF(COUNT(POINTS1b5)&lt;ROWS(P$3:P128),"",SMALL(POINTS1b5,ROWS(P$3:P128)))</f>
        <v/>
      </c>
      <c r="Q128" s="40" t="str">
        <f t="array" aca="1" ref="Q128" ca="1">IFERROR(SMALL(IF(($H$3:$H$401=$N128)*($H$3:$H$401&lt;&gt;""),$C$3:$C$401),COLUMNS($Q:Q)),"-")</f>
        <v>-</v>
      </c>
      <c r="R128" s="63" t="str">
        <f t="array" aca="1" ref="R128" ca="1">IFERROR(SMALL(IF(($H$3:$H$401=$N128)*($H$3:$H$401&lt;&gt;""),$C$3:$C$401),COLUMNS($Q:R)),"-")</f>
        <v>-</v>
      </c>
      <c r="S128" s="63" t="str">
        <f t="array" aca="1" ref="S128" ca="1">IFERROR(SMALL(IF(($H$3:$H$401=$N128)*($H$3:$H$401&lt;&gt;""),$C$3:$C$401),COLUMNS($Q:S)),"-")</f>
        <v>-</v>
      </c>
      <c r="T128" s="63" t="str">
        <f t="array" aca="1" ref="T128" ca="1">IFERROR(SMALL(IF(($H$3:$H$401=$N128)*($H$3:$H$401&lt;&gt;""),$C$3:$C$401),COLUMNS($Q:T)),"-")</f>
        <v>-</v>
      </c>
      <c r="U128" s="63" t="str">
        <f t="array" aca="1" ref="U128" ca="1">IFERROR(SMALL(IF(($H$3:$H$401=$N128)*($H$3:$H$401&lt;&gt;""),$C$3:$C$401),COLUMNS($Q:U)),"-")</f>
        <v>-</v>
      </c>
      <c r="V128" s="40" t="str">
        <f t="array" aca="1" ref="V128" ca="1">IFERROR(SMALL(IF(($H$3:$H$401=$N128)*($H$3:$H$401&lt;&gt;""),$C$3:$C$401),COLUMNS($Q:V)),"-")</f>
        <v>-</v>
      </c>
      <c r="W128" s="63" t="str">
        <f t="array" aca="1" ref="W128" ca="1">IFERROR(SMALL(IF(($H$3:$H$401=$N128)*($H$3:$H$401&lt;&gt;""),$C$3:$C$401),COLUMNS($Q:W)),"-")</f>
        <v>-</v>
      </c>
      <c r="X128" s="63" t="str">
        <f t="array" aca="1" ref="X128" ca="1">IFERROR(SMALL(IF(($H$3:$H$401=$N128)*($H$3:$H$401&lt;&gt;""),$C$3:$C$401),COLUMNS($Q:X)),"-")</f>
        <v>-</v>
      </c>
      <c r="Y128" s="63" t="str">
        <f t="array" aca="1" ref="Y128" ca="1">IFERROR(SMALL(IF(($H$3:$H$401=$N128)*($H$3:$H$401&lt;&gt;""),$C$3:$C$401),COLUMNS($Q:Y)),"-")</f>
        <v>-</v>
      </c>
      <c r="Z128" s="63" t="str">
        <f t="array" aca="1" ref="Z128" ca="1">IFERROR(SMALL(IF(($H$3:$H$401=$N128)*($H$3:$H$401&lt;&gt;""),$C$3:$C$401),COLUMNS($Q:Z)),"-")</f>
        <v>-</v>
      </c>
      <c r="AA128" s="40" t="str">
        <f t="array" aca="1" ref="AA128" ca="1">IFERROR(SMALL(IF(($H$3:$H$401=$N128)*($H$3:$H$401&lt;&gt;""),$C$3:$C$401),COLUMNS($Q:AA)),"-")</f>
        <v>-</v>
      </c>
      <c r="AB128" s="63" t="str">
        <f t="array" aca="1" ref="AB128" ca="1">IFERROR(SMALL(IF(($H$3:$H$401=$N128)*($H$3:$H$401&lt;&gt;""),$C$3:$C$401),COLUMNS($Q:AB)),"-")</f>
        <v>-</v>
      </c>
      <c r="AC128" s="63" t="str">
        <f t="array" aca="1" ref="AC128" ca="1">IFERROR(SMALL(IF(($H$3:$H$401=$N128)*($H$3:$H$401&lt;&gt;""),$C$3:$C$401),COLUMNS($Q:AC)),"-")</f>
        <v>-</v>
      </c>
      <c r="AD128" s="63" t="str">
        <f t="array" aca="1" ref="AD128" ca="1">IFERROR(SMALL(IF(($H$3:$H$401=$N128)*($H$3:$H$401&lt;&gt;""),$C$3:$C$401),COLUMNS($Q:AD)),"-")</f>
        <v>-</v>
      </c>
      <c r="AE128" s="63" t="str">
        <f t="array" aca="1" ref="AE128" ca="1">IFERROR(SMALL(IF(($H$3:$H$401=$N128)*($H$3:$H$401&lt;&gt;""),$C$3:$C$401),COLUMNS($Q:AE)),"-")</f>
        <v>-</v>
      </c>
    </row>
    <row r="129" spans="2:31" ht="13">
      <c r="B129" s="175"/>
      <c r="C129" s="19">
        <v>127</v>
      </c>
      <c r="D129" s="22" t="str">
        <f t="array" ref="D129">IF(ISERROR(INDEX(DossardsARV,MATCH($A$3&amp;C129,triselcourse&amp;claselcourARV,0))),"-",INDEX(DossardsARV,MATCH($A$3&amp;C129,triselcourse&amp;claselcourARV,0)))</f>
        <v>-</v>
      </c>
      <c r="E129" s="117" t="str">
        <f t="shared" si="26"/>
        <v>-</v>
      </c>
      <c r="F129" s="117" t="str">
        <f t="shared" si="27"/>
        <v>-</v>
      </c>
      <c r="G129" s="21" t="str">
        <f t="array" ref="G129">IF($D129="","",IF(ISERROR(INDEX(TempsARV,MATCH($A$3&amp;D129,triselcourse&amp;DossardsARV,0))),"-",INDEX(TempsARV,MATCH($A$3&amp;D129,triselcourse&amp;DossardsARV,0))))</f>
        <v>-</v>
      </c>
      <c r="H129" s="117" t="str">
        <f t="shared" si="28"/>
        <v/>
      </c>
      <c r="I129" s="117" t="str">
        <f t="shared" si="29"/>
        <v/>
      </c>
      <c r="J129" s="117" t="str">
        <f t="shared" si="30"/>
        <v/>
      </c>
      <c r="K129" s="117" t="str">
        <f t="shared" si="31"/>
        <v/>
      </c>
      <c r="L129" s="62" t="str">
        <f t="array" aca="1" ref="L129" ca="1">IF(ISBLANK($C129),"",IF(OR(COUNTIF(clubARV5,H129)&lt;choixt5,COUNTIF($H$2:H128,H129)),"",SUM(SMALL(IF(clubARV5=H129,$C$3:$C$401),ROW(INDIRECT("1:"&amp;choixt5))))+ROW()/9^9))</f>
        <v/>
      </c>
      <c r="M129" s="36" t="str">
        <f ca="1">IF(N129="","",ROWS(M$3:M129))</f>
        <v/>
      </c>
      <c r="N129" s="1" t="str">
        <f ca="1">IF(COUNT(POINTS1b5)&lt;ROWS(N$3:N129),"",INDEX(clubARV5,MATCH(P129,POINTS1b5,0)))</f>
        <v/>
      </c>
      <c r="O129" s="1">
        <f t="shared" ca="1" si="23"/>
        <v>399</v>
      </c>
      <c r="P129" s="2" t="str">
        <f ca="1">IF(COUNT(POINTS1b5)&lt;ROWS(P$3:P129),"",SMALL(POINTS1b5,ROWS(P$3:P129)))</f>
        <v/>
      </c>
      <c r="Q129" s="40" t="str">
        <f t="array" aca="1" ref="Q129" ca="1">IFERROR(SMALL(IF(($H$3:$H$401=$N129)*($H$3:$H$401&lt;&gt;""),$C$3:$C$401),COLUMNS($Q:Q)),"-")</f>
        <v>-</v>
      </c>
      <c r="R129" s="63" t="str">
        <f t="array" aca="1" ref="R129" ca="1">IFERROR(SMALL(IF(($H$3:$H$401=$N129)*($H$3:$H$401&lt;&gt;""),$C$3:$C$401),COLUMNS($Q:R)),"-")</f>
        <v>-</v>
      </c>
      <c r="S129" s="63" t="str">
        <f t="array" aca="1" ref="S129" ca="1">IFERROR(SMALL(IF(($H$3:$H$401=$N129)*($H$3:$H$401&lt;&gt;""),$C$3:$C$401),COLUMNS($Q:S)),"-")</f>
        <v>-</v>
      </c>
      <c r="T129" s="63" t="str">
        <f t="array" aca="1" ref="T129" ca="1">IFERROR(SMALL(IF(($H$3:$H$401=$N129)*($H$3:$H$401&lt;&gt;""),$C$3:$C$401),COLUMNS($Q:T)),"-")</f>
        <v>-</v>
      </c>
      <c r="U129" s="63" t="str">
        <f t="array" aca="1" ref="U129" ca="1">IFERROR(SMALL(IF(($H$3:$H$401=$N129)*($H$3:$H$401&lt;&gt;""),$C$3:$C$401),COLUMNS($Q:U)),"-")</f>
        <v>-</v>
      </c>
      <c r="V129" s="40" t="str">
        <f t="array" aca="1" ref="V129" ca="1">IFERROR(SMALL(IF(($H$3:$H$401=$N129)*($H$3:$H$401&lt;&gt;""),$C$3:$C$401),COLUMNS($Q:V)),"-")</f>
        <v>-</v>
      </c>
      <c r="W129" s="63" t="str">
        <f t="array" aca="1" ref="W129" ca="1">IFERROR(SMALL(IF(($H$3:$H$401=$N129)*($H$3:$H$401&lt;&gt;""),$C$3:$C$401),COLUMNS($Q:W)),"-")</f>
        <v>-</v>
      </c>
      <c r="X129" s="63" t="str">
        <f t="array" aca="1" ref="X129" ca="1">IFERROR(SMALL(IF(($H$3:$H$401=$N129)*($H$3:$H$401&lt;&gt;""),$C$3:$C$401),COLUMNS($Q:X)),"-")</f>
        <v>-</v>
      </c>
      <c r="Y129" s="63" t="str">
        <f t="array" aca="1" ref="Y129" ca="1">IFERROR(SMALL(IF(($H$3:$H$401=$N129)*($H$3:$H$401&lt;&gt;""),$C$3:$C$401),COLUMNS($Q:Y)),"-")</f>
        <v>-</v>
      </c>
      <c r="Z129" s="63" t="str">
        <f t="array" aca="1" ref="Z129" ca="1">IFERROR(SMALL(IF(($H$3:$H$401=$N129)*($H$3:$H$401&lt;&gt;""),$C$3:$C$401),COLUMNS($Q:Z)),"-")</f>
        <v>-</v>
      </c>
      <c r="AA129" s="40" t="str">
        <f t="array" aca="1" ref="AA129" ca="1">IFERROR(SMALL(IF(($H$3:$H$401=$N129)*($H$3:$H$401&lt;&gt;""),$C$3:$C$401),COLUMNS($Q:AA)),"-")</f>
        <v>-</v>
      </c>
      <c r="AB129" s="63" t="str">
        <f t="array" aca="1" ref="AB129" ca="1">IFERROR(SMALL(IF(($H$3:$H$401=$N129)*($H$3:$H$401&lt;&gt;""),$C$3:$C$401),COLUMNS($Q:AB)),"-")</f>
        <v>-</v>
      </c>
      <c r="AC129" s="63" t="str">
        <f t="array" aca="1" ref="AC129" ca="1">IFERROR(SMALL(IF(($H$3:$H$401=$N129)*($H$3:$H$401&lt;&gt;""),$C$3:$C$401),COLUMNS($Q:AC)),"-")</f>
        <v>-</v>
      </c>
      <c r="AD129" s="63" t="str">
        <f t="array" aca="1" ref="AD129" ca="1">IFERROR(SMALL(IF(($H$3:$H$401=$N129)*($H$3:$H$401&lt;&gt;""),$C$3:$C$401),COLUMNS($Q:AD)),"-")</f>
        <v>-</v>
      </c>
      <c r="AE129" s="63" t="str">
        <f t="array" aca="1" ref="AE129" ca="1">IFERROR(SMALL(IF(($H$3:$H$401=$N129)*($H$3:$H$401&lt;&gt;""),$C$3:$C$401),COLUMNS($Q:AE)),"-")</f>
        <v>-</v>
      </c>
    </row>
    <row r="130" spans="2:31" ht="13">
      <c r="B130" s="175"/>
      <c r="C130" s="19">
        <v>128</v>
      </c>
      <c r="D130" s="22" t="str">
        <f t="array" ref="D130">IF(ISERROR(INDEX(DossardsARV,MATCH($A$3&amp;C130,triselcourse&amp;claselcourARV,0))),"-",INDEX(DossardsARV,MATCH($A$3&amp;C130,triselcourse&amp;claselcourARV,0)))</f>
        <v>-</v>
      </c>
      <c r="E130" s="117" t="str">
        <f t="shared" si="26"/>
        <v>-</v>
      </c>
      <c r="F130" s="117" t="str">
        <f t="shared" si="27"/>
        <v>-</v>
      </c>
      <c r="G130" s="21" t="str">
        <f t="array" ref="G130">IF($D130="","",IF(ISERROR(INDEX(TempsARV,MATCH($A$3&amp;D130,triselcourse&amp;DossardsARV,0))),"-",INDEX(TempsARV,MATCH($A$3&amp;D130,triselcourse&amp;DossardsARV,0))))</f>
        <v>-</v>
      </c>
      <c r="H130" s="117" t="str">
        <f t="shared" si="28"/>
        <v/>
      </c>
      <c r="I130" s="117" t="str">
        <f t="shared" si="29"/>
        <v/>
      </c>
      <c r="J130" s="117" t="str">
        <f t="shared" si="30"/>
        <v/>
      </c>
      <c r="K130" s="117" t="str">
        <f t="shared" si="31"/>
        <v/>
      </c>
      <c r="L130" s="62" t="str">
        <f t="array" aca="1" ref="L130" ca="1">IF(ISBLANK($C130),"",IF(OR(COUNTIF(clubARV5,H130)&lt;choixt5,COUNTIF($H$2:H129,H130)),"",SUM(SMALL(IF(clubARV5=H130,$C$3:$C$401),ROW(INDIRECT("1:"&amp;choixt5))))+ROW()/9^9))</f>
        <v/>
      </c>
      <c r="M130" s="36" t="str">
        <f ca="1">IF(N130="","",ROWS(M$3:M130))</f>
        <v/>
      </c>
      <c r="N130" s="1" t="str">
        <f ca="1">IF(COUNT(POINTS1b5)&lt;ROWS(N$3:N130),"",INDEX(clubARV5,MATCH(P130,POINTS1b5,0)))</f>
        <v/>
      </c>
      <c r="O130" s="1">
        <f t="shared" ca="1" si="23"/>
        <v>399</v>
      </c>
      <c r="P130" s="2" t="str">
        <f ca="1">IF(COUNT(POINTS1b5)&lt;ROWS(P$3:P130),"",SMALL(POINTS1b5,ROWS(P$3:P130)))</f>
        <v/>
      </c>
      <c r="Q130" s="40" t="str">
        <f t="array" aca="1" ref="Q130" ca="1">IFERROR(SMALL(IF(($H$3:$H$401=$N130)*($H$3:$H$401&lt;&gt;""),$C$3:$C$401),COLUMNS($Q:Q)),"-")</f>
        <v>-</v>
      </c>
      <c r="R130" s="63" t="str">
        <f t="array" aca="1" ref="R130" ca="1">IFERROR(SMALL(IF(($H$3:$H$401=$N130)*($H$3:$H$401&lt;&gt;""),$C$3:$C$401),COLUMNS($Q:R)),"-")</f>
        <v>-</v>
      </c>
      <c r="S130" s="63" t="str">
        <f t="array" aca="1" ref="S130" ca="1">IFERROR(SMALL(IF(($H$3:$H$401=$N130)*($H$3:$H$401&lt;&gt;""),$C$3:$C$401),COLUMNS($Q:S)),"-")</f>
        <v>-</v>
      </c>
      <c r="T130" s="63" t="str">
        <f t="array" aca="1" ref="T130" ca="1">IFERROR(SMALL(IF(($H$3:$H$401=$N130)*($H$3:$H$401&lt;&gt;""),$C$3:$C$401),COLUMNS($Q:T)),"-")</f>
        <v>-</v>
      </c>
      <c r="U130" s="63" t="str">
        <f t="array" aca="1" ref="U130" ca="1">IFERROR(SMALL(IF(($H$3:$H$401=$N130)*($H$3:$H$401&lt;&gt;""),$C$3:$C$401),COLUMNS($Q:U)),"-")</f>
        <v>-</v>
      </c>
      <c r="V130" s="40" t="str">
        <f t="array" aca="1" ref="V130" ca="1">IFERROR(SMALL(IF(($H$3:$H$401=$N130)*($H$3:$H$401&lt;&gt;""),$C$3:$C$401),COLUMNS($Q:V)),"-")</f>
        <v>-</v>
      </c>
      <c r="W130" s="63" t="str">
        <f t="array" aca="1" ref="W130" ca="1">IFERROR(SMALL(IF(($H$3:$H$401=$N130)*($H$3:$H$401&lt;&gt;""),$C$3:$C$401),COLUMNS($Q:W)),"-")</f>
        <v>-</v>
      </c>
      <c r="X130" s="63" t="str">
        <f t="array" aca="1" ref="X130" ca="1">IFERROR(SMALL(IF(($H$3:$H$401=$N130)*($H$3:$H$401&lt;&gt;""),$C$3:$C$401),COLUMNS($Q:X)),"-")</f>
        <v>-</v>
      </c>
      <c r="Y130" s="63" t="str">
        <f t="array" aca="1" ref="Y130" ca="1">IFERROR(SMALL(IF(($H$3:$H$401=$N130)*($H$3:$H$401&lt;&gt;""),$C$3:$C$401),COLUMNS($Q:Y)),"-")</f>
        <v>-</v>
      </c>
      <c r="Z130" s="63" t="str">
        <f t="array" aca="1" ref="Z130" ca="1">IFERROR(SMALL(IF(($H$3:$H$401=$N130)*($H$3:$H$401&lt;&gt;""),$C$3:$C$401),COLUMNS($Q:Z)),"-")</f>
        <v>-</v>
      </c>
      <c r="AA130" s="40" t="str">
        <f t="array" aca="1" ref="AA130" ca="1">IFERROR(SMALL(IF(($H$3:$H$401=$N130)*($H$3:$H$401&lt;&gt;""),$C$3:$C$401),COLUMNS($Q:AA)),"-")</f>
        <v>-</v>
      </c>
      <c r="AB130" s="63" t="str">
        <f t="array" aca="1" ref="AB130" ca="1">IFERROR(SMALL(IF(($H$3:$H$401=$N130)*($H$3:$H$401&lt;&gt;""),$C$3:$C$401),COLUMNS($Q:AB)),"-")</f>
        <v>-</v>
      </c>
      <c r="AC130" s="63" t="str">
        <f t="array" aca="1" ref="AC130" ca="1">IFERROR(SMALL(IF(($H$3:$H$401=$N130)*($H$3:$H$401&lt;&gt;""),$C$3:$C$401),COLUMNS($Q:AC)),"-")</f>
        <v>-</v>
      </c>
      <c r="AD130" s="63" t="str">
        <f t="array" aca="1" ref="AD130" ca="1">IFERROR(SMALL(IF(($H$3:$H$401=$N130)*($H$3:$H$401&lt;&gt;""),$C$3:$C$401),COLUMNS($Q:AD)),"-")</f>
        <v>-</v>
      </c>
      <c r="AE130" s="63" t="str">
        <f t="array" aca="1" ref="AE130" ca="1">IFERROR(SMALL(IF(($H$3:$H$401=$N130)*($H$3:$H$401&lt;&gt;""),$C$3:$C$401),COLUMNS($Q:AE)),"-")</f>
        <v>-</v>
      </c>
    </row>
    <row r="131" spans="2:31" ht="13">
      <c r="B131" s="175"/>
      <c r="C131" s="19">
        <v>129</v>
      </c>
      <c r="D131" s="22" t="str">
        <f t="array" ref="D131">IF(ISERROR(INDEX(DossardsARV,MATCH($A$3&amp;C131,triselcourse&amp;claselcourARV,0))),"-",INDEX(DossardsARV,MATCH($A$3&amp;C131,triselcourse&amp;claselcourARV,0)))</f>
        <v>-</v>
      </c>
      <c r="E131" s="117" t="str">
        <f t="shared" si="26"/>
        <v>-</v>
      </c>
      <c r="F131" s="117" t="str">
        <f t="shared" si="27"/>
        <v>-</v>
      </c>
      <c r="G131" s="21" t="str">
        <f t="array" ref="G131">IF($D131="","",IF(ISERROR(INDEX(TempsARV,MATCH($A$3&amp;D131,triselcourse&amp;DossardsARV,0))),"-",INDEX(TempsARV,MATCH($A$3&amp;D131,triselcourse&amp;DossardsARV,0))))</f>
        <v>-</v>
      </c>
      <c r="H131" s="117" t="str">
        <f t="shared" si="28"/>
        <v/>
      </c>
      <c r="I131" s="117" t="str">
        <f t="shared" si="29"/>
        <v/>
      </c>
      <c r="J131" s="117" t="str">
        <f t="shared" si="30"/>
        <v/>
      </c>
      <c r="K131" s="117" t="str">
        <f t="shared" si="31"/>
        <v/>
      </c>
      <c r="L131" s="62" t="str">
        <f t="array" aca="1" ref="L131" ca="1">IF(ISBLANK($C131),"",IF(OR(COUNTIF(clubARV5,H131)&lt;choixt5,COUNTIF($H$2:H130,H131)),"",SUM(SMALL(IF(clubARV5=H131,$C$3:$C$401),ROW(INDIRECT("1:"&amp;choixt5))))+ROW()/9^9))</f>
        <v/>
      </c>
      <c r="M131" s="36" t="str">
        <f ca="1">IF(N131="","",ROWS(M$3:M131))</f>
        <v/>
      </c>
      <c r="N131" s="1" t="str">
        <f ca="1">IF(COUNT(POINTS1b5)&lt;ROWS(N$3:N131),"",INDEX(clubARV5,MATCH(P131,POINTS1b5,0)))</f>
        <v/>
      </c>
      <c r="O131" s="1">
        <f t="shared" ref="O131:O194" ca="1" si="32">IF(COUNTIF(clubARV5,N131)=0,"",COUNTIF(clubARV5,N131))</f>
        <v>399</v>
      </c>
      <c r="P131" s="2" t="str">
        <f ca="1">IF(COUNT(POINTS1b5)&lt;ROWS(P$3:P131),"",SMALL(POINTS1b5,ROWS(P$3:P131)))</f>
        <v/>
      </c>
      <c r="Q131" s="40" t="str">
        <f t="array" aca="1" ref="Q131" ca="1">IFERROR(SMALL(IF(($H$3:$H$401=$N131)*($H$3:$H$401&lt;&gt;""),$C$3:$C$401),COLUMNS($Q:Q)),"-")</f>
        <v>-</v>
      </c>
      <c r="R131" s="63" t="str">
        <f t="array" aca="1" ref="R131" ca="1">IFERROR(SMALL(IF(($H$3:$H$401=$N131)*($H$3:$H$401&lt;&gt;""),$C$3:$C$401),COLUMNS($Q:R)),"-")</f>
        <v>-</v>
      </c>
      <c r="S131" s="63" t="str">
        <f t="array" aca="1" ref="S131" ca="1">IFERROR(SMALL(IF(($H$3:$H$401=$N131)*($H$3:$H$401&lt;&gt;""),$C$3:$C$401),COLUMNS($Q:S)),"-")</f>
        <v>-</v>
      </c>
      <c r="T131" s="63" t="str">
        <f t="array" aca="1" ref="T131" ca="1">IFERROR(SMALL(IF(($H$3:$H$401=$N131)*($H$3:$H$401&lt;&gt;""),$C$3:$C$401),COLUMNS($Q:T)),"-")</f>
        <v>-</v>
      </c>
      <c r="U131" s="63" t="str">
        <f t="array" aca="1" ref="U131" ca="1">IFERROR(SMALL(IF(($H$3:$H$401=$N131)*($H$3:$H$401&lt;&gt;""),$C$3:$C$401),COLUMNS($Q:U)),"-")</f>
        <v>-</v>
      </c>
      <c r="V131" s="40" t="str">
        <f t="array" aca="1" ref="V131" ca="1">IFERROR(SMALL(IF(($H$3:$H$401=$N131)*($H$3:$H$401&lt;&gt;""),$C$3:$C$401),COLUMNS($Q:V)),"-")</f>
        <v>-</v>
      </c>
      <c r="W131" s="63" t="str">
        <f t="array" aca="1" ref="W131" ca="1">IFERROR(SMALL(IF(($H$3:$H$401=$N131)*($H$3:$H$401&lt;&gt;""),$C$3:$C$401),COLUMNS($Q:W)),"-")</f>
        <v>-</v>
      </c>
      <c r="X131" s="63" t="str">
        <f t="array" aca="1" ref="X131" ca="1">IFERROR(SMALL(IF(($H$3:$H$401=$N131)*($H$3:$H$401&lt;&gt;""),$C$3:$C$401),COLUMNS($Q:X)),"-")</f>
        <v>-</v>
      </c>
      <c r="Y131" s="63" t="str">
        <f t="array" aca="1" ref="Y131" ca="1">IFERROR(SMALL(IF(($H$3:$H$401=$N131)*($H$3:$H$401&lt;&gt;""),$C$3:$C$401),COLUMNS($Q:Y)),"-")</f>
        <v>-</v>
      </c>
      <c r="Z131" s="63" t="str">
        <f t="array" aca="1" ref="Z131" ca="1">IFERROR(SMALL(IF(($H$3:$H$401=$N131)*($H$3:$H$401&lt;&gt;""),$C$3:$C$401),COLUMNS($Q:Z)),"-")</f>
        <v>-</v>
      </c>
      <c r="AA131" s="40" t="str">
        <f t="array" aca="1" ref="AA131" ca="1">IFERROR(SMALL(IF(($H$3:$H$401=$N131)*($H$3:$H$401&lt;&gt;""),$C$3:$C$401),COLUMNS($Q:AA)),"-")</f>
        <v>-</v>
      </c>
      <c r="AB131" s="63" t="str">
        <f t="array" aca="1" ref="AB131" ca="1">IFERROR(SMALL(IF(($H$3:$H$401=$N131)*($H$3:$H$401&lt;&gt;""),$C$3:$C$401),COLUMNS($Q:AB)),"-")</f>
        <v>-</v>
      </c>
      <c r="AC131" s="63" t="str">
        <f t="array" aca="1" ref="AC131" ca="1">IFERROR(SMALL(IF(($H$3:$H$401=$N131)*($H$3:$H$401&lt;&gt;""),$C$3:$C$401),COLUMNS($Q:AC)),"-")</f>
        <v>-</v>
      </c>
      <c r="AD131" s="63" t="str">
        <f t="array" aca="1" ref="AD131" ca="1">IFERROR(SMALL(IF(($H$3:$H$401=$N131)*($H$3:$H$401&lt;&gt;""),$C$3:$C$401),COLUMNS($Q:AD)),"-")</f>
        <v>-</v>
      </c>
      <c r="AE131" s="63" t="str">
        <f t="array" aca="1" ref="AE131" ca="1">IFERROR(SMALL(IF(($H$3:$H$401=$N131)*($H$3:$H$401&lt;&gt;""),$C$3:$C$401),COLUMNS($Q:AE)),"-")</f>
        <v>-</v>
      </c>
    </row>
    <row r="132" spans="2:31" ht="13">
      <c r="B132" s="175"/>
      <c r="C132" s="19">
        <v>130</v>
      </c>
      <c r="D132" s="22" t="str">
        <f t="array" ref="D132">IF(ISERROR(INDEX(DossardsARV,MATCH($A$3&amp;C132,triselcourse&amp;claselcourARV,0))),"-",INDEX(DossardsARV,MATCH($A$3&amp;C132,triselcourse&amp;claselcourARV,0)))</f>
        <v>-</v>
      </c>
      <c r="E132" s="117" t="str">
        <f t="shared" si="26"/>
        <v>-</v>
      </c>
      <c r="F132" s="117" t="str">
        <f t="shared" si="27"/>
        <v>-</v>
      </c>
      <c r="G132" s="21" t="str">
        <f t="array" ref="G132">IF($D132="","",IF(ISERROR(INDEX(TempsARV,MATCH($A$3&amp;D132,triselcourse&amp;DossardsARV,0))),"-",INDEX(TempsARV,MATCH($A$3&amp;D132,triselcourse&amp;DossardsARV,0))))</f>
        <v>-</v>
      </c>
      <c r="H132" s="117" t="str">
        <f t="shared" si="28"/>
        <v/>
      </c>
      <c r="I132" s="117" t="str">
        <f t="shared" si="29"/>
        <v/>
      </c>
      <c r="J132" s="117" t="str">
        <f t="shared" si="30"/>
        <v/>
      </c>
      <c r="K132" s="117" t="str">
        <f t="shared" si="31"/>
        <v/>
      </c>
      <c r="L132" s="62" t="str">
        <f t="array" aca="1" ref="L132" ca="1">IF(ISBLANK($C132),"",IF(OR(COUNTIF(clubARV5,H132)&lt;choixt5,COUNTIF($H$2:H131,H132)),"",SUM(SMALL(IF(clubARV5=H132,$C$3:$C$401),ROW(INDIRECT("1:"&amp;choixt5))))+ROW()/9^9))</f>
        <v/>
      </c>
      <c r="M132" s="36" t="str">
        <f ca="1">IF(N132="","",ROWS(M$3:M132))</f>
        <v/>
      </c>
      <c r="N132" s="1" t="str">
        <f ca="1">IF(COUNT(POINTS1b5)&lt;ROWS(N$3:N132),"",INDEX(clubARV5,MATCH(P132,POINTS1b5,0)))</f>
        <v/>
      </c>
      <c r="O132" s="1">
        <f t="shared" ca="1" si="32"/>
        <v>399</v>
      </c>
      <c r="P132" s="2" t="str">
        <f ca="1">IF(COUNT(POINTS1b5)&lt;ROWS(P$3:P132),"",SMALL(POINTS1b5,ROWS(P$3:P132)))</f>
        <v/>
      </c>
      <c r="Q132" s="40" t="str">
        <f t="array" aca="1" ref="Q132" ca="1">IFERROR(SMALL(IF(($H$3:$H$401=$N132)*($H$3:$H$401&lt;&gt;""),$C$3:$C$401),COLUMNS($Q:Q)),"-")</f>
        <v>-</v>
      </c>
      <c r="R132" s="63" t="str">
        <f t="array" aca="1" ref="R132" ca="1">IFERROR(SMALL(IF(($H$3:$H$401=$N132)*($H$3:$H$401&lt;&gt;""),$C$3:$C$401),COLUMNS($Q:R)),"-")</f>
        <v>-</v>
      </c>
      <c r="S132" s="63" t="str">
        <f t="array" aca="1" ref="S132" ca="1">IFERROR(SMALL(IF(($H$3:$H$401=$N132)*($H$3:$H$401&lt;&gt;""),$C$3:$C$401),COLUMNS($Q:S)),"-")</f>
        <v>-</v>
      </c>
      <c r="T132" s="63" t="str">
        <f t="array" aca="1" ref="T132" ca="1">IFERROR(SMALL(IF(($H$3:$H$401=$N132)*($H$3:$H$401&lt;&gt;""),$C$3:$C$401),COLUMNS($Q:T)),"-")</f>
        <v>-</v>
      </c>
      <c r="U132" s="63" t="str">
        <f t="array" aca="1" ref="U132" ca="1">IFERROR(SMALL(IF(($H$3:$H$401=$N132)*($H$3:$H$401&lt;&gt;""),$C$3:$C$401),COLUMNS($Q:U)),"-")</f>
        <v>-</v>
      </c>
      <c r="V132" s="40" t="str">
        <f t="array" aca="1" ref="V132" ca="1">IFERROR(SMALL(IF(($H$3:$H$401=$N132)*($H$3:$H$401&lt;&gt;""),$C$3:$C$401),COLUMNS($Q:V)),"-")</f>
        <v>-</v>
      </c>
      <c r="W132" s="63" t="str">
        <f t="array" aca="1" ref="W132" ca="1">IFERROR(SMALL(IF(($H$3:$H$401=$N132)*($H$3:$H$401&lt;&gt;""),$C$3:$C$401),COLUMNS($Q:W)),"-")</f>
        <v>-</v>
      </c>
      <c r="X132" s="63" t="str">
        <f t="array" aca="1" ref="X132" ca="1">IFERROR(SMALL(IF(($H$3:$H$401=$N132)*($H$3:$H$401&lt;&gt;""),$C$3:$C$401),COLUMNS($Q:X)),"-")</f>
        <v>-</v>
      </c>
      <c r="Y132" s="63" t="str">
        <f t="array" aca="1" ref="Y132" ca="1">IFERROR(SMALL(IF(($H$3:$H$401=$N132)*($H$3:$H$401&lt;&gt;""),$C$3:$C$401),COLUMNS($Q:Y)),"-")</f>
        <v>-</v>
      </c>
      <c r="Z132" s="63" t="str">
        <f t="array" aca="1" ref="Z132" ca="1">IFERROR(SMALL(IF(($H$3:$H$401=$N132)*($H$3:$H$401&lt;&gt;""),$C$3:$C$401),COLUMNS($Q:Z)),"-")</f>
        <v>-</v>
      </c>
      <c r="AA132" s="40" t="str">
        <f t="array" aca="1" ref="AA132" ca="1">IFERROR(SMALL(IF(($H$3:$H$401=$N132)*($H$3:$H$401&lt;&gt;""),$C$3:$C$401),COLUMNS($Q:AA)),"-")</f>
        <v>-</v>
      </c>
      <c r="AB132" s="63" t="str">
        <f t="array" aca="1" ref="AB132" ca="1">IFERROR(SMALL(IF(($H$3:$H$401=$N132)*($H$3:$H$401&lt;&gt;""),$C$3:$C$401),COLUMNS($Q:AB)),"-")</f>
        <v>-</v>
      </c>
      <c r="AC132" s="63" t="str">
        <f t="array" aca="1" ref="AC132" ca="1">IFERROR(SMALL(IF(($H$3:$H$401=$N132)*($H$3:$H$401&lt;&gt;""),$C$3:$C$401),COLUMNS($Q:AC)),"-")</f>
        <v>-</v>
      </c>
      <c r="AD132" s="63" t="str">
        <f t="array" aca="1" ref="AD132" ca="1">IFERROR(SMALL(IF(($H$3:$H$401=$N132)*($H$3:$H$401&lt;&gt;""),$C$3:$C$401),COLUMNS($Q:AD)),"-")</f>
        <v>-</v>
      </c>
      <c r="AE132" s="63" t="str">
        <f t="array" aca="1" ref="AE132" ca="1">IFERROR(SMALL(IF(($H$3:$H$401=$N132)*($H$3:$H$401&lt;&gt;""),$C$3:$C$401),COLUMNS($Q:AE)),"-")</f>
        <v>-</v>
      </c>
    </row>
    <row r="133" spans="2:31" ht="13">
      <c r="B133" s="175"/>
      <c r="C133" s="19">
        <v>131</v>
      </c>
      <c r="D133" s="22" t="str">
        <f t="array" ref="D133">IF(ISERROR(INDEX(DossardsARV,MATCH($A$3&amp;C133,triselcourse&amp;claselcourARV,0))),"-",INDEX(DossardsARV,MATCH($A$3&amp;C133,triselcourse&amp;claselcourARV,0)))</f>
        <v>-</v>
      </c>
      <c r="E133" s="117" t="str">
        <f t="shared" si="26"/>
        <v>-</v>
      </c>
      <c r="F133" s="117" t="str">
        <f t="shared" si="27"/>
        <v>-</v>
      </c>
      <c r="G133" s="21" t="str">
        <f t="array" ref="G133">IF($D133="","",IF(ISERROR(INDEX(TempsARV,MATCH($A$3&amp;D133,triselcourse&amp;DossardsARV,0))),"-",INDEX(TempsARV,MATCH($A$3&amp;D133,triselcourse&amp;DossardsARV,0))))</f>
        <v>-</v>
      </c>
      <c r="H133" s="117" t="str">
        <f t="shared" si="28"/>
        <v/>
      </c>
      <c r="I133" s="117" t="str">
        <f t="shared" si="29"/>
        <v/>
      </c>
      <c r="J133" s="117" t="str">
        <f t="shared" si="30"/>
        <v/>
      </c>
      <c r="K133" s="117" t="str">
        <f t="shared" si="31"/>
        <v/>
      </c>
      <c r="L133" s="62" t="str">
        <f t="array" aca="1" ref="L133" ca="1">IF(ISBLANK($C133),"",IF(OR(COUNTIF(clubARV5,H133)&lt;choixt5,COUNTIF($H$2:H132,H133)),"",SUM(SMALL(IF(clubARV5=H133,$C$3:$C$401),ROW(INDIRECT("1:"&amp;choixt5))))+ROW()/9^9))</f>
        <v/>
      </c>
      <c r="M133" s="36" t="str">
        <f ca="1">IF(N133="","",ROWS(M$3:M133))</f>
        <v/>
      </c>
      <c r="N133" s="1" t="str">
        <f ca="1">IF(COUNT(POINTS1b5)&lt;ROWS(N$3:N133),"",INDEX(clubARV5,MATCH(P133,POINTS1b5,0)))</f>
        <v/>
      </c>
      <c r="O133" s="1">
        <f t="shared" ca="1" si="32"/>
        <v>399</v>
      </c>
      <c r="P133" s="2" t="str">
        <f ca="1">IF(COUNT(POINTS1b5)&lt;ROWS(P$3:P133),"",SMALL(POINTS1b5,ROWS(P$3:P133)))</f>
        <v/>
      </c>
      <c r="Q133" s="40" t="str">
        <f t="array" aca="1" ref="Q133" ca="1">IFERROR(SMALL(IF(($H$3:$H$401=$N133)*($H$3:$H$401&lt;&gt;""),$C$3:$C$401),COLUMNS($Q:Q)),"-")</f>
        <v>-</v>
      </c>
      <c r="R133" s="63" t="str">
        <f t="array" aca="1" ref="R133" ca="1">IFERROR(SMALL(IF(($H$3:$H$401=$N133)*($H$3:$H$401&lt;&gt;""),$C$3:$C$401),COLUMNS($Q:R)),"-")</f>
        <v>-</v>
      </c>
      <c r="S133" s="63" t="str">
        <f t="array" aca="1" ref="S133" ca="1">IFERROR(SMALL(IF(($H$3:$H$401=$N133)*($H$3:$H$401&lt;&gt;""),$C$3:$C$401),COLUMNS($Q:S)),"-")</f>
        <v>-</v>
      </c>
      <c r="T133" s="63" t="str">
        <f t="array" aca="1" ref="T133" ca="1">IFERROR(SMALL(IF(($H$3:$H$401=$N133)*($H$3:$H$401&lt;&gt;""),$C$3:$C$401),COLUMNS($Q:T)),"-")</f>
        <v>-</v>
      </c>
      <c r="U133" s="63" t="str">
        <f t="array" aca="1" ref="U133" ca="1">IFERROR(SMALL(IF(($H$3:$H$401=$N133)*($H$3:$H$401&lt;&gt;""),$C$3:$C$401),COLUMNS($Q:U)),"-")</f>
        <v>-</v>
      </c>
      <c r="V133" s="40" t="str">
        <f t="array" aca="1" ref="V133" ca="1">IFERROR(SMALL(IF(($H$3:$H$401=$N133)*($H$3:$H$401&lt;&gt;""),$C$3:$C$401),COLUMNS($Q:V)),"-")</f>
        <v>-</v>
      </c>
      <c r="W133" s="63" t="str">
        <f t="array" aca="1" ref="W133" ca="1">IFERROR(SMALL(IF(($H$3:$H$401=$N133)*($H$3:$H$401&lt;&gt;""),$C$3:$C$401),COLUMNS($Q:W)),"-")</f>
        <v>-</v>
      </c>
      <c r="X133" s="63" t="str">
        <f t="array" aca="1" ref="X133" ca="1">IFERROR(SMALL(IF(($H$3:$H$401=$N133)*($H$3:$H$401&lt;&gt;""),$C$3:$C$401),COLUMNS($Q:X)),"-")</f>
        <v>-</v>
      </c>
      <c r="Y133" s="63" t="str">
        <f t="array" aca="1" ref="Y133" ca="1">IFERROR(SMALL(IF(($H$3:$H$401=$N133)*($H$3:$H$401&lt;&gt;""),$C$3:$C$401),COLUMNS($Q:Y)),"-")</f>
        <v>-</v>
      </c>
      <c r="Z133" s="63" t="str">
        <f t="array" aca="1" ref="Z133" ca="1">IFERROR(SMALL(IF(($H$3:$H$401=$N133)*($H$3:$H$401&lt;&gt;""),$C$3:$C$401),COLUMNS($Q:Z)),"-")</f>
        <v>-</v>
      </c>
      <c r="AA133" s="40" t="str">
        <f t="array" aca="1" ref="AA133" ca="1">IFERROR(SMALL(IF(($H$3:$H$401=$N133)*($H$3:$H$401&lt;&gt;""),$C$3:$C$401),COLUMNS($Q:AA)),"-")</f>
        <v>-</v>
      </c>
      <c r="AB133" s="63" t="str">
        <f t="array" aca="1" ref="AB133" ca="1">IFERROR(SMALL(IF(($H$3:$H$401=$N133)*($H$3:$H$401&lt;&gt;""),$C$3:$C$401),COLUMNS($Q:AB)),"-")</f>
        <v>-</v>
      </c>
      <c r="AC133" s="63" t="str">
        <f t="array" aca="1" ref="AC133" ca="1">IFERROR(SMALL(IF(($H$3:$H$401=$N133)*($H$3:$H$401&lt;&gt;""),$C$3:$C$401),COLUMNS($Q:AC)),"-")</f>
        <v>-</v>
      </c>
      <c r="AD133" s="63" t="str">
        <f t="array" aca="1" ref="AD133" ca="1">IFERROR(SMALL(IF(($H$3:$H$401=$N133)*($H$3:$H$401&lt;&gt;""),$C$3:$C$401),COLUMNS($Q:AD)),"-")</f>
        <v>-</v>
      </c>
      <c r="AE133" s="63" t="str">
        <f t="array" aca="1" ref="AE133" ca="1">IFERROR(SMALL(IF(($H$3:$H$401=$N133)*($H$3:$H$401&lt;&gt;""),$C$3:$C$401),COLUMNS($Q:AE)),"-")</f>
        <v>-</v>
      </c>
    </row>
    <row r="134" spans="2:31" ht="13">
      <c r="B134" s="175"/>
      <c r="C134" s="19">
        <v>132</v>
      </c>
      <c r="D134" s="22" t="str">
        <f t="array" ref="D134">IF(ISERROR(INDEX(DossardsARV,MATCH($A$3&amp;C134,triselcourse&amp;claselcourARV,0))),"-",INDEX(DossardsARV,MATCH($A$3&amp;C134,triselcourse&amp;claselcourARV,0)))</f>
        <v>-</v>
      </c>
      <c r="E134" s="117" t="str">
        <f t="shared" si="26"/>
        <v>-</v>
      </c>
      <c r="F134" s="117" t="str">
        <f t="shared" si="27"/>
        <v>-</v>
      </c>
      <c r="G134" s="21" t="str">
        <f t="array" ref="G134">IF($D134="","",IF(ISERROR(INDEX(TempsARV,MATCH($A$3&amp;D134,triselcourse&amp;DossardsARV,0))),"-",INDEX(TempsARV,MATCH($A$3&amp;D134,triselcourse&amp;DossardsARV,0))))</f>
        <v>-</v>
      </c>
      <c r="H134" s="117" t="str">
        <f t="shared" si="28"/>
        <v/>
      </c>
      <c r="I134" s="117" t="str">
        <f t="shared" si="29"/>
        <v/>
      </c>
      <c r="J134" s="117" t="str">
        <f t="shared" si="30"/>
        <v/>
      </c>
      <c r="K134" s="117" t="str">
        <f t="shared" si="31"/>
        <v/>
      </c>
      <c r="L134" s="62" t="str">
        <f t="array" aca="1" ref="L134" ca="1">IF(ISBLANK($C134),"",IF(OR(COUNTIF(clubARV5,H134)&lt;choixt5,COUNTIF($H$2:H133,H134)),"",SUM(SMALL(IF(clubARV5=H134,$C$3:$C$401),ROW(INDIRECT("1:"&amp;choixt5))))+ROW()/9^9))</f>
        <v/>
      </c>
      <c r="M134" s="36" t="str">
        <f ca="1">IF(N134="","",ROWS(M$3:M134))</f>
        <v/>
      </c>
      <c r="N134" s="1" t="str">
        <f ca="1">IF(COUNT(POINTS1b5)&lt;ROWS(N$3:N134),"",INDEX(clubARV5,MATCH(P134,POINTS1b5,0)))</f>
        <v/>
      </c>
      <c r="O134" s="1">
        <f t="shared" ca="1" si="32"/>
        <v>399</v>
      </c>
      <c r="P134" s="2" t="str">
        <f ca="1">IF(COUNT(POINTS1b5)&lt;ROWS(P$3:P134),"",SMALL(POINTS1b5,ROWS(P$3:P134)))</f>
        <v/>
      </c>
      <c r="Q134" s="40" t="str">
        <f t="array" aca="1" ref="Q134" ca="1">IFERROR(SMALL(IF(($H$3:$H$401=$N134)*($H$3:$H$401&lt;&gt;""),$C$3:$C$401),COLUMNS($Q:Q)),"-")</f>
        <v>-</v>
      </c>
      <c r="R134" s="63" t="str">
        <f t="array" aca="1" ref="R134" ca="1">IFERROR(SMALL(IF(($H$3:$H$401=$N134)*($H$3:$H$401&lt;&gt;""),$C$3:$C$401),COLUMNS($Q:R)),"-")</f>
        <v>-</v>
      </c>
      <c r="S134" s="63" t="str">
        <f t="array" aca="1" ref="S134" ca="1">IFERROR(SMALL(IF(($H$3:$H$401=$N134)*($H$3:$H$401&lt;&gt;""),$C$3:$C$401),COLUMNS($Q:S)),"-")</f>
        <v>-</v>
      </c>
      <c r="T134" s="63" t="str">
        <f t="array" aca="1" ref="T134" ca="1">IFERROR(SMALL(IF(($H$3:$H$401=$N134)*($H$3:$H$401&lt;&gt;""),$C$3:$C$401),COLUMNS($Q:T)),"-")</f>
        <v>-</v>
      </c>
      <c r="U134" s="63" t="str">
        <f t="array" aca="1" ref="U134" ca="1">IFERROR(SMALL(IF(($H$3:$H$401=$N134)*($H$3:$H$401&lt;&gt;""),$C$3:$C$401),COLUMNS($Q:U)),"-")</f>
        <v>-</v>
      </c>
      <c r="V134" s="40" t="str">
        <f t="array" aca="1" ref="V134" ca="1">IFERROR(SMALL(IF(($H$3:$H$401=$N134)*($H$3:$H$401&lt;&gt;""),$C$3:$C$401),COLUMNS($Q:V)),"-")</f>
        <v>-</v>
      </c>
      <c r="W134" s="63" t="str">
        <f t="array" aca="1" ref="W134" ca="1">IFERROR(SMALL(IF(($H$3:$H$401=$N134)*($H$3:$H$401&lt;&gt;""),$C$3:$C$401),COLUMNS($Q:W)),"-")</f>
        <v>-</v>
      </c>
      <c r="X134" s="63" t="str">
        <f t="array" aca="1" ref="X134" ca="1">IFERROR(SMALL(IF(($H$3:$H$401=$N134)*($H$3:$H$401&lt;&gt;""),$C$3:$C$401),COLUMNS($Q:X)),"-")</f>
        <v>-</v>
      </c>
      <c r="Y134" s="63" t="str">
        <f t="array" aca="1" ref="Y134" ca="1">IFERROR(SMALL(IF(($H$3:$H$401=$N134)*($H$3:$H$401&lt;&gt;""),$C$3:$C$401),COLUMNS($Q:Y)),"-")</f>
        <v>-</v>
      </c>
      <c r="Z134" s="63" t="str">
        <f t="array" aca="1" ref="Z134" ca="1">IFERROR(SMALL(IF(($H$3:$H$401=$N134)*($H$3:$H$401&lt;&gt;""),$C$3:$C$401),COLUMNS($Q:Z)),"-")</f>
        <v>-</v>
      </c>
      <c r="AA134" s="40" t="str">
        <f t="array" aca="1" ref="AA134" ca="1">IFERROR(SMALL(IF(($H$3:$H$401=$N134)*($H$3:$H$401&lt;&gt;""),$C$3:$C$401),COLUMNS($Q:AA)),"-")</f>
        <v>-</v>
      </c>
      <c r="AB134" s="63" t="str">
        <f t="array" aca="1" ref="AB134" ca="1">IFERROR(SMALL(IF(($H$3:$H$401=$N134)*($H$3:$H$401&lt;&gt;""),$C$3:$C$401),COLUMNS($Q:AB)),"-")</f>
        <v>-</v>
      </c>
      <c r="AC134" s="63" t="str">
        <f t="array" aca="1" ref="AC134" ca="1">IFERROR(SMALL(IF(($H$3:$H$401=$N134)*($H$3:$H$401&lt;&gt;""),$C$3:$C$401),COLUMNS($Q:AC)),"-")</f>
        <v>-</v>
      </c>
      <c r="AD134" s="63" t="str">
        <f t="array" aca="1" ref="AD134" ca="1">IFERROR(SMALL(IF(($H$3:$H$401=$N134)*($H$3:$H$401&lt;&gt;""),$C$3:$C$401),COLUMNS($Q:AD)),"-")</f>
        <v>-</v>
      </c>
      <c r="AE134" s="63" t="str">
        <f t="array" aca="1" ref="AE134" ca="1">IFERROR(SMALL(IF(($H$3:$H$401=$N134)*($H$3:$H$401&lt;&gt;""),$C$3:$C$401),COLUMNS($Q:AE)),"-")</f>
        <v>-</v>
      </c>
    </row>
    <row r="135" spans="2:31" ht="13">
      <c r="B135" s="175"/>
      <c r="C135" s="19">
        <v>133</v>
      </c>
      <c r="D135" s="22" t="str">
        <f t="array" ref="D135">IF(ISERROR(INDEX(DossardsARV,MATCH($A$3&amp;C135,triselcourse&amp;claselcourARV,0))),"-",INDEX(DossardsARV,MATCH($A$3&amp;C135,triselcourse&amp;claselcourARV,0)))</f>
        <v>-</v>
      </c>
      <c r="E135" s="117" t="str">
        <f t="shared" si="26"/>
        <v>-</v>
      </c>
      <c r="F135" s="117" t="str">
        <f t="shared" si="27"/>
        <v>-</v>
      </c>
      <c r="G135" s="21" t="str">
        <f t="array" ref="G135">IF($D135="","",IF(ISERROR(INDEX(TempsARV,MATCH($A$3&amp;D135,triselcourse&amp;DossardsARV,0))),"-",INDEX(TempsARV,MATCH($A$3&amp;D135,triselcourse&amp;DossardsARV,0))))</f>
        <v>-</v>
      </c>
      <c r="H135" s="117" t="str">
        <f t="shared" si="28"/>
        <v/>
      </c>
      <c r="I135" s="117" t="str">
        <f t="shared" si="29"/>
        <v/>
      </c>
      <c r="J135" s="117" t="str">
        <f t="shared" si="30"/>
        <v/>
      </c>
      <c r="K135" s="117" t="str">
        <f t="shared" si="31"/>
        <v/>
      </c>
      <c r="L135" s="62" t="str">
        <f t="array" aca="1" ref="L135" ca="1">IF(ISBLANK($C135),"",IF(OR(COUNTIF(clubARV5,H135)&lt;choixt5,COUNTIF($H$2:H134,H135)),"",SUM(SMALL(IF(clubARV5=H135,$C$3:$C$401),ROW(INDIRECT("1:"&amp;choixt5))))+ROW()/9^9))</f>
        <v/>
      </c>
      <c r="M135" s="36" t="str">
        <f ca="1">IF(N135="","",ROWS(M$3:M135))</f>
        <v/>
      </c>
      <c r="N135" s="1" t="str">
        <f ca="1">IF(COUNT(POINTS1b5)&lt;ROWS(N$3:N135),"",INDEX(clubARV5,MATCH(P135,POINTS1b5,0)))</f>
        <v/>
      </c>
      <c r="O135" s="1">
        <f t="shared" ca="1" si="32"/>
        <v>399</v>
      </c>
      <c r="P135" s="2" t="str">
        <f ca="1">IF(COUNT(POINTS1b5)&lt;ROWS(P$3:P135),"",SMALL(POINTS1b5,ROWS(P$3:P135)))</f>
        <v/>
      </c>
      <c r="Q135" s="40" t="str">
        <f t="array" aca="1" ref="Q135" ca="1">IFERROR(SMALL(IF(($H$3:$H$401=$N135)*($H$3:$H$401&lt;&gt;""),$C$3:$C$401),COLUMNS($Q:Q)),"-")</f>
        <v>-</v>
      </c>
      <c r="R135" s="63" t="str">
        <f t="array" aca="1" ref="R135" ca="1">IFERROR(SMALL(IF(($H$3:$H$401=$N135)*($H$3:$H$401&lt;&gt;""),$C$3:$C$401),COLUMNS($Q:R)),"-")</f>
        <v>-</v>
      </c>
      <c r="S135" s="63" t="str">
        <f t="array" aca="1" ref="S135" ca="1">IFERROR(SMALL(IF(($H$3:$H$401=$N135)*($H$3:$H$401&lt;&gt;""),$C$3:$C$401),COLUMNS($Q:S)),"-")</f>
        <v>-</v>
      </c>
      <c r="T135" s="63" t="str">
        <f t="array" aca="1" ref="T135" ca="1">IFERROR(SMALL(IF(($H$3:$H$401=$N135)*($H$3:$H$401&lt;&gt;""),$C$3:$C$401),COLUMNS($Q:T)),"-")</f>
        <v>-</v>
      </c>
      <c r="U135" s="63" t="str">
        <f t="array" aca="1" ref="U135" ca="1">IFERROR(SMALL(IF(($H$3:$H$401=$N135)*($H$3:$H$401&lt;&gt;""),$C$3:$C$401),COLUMNS($Q:U)),"-")</f>
        <v>-</v>
      </c>
      <c r="V135" s="40" t="str">
        <f t="array" aca="1" ref="V135" ca="1">IFERROR(SMALL(IF(($H$3:$H$401=$N135)*($H$3:$H$401&lt;&gt;""),$C$3:$C$401),COLUMNS($Q:V)),"-")</f>
        <v>-</v>
      </c>
      <c r="W135" s="63" t="str">
        <f t="array" aca="1" ref="W135" ca="1">IFERROR(SMALL(IF(($H$3:$H$401=$N135)*($H$3:$H$401&lt;&gt;""),$C$3:$C$401),COLUMNS($Q:W)),"-")</f>
        <v>-</v>
      </c>
      <c r="X135" s="63" t="str">
        <f t="array" aca="1" ref="X135" ca="1">IFERROR(SMALL(IF(($H$3:$H$401=$N135)*($H$3:$H$401&lt;&gt;""),$C$3:$C$401),COLUMNS($Q:X)),"-")</f>
        <v>-</v>
      </c>
      <c r="Y135" s="63" t="str">
        <f t="array" aca="1" ref="Y135" ca="1">IFERROR(SMALL(IF(($H$3:$H$401=$N135)*($H$3:$H$401&lt;&gt;""),$C$3:$C$401),COLUMNS($Q:Y)),"-")</f>
        <v>-</v>
      </c>
      <c r="Z135" s="63" t="str">
        <f t="array" aca="1" ref="Z135" ca="1">IFERROR(SMALL(IF(($H$3:$H$401=$N135)*($H$3:$H$401&lt;&gt;""),$C$3:$C$401),COLUMNS($Q:Z)),"-")</f>
        <v>-</v>
      </c>
      <c r="AA135" s="40" t="str">
        <f t="array" aca="1" ref="AA135" ca="1">IFERROR(SMALL(IF(($H$3:$H$401=$N135)*($H$3:$H$401&lt;&gt;""),$C$3:$C$401),COLUMNS($Q:AA)),"-")</f>
        <v>-</v>
      </c>
      <c r="AB135" s="63" t="str">
        <f t="array" aca="1" ref="AB135" ca="1">IFERROR(SMALL(IF(($H$3:$H$401=$N135)*($H$3:$H$401&lt;&gt;""),$C$3:$C$401),COLUMNS($Q:AB)),"-")</f>
        <v>-</v>
      </c>
      <c r="AC135" s="63" t="str">
        <f t="array" aca="1" ref="AC135" ca="1">IFERROR(SMALL(IF(($H$3:$H$401=$N135)*($H$3:$H$401&lt;&gt;""),$C$3:$C$401),COLUMNS($Q:AC)),"-")</f>
        <v>-</v>
      </c>
      <c r="AD135" s="63" t="str">
        <f t="array" aca="1" ref="AD135" ca="1">IFERROR(SMALL(IF(($H$3:$H$401=$N135)*($H$3:$H$401&lt;&gt;""),$C$3:$C$401),COLUMNS($Q:AD)),"-")</f>
        <v>-</v>
      </c>
      <c r="AE135" s="63" t="str">
        <f t="array" aca="1" ref="AE135" ca="1">IFERROR(SMALL(IF(($H$3:$H$401=$N135)*($H$3:$H$401&lt;&gt;""),$C$3:$C$401),COLUMNS($Q:AE)),"-")</f>
        <v>-</v>
      </c>
    </row>
    <row r="136" spans="2:31" ht="13">
      <c r="B136" s="175"/>
      <c r="C136" s="19">
        <v>134</v>
      </c>
      <c r="D136" s="22" t="str">
        <f t="array" ref="D136">IF(ISERROR(INDEX(DossardsARV,MATCH($A$3&amp;C136,triselcourse&amp;claselcourARV,0))),"-",INDEX(DossardsARV,MATCH($A$3&amp;C136,triselcourse&amp;claselcourARV,0)))</f>
        <v>-</v>
      </c>
      <c r="E136" s="117" t="str">
        <f t="shared" si="26"/>
        <v>-</v>
      </c>
      <c r="F136" s="117" t="str">
        <f t="shared" si="27"/>
        <v>-</v>
      </c>
      <c r="G136" s="21" t="str">
        <f t="array" ref="G136">IF($D136="","",IF(ISERROR(INDEX(TempsARV,MATCH($A$3&amp;D136,triselcourse&amp;DossardsARV,0))),"-",INDEX(TempsARV,MATCH($A$3&amp;D136,triselcourse&amp;DossardsARV,0))))</f>
        <v>-</v>
      </c>
      <c r="H136" s="117" t="str">
        <f t="shared" si="28"/>
        <v/>
      </c>
      <c r="I136" s="117" t="str">
        <f t="shared" si="29"/>
        <v/>
      </c>
      <c r="J136" s="117" t="str">
        <f t="shared" si="30"/>
        <v/>
      </c>
      <c r="K136" s="117" t="str">
        <f t="shared" si="31"/>
        <v/>
      </c>
      <c r="L136" s="62" t="str">
        <f t="array" aca="1" ref="L136" ca="1">IF(ISBLANK($C136),"",IF(OR(COUNTIF(clubARV5,H136)&lt;choixt5,COUNTIF($H$2:H135,H136)),"",SUM(SMALL(IF(clubARV5=H136,$C$3:$C$401),ROW(INDIRECT("1:"&amp;choixt5))))+ROW()/9^9))</f>
        <v/>
      </c>
      <c r="M136" s="36" t="str">
        <f ca="1">IF(N136="","",ROWS(M$3:M136))</f>
        <v/>
      </c>
      <c r="N136" s="1" t="str">
        <f ca="1">IF(COUNT(POINTS1b5)&lt;ROWS(N$3:N136),"",INDEX(clubARV5,MATCH(P136,POINTS1b5,0)))</f>
        <v/>
      </c>
      <c r="O136" s="1">
        <f t="shared" ca="1" si="32"/>
        <v>399</v>
      </c>
      <c r="P136" s="2" t="str">
        <f ca="1">IF(COUNT(POINTS1b5)&lt;ROWS(P$3:P136),"",SMALL(POINTS1b5,ROWS(P$3:P136)))</f>
        <v/>
      </c>
      <c r="Q136" s="40" t="str">
        <f t="array" aca="1" ref="Q136" ca="1">IFERROR(SMALL(IF(($H$3:$H$401=$N136)*($H$3:$H$401&lt;&gt;""),$C$3:$C$401),COLUMNS($Q:Q)),"-")</f>
        <v>-</v>
      </c>
      <c r="R136" s="63" t="str">
        <f t="array" aca="1" ref="R136" ca="1">IFERROR(SMALL(IF(($H$3:$H$401=$N136)*($H$3:$H$401&lt;&gt;""),$C$3:$C$401),COLUMNS($Q:R)),"-")</f>
        <v>-</v>
      </c>
      <c r="S136" s="63" t="str">
        <f t="array" aca="1" ref="S136" ca="1">IFERROR(SMALL(IF(($H$3:$H$401=$N136)*($H$3:$H$401&lt;&gt;""),$C$3:$C$401),COLUMNS($Q:S)),"-")</f>
        <v>-</v>
      </c>
      <c r="T136" s="63" t="str">
        <f t="array" aca="1" ref="T136" ca="1">IFERROR(SMALL(IF(($H$3:$H$401=$N136)*($H$3:$H$401&lt;&gt;""),$C$3:$C$401),COLUMNS($Q:T)),"-")</f>
        <v>-</v>
      </c>
      <c r="U136" s="63" t="str">
        <f t="array" aca="1" ref="U136" ca="1">IFERROR(SMALL(IF(($H$3:$H$401=$N136)*($H$3:$H$401&lt;&gt;""),$C$3:$C$401),COLUMNS($Q:U)),"-")</f>
        <v>-</v>
      </c>
      <c r="V136" s="40" t="str">
        <f t="array" aca="1" ref="V136" ca="1">IFERROR(SMALL(IF(($H$3:$H$401=$N136)*($H$3:$H$401&lt;&gt;""),$C$3:$C$401),COLUMNS($Q:V)),"-")</f>
        <v>-</v>
      </c>
      <c r="W136" s="63" t="str">
        <f t="array" aca="1" ref="W136" ca="1">IFERROR(SMALL(IF(($H$3:$H$401=$N136)*($H$3:$H$401&lt;&gt;""),$C$3:$C$401),COLUMNS($Q:W)),"-")</f>
        <v>-</v>
      </c>
      <c r="X136" s="63" t="str">
        <f t="array" aca="1" ref="X136" ca="1">IFERROR(SMALL(IF(($H$3:$H$401=$N136)*($H$3:$H$401&lt;&gt;""),$C$3:$C$401),COLUMNS($Q:X)),"-")</f>
        <v>-</v>
      </c>
      <c r="Y136" s="63" t="str">
        <f t="array" aca="1" ref="Y136" ca="1">IFERROR(SMALL(IF(($H$3:$H$401=$N136)*($H$3:$H$401&lt;&gt;""),$C$3:$C$401),COLUMNS($Q:Y)),"-")</f>
        <v>-</v>
      </c>
      <c r="Z136" s="63" t="str">
        <f t="array" aca="1" ref="Z136" ca="1">IFERROR(SMALL(IF(($H$3:$H$401=$N136)*($H$3:$H$401&lt;&gt;""),$C$3:$C$401),COLUMNS($Q:Z)),"-")</f>
        <v>-</v>
      </c>
      <c r="AA136" s="40" t="str">
        <f t="array" aca="1" ref="AA136" ca="1">IFERROR(SMALL(IF(($H$3:$H$401=$N136)*($H$3:$H$401&lt;&gt;""),$C$3:$C$401),COLUMNS($Q:AA)),"-")</f>
        <v>-</v>
      </c>
      <c r="AB136" s="63" t="str">
        <f t="array" aca="1" ref="AB136" ca="1">IFERROR(SMALL(IF(($H$3:$H$401=$N136)*($H$3:$H$401&lt;&gt;""),$C$3:$C$401),COLUMNS($Q:AB)),"-")</f>
        <v>-</v>
      </c>
      <c r="AC136" s="63" t="str">
        <f t="array" aca="1" ref="AC136" ca="1">IFERROR(SMALL(IF(($H$3:$H$401=$N136)*($H$3:$H$401&lt;&gt;""),$C$3:$C$401),COLUMNS($Q:AC)),"-")</f>
        <v>-</v>
      </c>
      <c r="AD136" s="63" t="str">
        <f t="array" aca="1" ref="AD136" ca="1">IFERROR(SMALL(IF(($H$3:$H$401=$N136)*($H$3:$H$401&lt;&gt;""),$C$3:$C$401),COLUMNS($Q:AD)),"-")</f>
        <v>-</v>
      </c>
      <c r="AE136" s="63" t="str">
        <f t="array" aca="1" ref="AE136" ca="1">IFERROR(SMALL(IF(($H$3:$H$401=$N136)*($H$3:$H$401&lt;&gt;""),$C$3:$C$401),COLUMNS($Q:AE)),"-")</f>
        <v>-</v>
      </c>
    </row>
    <row r="137" spans="2:31" ht="13">
      <c r="B137" s="175"/>
      <c r="C137" s="19">
        <v>135</v>
      </c>
      <c r="D137" s="22" t="str">
        <f t="array" ref="D137">IF(ISERROR(INDEX(DossardsARV,MATCH($A$3&amp;C137,triselcourse&amp;claselcourARV,0))),"-",INDEX(DossardsARV,MATCH($A$3&amp;C137,triselcourse&amp;claselcourARV,0)))</f>
        <v>-</v>
      </c>
      <c r="E137" s="117" t="str">
        <f t="shared" si="26"/>
        <v>-</v>
      </c>
      <c r="F137" s="117" t="str">
        <f t="shared" si="27"/>
        <v>-</v>
      </c>
      <c r="G137" s="21" t="str">
        <f t="array" ref="G137">IF($D137="","",IF(ISERROR(INDEX(TempsARV,MATCH($A$3&amp;D137,triselcourse&amp;DossardsARV,0))),"-",INDEX(TempsARV,MATCH($A$3&amp;D137,triselcourse&amp;DossardsARV,0))))</f>
        <v>-</v>
      </c>
      <c r="H137" s="117" t="str">
        <f t="shared" si="28"/>
        <v/>
      </c>
      <c r="I137" s="117" t="str">
        <f t="shared" si="29"/>
        <v/>
      </c>
      <c r="J137" s="117" t="str">
        <f t="shared" si="30"/>
        <v/>
      </c>
      <c r="K137" s="117" t="str">
        <f t="shared" si="31"/>
        <v/>
      </c>
      <c r="L137" s="62" t="str">
        <f t="array" aca="1" ref="L137" ca="1">IF(ISBLANK($C137),"",IF(OR(COUNTIF(clubARV5,H137)&lt;choixt5,COUNTIF($H$2:H136,H137)),"",SUM(SMALL(IF(clubARV5=H137,$C$3:$C$401),ROW(INDIRECT("1:"&amp;choixt5))))+ROW()/9^9))</f>
        <v/>
      </c>
      <c r="M137" s="36" t="str">
        <f ca="1">IF(N137="","",ROWS(M$3:M137))</f>
        <v/>
      </c>
      <c r="N137" s="1" t="str">
        <f ca="1">IF(COUNT(POINTS1b5)&lt;ROWS(N$3:N137),"",INDEX(clubARV5,MATCH(P137,POINTS1b5,0)))</f>
        <v/>
      </c>
      <c r="O137" s="1">
        <f t="shared" ca="1" si="32"/>
        <v>399</v>
      </c>
      <c r="P137" s="2" t="str">
        <f ca="1">IF(COUNT(POINTS1b5)&lt;ROWS(P$3:P137),"",SMALL(POINTS1b5,ROWS(P$3:P137)))</f>
        <v/>
      </c>
      <c r="Q137" s="40" t="str">
        <f t="array" aca="1" ref="Q137" ca="1">IFERROR(SMALL(IF(($H$3:$H$401=$N137)*($H$3:$H$401&lt;&gt;""),$C$3:$C$401),COLUMNS($Q:Q)),"-")</f>
        <v>-</v>
      </c>
      <c r="R137" s="63" t="str">
        <f t="array" aca="1" ref="R137" ca="1">IFERROR(SMALL(IF(($H$3:$H$401=$N137)*($H$3:$H$401&lt;&gt;""),$C$3:$C$401),COLUMNS($Q:R)),"-")</f>
        <v>-</v>
      </c>
      <c r="S137" s="63" t="str">
        <f t="array" aca="1" ref="S137" ca="1">IFERROR(SMALL(IF(($H$3:$H$401=$N137)*($H$3:$H$401&lt;&gt;""),$C$3:$C$401),COLUMNS($Q:S)),"-")</f>
        <v>-</v>
      </c>
      <c r="T137" s="63" t="str">
        <f t="array" aca="1" ref="T137" ca="1">IFERROR(SMALL(IF(($H$3:$H$401=$N137)*($H$3:$H$401&lt;&gt;""),$C$3:$C$401),COLUMNS($Q:T)),"-")</f>
        <v>-</v>
      </c>
      <c r="U137" s="63" t="str">
        <f t="array" aca="1" ref="U137" ca="1">IFERROR(SMALL(IF(($H$3:$H$401=$N137)*($H$3:$H$401&lt;&gt;""),$C$3:$C$401),COLUMNS($Q:U)),"-")</f>
        <v>-</v>
      </c>
      <c r="V137" s="40" t="str">
        <f t="array" aca="1" ref="V137" ca="1">IFERROR(SMALL(IF(($H$3:$H$401=$N137)*($H$3:$H$401&lt;&gt;""),$C$3:$C$401),COLUMNS($Q:V)),"-")</f>
        <v>-</v>
      </c>
      <c r="W137" s="63" t="str">
        <f t="array" aca="1" ref="W137" ca="1">IFERROR(SMALL(IF(($H$3:$H$401=$N137)*($H$3:$H$401&lt;&gt;""),$C$3:$C$401),COLUMNS($Q:W)),"-")</f>
        <v>-</v>
      </c>
      <c r="X137" s="63" t="str">
        <f t="array" aca="1" ref="X137" ca="1">IFERROR(SMALL(IF(($H$3:$H$401=$N137)*($H$3:$H$401&lt;&gt;""),$C$3:$C$401),COLUMNS($Q:X)),"-")</f>
        <v>-</v>
      </c>
      <c r="Y137" s="63" t="str">
        <f t="array" aca="1" ref="Y137" ca="1">IFERROR(SMALL(IF(($H$3:$H$401=$N137)*($H$3:$H$401&lt;&gt;""),$C$3:$C$401),COLUMNS($Q:Y)),"-")</f>
        <v>-</v>
      </c>
      <c r="Z137" s="63" t="str">
        <f t="array" aca="1" ref="Z137" ca="1">IFERROR(SMALL(IF(($H$3:$H$401=$N137)*($H$3:$H$401&lt;&gt;""),$C$3:$C$401),COLUMNS($Q:Z)),"-")</f>
        <v>-</v>
      </c>
      <c r="AA137" s="40" t="str">
        <f t="array" aca="1" ref="AA137" ca="1">IFERROR(SMALL(IF(($H$3:$H$401=$N137)*($H$3:$H$401&lt;&gt;""),$C$3:$C$401),COLUMNS($Q:AA)),"-")</f>
        <v>-</v>
      </c>
      <c r="AB137" s="63" t="str">
        <f t="array" aca="1" ref="AB137" ca="1">IFERROR(SMALL(IF(($H$3:$H$401=$N137)*($H$3:$H$401&lt;&gt;""),$C$3:$C$401),COLUMNS($Q:AB)),"-")</f>
        <v>-</v>
      </c>
      <c r="AC137" s="63" t="str">
        <f t="array" aca="1" ref="AC137" ca="1">IFERROR(SMALL(IF(($H$3:$H$401=$N137)*($H$3:$H$401&lt;&gt;""),$C$3:$C$401),COLUMNS($Q:AC)),"-")</f>
        <v>-</v>
      </c>
      <c r="AD137" s="63" t="str">
        <f t="array" aca="1" ref="AD137" ca="1">IFERROR(SMALL(IF(($H$3:$H$401=$N137)*($H$3:$H$401&lt;&gt;""),$C$3:$C$401),COLUMNS($Q:AD)),"-")</f>
        <v>-</v>
      </c>
      <c r="AE137" s="63" t="str">
        <f t="array" aca="1" ref="AE137" ca="1">IFERROR(SMALL(IF(($H$3:$H$401=$N137)*($H$3:$H$401&lt;&gt;""),$C$3:$C$401),COLUMNS($Q:AE)),"-")</f>
        <v>-</v>
      </c>
    </row>
    <row r="138" spans="2:31" ht="13">
      <c r="B138" s="175"/>
      <c r="C138" s="19">
        <v>136</v>
      </c>
      <c r="D138" s="22" t="str">
        <f t="array" ref="D138">IF(ISERROR(INDEX(DossardsARV,MATCH($A$3&amp;C138,triselcourse&amp;claselcourARV,0))),"-",INDEX(DossardsARV,MATCH($A$3&amp;C138,triselcourse&amp;claselcourARV,0)))</f>
        <v>-</v>
      </c>
      <c r="E138" s="117" t="str">
        <f t="shared" si="26"/>
        <v>-</v>
      </c>
      <c r="F138" s="117" t="str">
        <f t="shared" si="27"/>
        <v>-</v>
      </c>
      <c r="G138" s="21" t="str">
        <f t="array" ref="G138">IF($D138="","",IF(ISERROR(INDEX(TempsARV,MATCH($A$3&amp;D138,triselcourse&amp;DossardsARV,0))),"-",INDEX(TempsARV,MATCH($A$3&amp;D138,triselcourse&amp;DossardsARV,0))))</f>
        <v>-</v>
      </c>
      <c r="H138" s="117" t="str">
        <f t="shared" si="28"/>
        <v/>
      </c>
      <c r="I138" s="117" t="str">
        <f t="shared" si="29"/>
        <v/>
      </c>
      <c r="J138" s="117" t="str">
        <f t="shared" si="30"/>
        <v/>
      </c>
      <c r="K138" s="117" t="str">
        <f t="shared" si="31"/>
        <v/>
      </c>
      <c r="L138" s="62" t="str">
        <f t="array" aca="1" ref="L138" ca="1">IF(ISBLANK($C138),"",IF(OR(COUNTIF(clubARV5,H138)&lt;choixt5,COUNTIF($H$2:H137,H138)),"",SUM(SMALL(IF(clubARV5=H138,$C$3:$C$401),ROW(INDIRECT("1:"&amp;choixt5))))+ROW()/9^9))</f>
        <v/>
      </c>
      <c r="M138" s="36" t="str">
        <f ca="1">IF(N138="","",ROWS(M$3:M138))</f>
        <v/>
      </c>
      <c r="N138" s="1" t="str">
        <f ca="1">IF(COUNT(POINTS1b5)&lt;ROWS(N$3:N138),"",INDEX(clubARV5,MATCH(P138,POINTS1b5,0)))</f>
        <v/>
      </c>
      <c r="O138" s="1">
        <f t="shared" ca="1" si="32"/>
        <v>399</v>
      </c>
      <c r="P138" s="2" t="str">
        <f ca="1">IF(COUNT(POINTS1b5)&lt;ROWS(P$3:P138),"",SMALL(POINTS1b5,ROWS(P$3:P138)))</f>
        <v/>
      </c>
      <c r="Q138" s="40" t="str">
        <f t="array" aca="1" ref="Q138" ca="1">IFERROR(SMALL(IF(($H$3:$H$401=$N138)*($H$3:$H$401&lt;&gt;""),$C$3:$C$401),COLUMNS($Q:Q)),"-")</f>
        <v>-</v>
      </c>
      <c r="R138" s="63" t="str">
        <f t="array" aca="1" ref="R138" ca="1">IFERROR(SMALL(IF(($H$3:$H$401=$N138)*($H$3:$H$401&lt;&gt;""),$C$3:$C$401),COLUMNS($Q:R)),"-")</f>
        <v>-</v>
      </c>
      <c r="S138" s="63" t="str">
        <f t="array" aca="1" ref="S138" ca="1">IFERROR(SMALL(IF(($H$3:$H$401=$N138)*($H$3:$H$401&lt;&gt;""),$C$3:$C$401),COLUMNS($Q:S)),"-")</f>
        <v>-</v>
      </c>
      <c r="T138" s="63" t="str">
        <f t="array" aca="1" ref="T138" ca="1">IFERROR(SMALL(IF(($H$3:$H$401=$N138)*($H$3:$H$401&lt;&gt;""),$C$3:$C$401),COLUMNS($Q:T)),"-")</f>
        <v>-</v>
      </c>
      <c r="U138" s="63" t="str">
        <f t="array" aca="1" ref="U138" ca="1">IFERROR(SMALL(IF(($H$3:$H$401=$N138)*($H$3:$H$401&lt;&gt;""),$C$3:$C$401),COLUMNS($Q:U)),"-")</f>
        <v>-</v>
      </c>
      <c r="V138" s="40" t="str">
        <f t="array" aca="1" ref="V138" ca="1">IFERROR(SMALL(IF(($H$3:$H$401=$N138)*($H$3:$H$401&lt;&gt;""),$C$3:$C$401),COLUMNS($Q:V)),"-")</f>
        <v>-</v>
      </c>
      <c r="W138" s="63" t="str">
        <f t="array" aca="1" ref="W138" ca="1">IFERROR(SMALL(IF(($H$3:$H$401=$N138)*($H$3:$H$401&lt;&gt;""),$C$3:$C$401),COLUMNS($Q:W)),"-")</f>
        <v>-</v>
      </c>
      <c r="X138" s="63" t="str">
        <f t="array" aca="1" ref="X138" ca="1">IFERROR(SMALL(IF(($H$3:$H$401=$N138)*($H$3:$H$401&lt;&gt;""),$C$3:$C$401),COLUMNS($Q:X)),"-")</f>
        <v>-</v>
      </c>
      <c r="Y138" s="63" t="str">
        <f t="array" aca="1" ref="Y138" ca="1">IFERROR(SMALL(IF(($H$3:$H$401=$N138)*($H$3:$H$401&lt;&gt;""),$C$3:$C$401),COLUMNS($Q:Y)),"-")</f>
        <v>-</v>
      </c>
      <c r="Z138" s="63" t="str">
        <f t="array" aca="1" ref="Z138" ca="1">IFERROR(SMALL(IF(($H$3:$H$401=$N138)*($H$3:$H$401&lt;&gt;""),$C$3:$C$401),COLUMNS($Q:Z)),"-")</f>
        <v>-</v>
      </c>
      <c r="AA138" s="40" t="str">
        <f t="array" aca="1" ref="AA138" ca="1">IFERROR(SMALL(IF(($H$3:$H$401=$N138)*($H$3:$H$401&lt;&gt;""),$C$3:$C$401),COLUMNS($Q:AA)),"-")</f>
        <v>-</v>
      </c>
      <c r="AB138" s="63" t="str">
        <f t="array" aca="1" ref="AB138" ca="1">IFERROR(SMALL(IF(($H$3:$H$401=$N138)*($H$3:$H$401&lt;&gt;""),$C$3:$C$401),COLUMNS($Q:AB)),"-")</f>
        <v>-</v>
      </c>
      <c r="AC138" s="63" t="str">
        <f t="array" aca="1" ref="AC138" ca="1">IFERROR(SMALL(IF(($H$3:$H$401=$N138)*($H$3:$H$401&lt;&gt;""),$C$3:$C$401),COLUMNS($Q:AC)),"-")</f>
        <v>-</v>
      </c>
      <c r="AD138" s="63" t="str">
        <f t="array" aca="1" ref="AD138" ca="1">IFERROR(SMALL(IF(($H$3:$H$401=$N138)*($H$3:$H$401&lt;&gt;""),$C$3:$C$401),COLUMNS($Q:AD)),"-")</f>
        <v>-</v>
      </c>
      <c r="AE138" s="63" t="str">
        <f t="array" aca="1" ref="AE138" ca="1">IFERROR(SMALL(IF(($H$3:$H$401=$N138)*($H$3:$H$401&lt;&gt;""),$C$3:$C$401),COLUMNS($Q:AE)),"-")</f>
        <v>-</v>
      </c>
    </row>
    <row r="139" spans="2:31" ht="13">
      <c r="B139" s="175"/>
      <c r="C139" s="19">
        <v>137</v>
      </c>
      <c r="D139" s="22" t="str">
        <f t="array" ref="D139">IF(ISERROR(INDEX(DossardsARV,MATCH($A$3&amp;C139,triselcourse&amp;claselcourARV,0))),"-",INDEX(DossardsARV,MATCH($A$3&amp;C139,triselcourse&amp;claselcourARV,0)))</f>
        <v>-</v>
      </c>
      <c r="E139" s="117" t="str">
        <f t="shared" si="26"/>
        <v>-</v>
      </c>
      <c r="F139" s="117" t="str">
        <f t="shared" si="27"/>
        <v>-</v>
      </c>
      <c r="G139" s="21" t="str">
        <f t="array" ref="G139">IF($D139="","",IF(ISERROR(INDEX(TempsARV,MATCH($A$3&amp;D139,triselcourse&amp;DossardsARV,0))),"-",INDEX(TempsARV,MATCH($A$3&amp;D139,triselcourse&amp;DossardsARV,0))))</f>
        <v>-</v>
      </c>
      <c r="H139" s="117" t="str">
        <f t="shared" si="28"/>
        <v/>
      </c>
      <c r="I139" s="117" t="str">
        <f t="shared" si="29"/>
        <v/>
      </c>
      <c r="J139" s="117" t="str">
        <f t="shared" si="30"/>
        <v/>
      </c>
      <c r="K139" s="117" t="str">
        <f t="shared" si="31"/>
        <v/>
      </c>
      <c r="L139" s="62" t="str">
        <f t="array" aca="1" ref="L139" ca="1">IF(ISBLANK($C139),"",IF(OR(COUNTIF(clubARV5,H139)&lt;choixt5,COUNTIF($H$2:H138,H139)),"",SUM(SMALL(IF(clubARV5=H139,$C$3:$C$401),ROW(INDIRECT("1:"&amp;choixt5))))+ROW()/9^9))</f>
        <v/>
      </c>
      <c r="M139" s="36" t="str">
        <f ca="1">IF(N139="","",ROWS(M$3:M139))</f>
        <v/>
      </c>
      <c r="N139" s="1" t="str">
        <f ca="1">IF(COUNT(POINTS1b5)&lt;ROWS(N$3:N139),"",INDEX(clubARV5,MATCH(P139,POINTS1b5,0)))</f>
        <v/>
      </c>
      <c r="O139" s="1">
        <f t="shared" ca="1" si="32"/>
        <v>399</v>
      </c>
      <c r="P139" s="2" t="str">
        <f ca="1">IF(COUNT(POINTS1b5)&lt;ROWS(P$3:P139),"",SMALL(POINTS1b5,ROWS(P$3:P139)))</f>
        <v/>
      </c>
      <c r="Q139" s="40" t="str">
        <f t="array" aca="1" ref="Q139" ca="1">IFERROR(SMALL(IF(($H$3:$H$401=$N139)*($H$3:$H$401&lt;&gt;""),$C$3:$C$401),COLUMNS($Q:Q)),"-")</f>
        <v>-</v>
      </c>
      <c r="R139" s="63" t="str">
        <f t="array" aca="1" ref="R139" ca="1">IFERROR(SMALL(IF(($H$3:$H$401=$N139)*($H$3:$H$401&lt;&gt;""),$C$3:$C$401),COLUMNS($Q:R)),"-")</f>
        <v>-</v>
      </c>
      <c r="S139" s="63" t="str">
        <f t="array" aca="1" ref="S139" ca="1">IFERROR(SMALL(IF(($H$3:$H$401=$N139)*($H$3:$H$401&lt;&gt;""),$C$3:$C$401),COLUMNS($Q:S)),"-")</f>
        <v>-</v>
      </c>
      <c r="T139" s="63" t="str">
        <f t="array" aca="1" ref="T139" ca="1">IFERROR(SMALL(IF(($H$3:$H$401=$N139)*($H$3:$H$401&lt;&gt;""),$C$3:$C$401),COLUMNS($Q:T)),"-")</f>
        <v>-</v>
      </c>
      <c r="U139" s="63" t="str">
        <f t="array" aca="1" ref="U139" ca="1">IFERROR(SMALL(IF(($H$3:$H$401=$N139)*($H$3:$H$401&lt;&gt;""),$C$3:$C$401),COLUMNS($Q:U)),"-")</f>
        <v>-</v>
      </c>
      <c r="V139" s="40" t="str">
        <f t="array" aca="1" ref="V139" ca="1">IFERROR(SMALL(IF(($H$3:$H$401=$N139)*($H$3:$H$401&lt;&gt;""),$C$3:$C$401),COLUMNS($Q:V)),"-")</f>
        <v>-</v>
      </c>
      <c r="W139" s="63" t="str">
        <f t="array" aca="1" ref="W139" ca="1">IFERROR(SMALL(IF(($H$3:$H$401=$N139)*($H$3:$H$401&lt;&gt;""),$C$3:$C$401),COLUMNS($Q:W)),"-")</f>
        <v>-</v>
      </c>
      <c r="X139" s="63" t="str">
        <f t="array" aca="1" ref="X139" ca="1">IFERROR(SMALL(IF(($H$3:$H$401=$N139)*($H$3:$H$401&lt;&gt;""),$C$3:$C$401),COLUMNS($Q:X)),"-")</f>
        <v>-</v>
      </c>
      <c r="Y139" s="63" t="str">
        <f t="array" aca="1" ref="Y139" ca="1">IFERROR(SMALL(IF(($H$3:$H$401=$N139)*($H$3:$H$401&lt;&gt;""),$C$3:$C$401),COLUMNS($Q:Y)),"-")</f>
        <v>-</v>
      </c>
      <c r="Z139" s="63" t="str">
        <f t="array" aca="1" ref="Z139" ca="1">IFERROR(SMALL(IF(($H$3:$H$401=$N139)*($H$3:$H$401&lt;&gt;""),$C$3:$C$401),COLUMNS($Q:Z)),"-")</f>
        <v>-</v>
      </c>
      <c r="AA139" s="40" t="str">
        <f t="array" aca="1" ref="AA139" ca="1">IFERROR(SMALL(IF(($H$3:$H$401=$N139)*($H$3:$H$401&lt;&gt;""),$C$3:$C$401),COLUMNS($Q:AA)),"-")</f>
        <v>-</v>
      </c>
      <c r="AB139" s="63" t="str">
        <f t="array" aca="1" ref="AB139" ca="1">IFERROR(SMALL(IF(($H$3:$H$401=$N139)*($H$3:$H$401&lt;&gt;""),$C$3:$C$401),COLUMNS($Q:AB)),"-")</f>
        <v>-</v>
      </c>
      <c r="AC139" s="63" t="str">
        <f t="array" aca="1" ref="AC139" ca="1">IFERROR(SMALL(IF(($H$3:$H$401=$N139)*($H$3:$H$401&lt;&gt;""),$C$3:$C$401),COLUMNS($Q:AC)),"-")</f>
        <v>-</v>
      </c>
      <c r="AD139" s="63" t="str">
        <f t="array" aca="1" ref="AD139" ca="1">IFERROR(SMALL(IF(($H$3:$H$401=$N139)*($H$3:$H$401&lt;&gt;""),$C$3:$C$401),COLUMNS($Q:AD)),"-")</f>
        <v>-</v>
      </c>
      <c r="AE139" s="63" t="str">
        <f t="array" aca="1" ref="AE139" ca="1">IFERROR(SMALL(IF(($H$3:$H$401=$N139)*($H$3:$H$401&lt;&gt;""),$C$3:$C$401),COLUMNS($Q:AE)),"-")</f>
        <v>-</v>
      </c>
    </row>
    <row r="140" spans="2:31" ht="13">
      <c r="B140" s="175"/>
      <c r="C140" s="19">
        <v>138</v>
      </c>
      <c r="D140" s="22" t="str">
        <f t="array" ref="D140">IF(ISERROR(INDEX(DossardsARV,MATCH($A$3&amp;C140,triselcourse&amp;claselcourARV,0))),"-",INDEX(DossardsARV,MATCH($A$3&amp;C140,triselcourse&amp;claselcourARV,0)))</f>
        <v>-</v>
      </c>
      <c r="E140" s="117" t="str">
        <f t="shared" si="26"/>
        <v>-</v>
      </c>
      <c r="F140" s="117" t="str">
        <f t="shared" si="27"/>
        <v>-</v>
      </c>
      <c r="G140" s="21" t="str">
        <f t="array" ref="G140">IF($D140="","",IF(ISERROR(INDEX(TempsARV,MATCH($A$3&amp;D140,triselcourse&amp;DossardsARV,0))),"-",INDEX(TempsARV,MATCH($A$3&amp;D140,triselcourse&amp;DossardsARV,0))))</f>
        <v>-</v>
      </c>
      <c r="H140" s="117" t="str">
        <f t="shared" si="28"/>
        <v/>
      </c>
      <c r="I140" s="117" t="str">
        <f t="shared" si="29"/>
        <v/>
      </c>
      <c r="J140" s="117" t="str">
        <f t="shared" si="30"/>
        <v/>
      </c>
      <c r="K140" s="117" t="str">
        <f t="shared" si="31"/>
        <v/>
      </c>
      <c r="L140" s="62" t="str">
        <f t="array" aca="1" ref="L140" ca="1">IF(ISBLANK($C140),"",IF(OR(COUNTIF(clubARV5,H140)&lt;choixt5,COUNTIF($H$2:H139,H140)),"",SUM(SMALL(IF(clubARV5=H140,$C$3:$C$401),ROW(INDIRECT("1:"&amp;choixt5))))+ROW()/9^9))</f>
        <v/>
      </c>
      <c r="M140" s="36" t="str">
        <f ca="1">IF(N140="","",ROWS(M$3:M140))</f>
        <v/>
      </c>
      <c r="N140" s="1" t="str">
        <f ca="1">IF(COUNT(POINTS1b5)&lt;ROWS(N$3:N140),"",INDEX(clubARV5,MATCH(P140,POINTS1b5,0)))</f>
        <v/>
      </c>
      <c r="O140" s="1">
        <f t="shared" ca="1" si="32"/>
        <v>399</v>
      </c>
      <c r="P140" s="2" t="str">
        <f ca="1">IF(COUNT(POINTS1b5)&lt;ROWS(P$3:P140),"",SMALL(POINTS1b5,ROWS(P$3:P140)))</f>
        <v/>
      </c>
      <c r="Q140" s="40" t="str">
        <f t="array" aca="1" ref="Q140" ca="1">IFERROR(SMALL(IF(($H$3:$H$401=$N140)*($H$3:$H$401&lt;&gt;""),$C$3:$C$401),COLUMNS($Q:Q)),"-")</f>
        <v>-</v>
      </c>
      <c r="R140" s="63" t="str">
        <f t="array" aca="1" ref="R140" ca="1">IFERROR(SMALL(IF(($H$3:$H$401=$N140)*($H$3:$H$401&lt;&gt;""),$C$3:$C$401),COLUMNS($Q:R)),"-")</f>
        <v>-</v>
      </c>
      <c r="S140" s="63" t="str">
        <f t="array" aca="1" ref="S140" ca="1">IFERROR(SMALL(IF(($H$3:$H$401=$N140)*($H$3:$H$401&lt;&gt;""),$C$3:$C$401),COLUMNS($Q:S)),"-")</f>
        <v>-</v>
      </c>
      <c r="T140" s="63" t="str">
        <f t="array" aca="1" ref="T140" ca="1">IFERROR(SMALL(IF(($H$3:$H$401=$N140)*($H$3:$H$401&lt;&gt;""),$C$3:$C$401),COLUMNS($Q:T)),"-")</f>
        <v>-</v>
      </c>
      <c r="U140" s="63" t="str">
        <f t="array" aca="1" ref="U140" ca="1">IFERROR(SMALL(IF(($H$3:$H$401=$N140)*($H$3:$H$401&lt;&gt;""),$C$3:$C$401),COLUMNS($Q:U)),"-")</f>
        <v>-</v>
      </c>
      <c r="V140" s="40" t="str">
        <f t="array" aca="1" ref="V140" ca="1">IFERROR(SMALL(IF(($H$3:$H$401=$N140)*($H$3:$H$401&lt;&gt;""),$C$3:$C$401),COLUMNS($Q:V)),"-")</f>
        <v>-</v>
      </c>
      <c r="W140" s="63" t="str">
        <f t="array" aca="1" ref="W140" ca="1">IFERROR(SMALL(IF(($H$3:$H$401=$N140)*($H$3:$H$401&lt;&gt;""),$C$3:$C$401),COLUMNS($Q:W)),"-")</f>
        <v>-</v>
      </c>
      <c r="X140" s="63" t="str">
        <f t="array" aca="1" ref="X140" ca="1">IFERROR(SMALL(IF(($H$3:$H$401=$N140)*($H$3:$H$401&lt;&gt;""),$C$3:$C$401),COLUMNS($Q:X)),"-")</f>
        <v>-</v>
      </c>
      <c r="Y140" s="63" t="str">
        <f t="array" aca="1" ref="Y140" ca="1">IFERROR(SMALL(IF(($H$3:$H$401=$N140)*($H$3:$H$401&lt;&gt;""),$C$3:$C$401),COLUMNS($Q:Y)),"-")</f>
        <v>-</v>
      </c>
      <c r="Z140" s="63" t="str">
        <f t="array" aca="1" ref="Z140" ca="1">IFERROR(SMALL(IF(($H$3:$H$401=$N140)*($H$3:$H$401&lt;&gt;""),$C$3:$C$401),COLUMNS($Q:Z)),"-")</f>
        <v>-</v>
      </c>
      <c r="AA140" s="40" t="str">
        <f t="array" aca="1" ref="AA140" ca="1">IFERROR(SMALL(IF(($H$3:$H$401=$N140)*($H$3:$H$401&lt;&gt;""),$C$3:$C$401),COLUMNS($Q:AA)),"-")</f>
        <v>-</v>
      </c>
      <c r="AB140" s="63" t="str">
        <f t="array" aca="1" ref="AB140" ca="1">IFERROR(SMALL(IF(($H$3:$H$401=$N140)*($H$3:$H$401&lt;&gt;""),$C$3:$C$401),COLUMNS($Q:AB)),"-")</f>
        <v>-</v>
      </c>
      <c r="AC140" s="63" t="str">
        <f t="array" aca="1" ref="AC140" ca="1">IFERROR(SMALL(IF(($H$3:$H$401=$N140)*($H$3:$H$401&lt;&gt;""),$C$3:$C$401),COLUMNS($Q:AC)),"-")</f>
        <v>-</v>
      </c>
      <c r="AD140" s="63" t="str">
        <f t="array" aca="1" ref="AD140" ca="1">IFERROR(SMALL(IF(($H$3:$H$401=$N140)*($H$3:$H$401&lt;&gt;""),$C$3:$C$401),COLUMNS($Q:AD)),"-")</f>
        <v>-</v>
      </c>
      <c r="AE140" s="63" t="str">
        <f t="array" aca="1" ref="AE140" ca="1">IFERROR(SMALL(IF(($H$3:$H$401=$N140)*($H$3:$H$401&lt;&gt;""),$C$3:$C$401),COLUMNS($Q:AE)),"-")</f>
        <v>-</v>
      </c>
    </row>
    <row r="141" spans="2:31" ht="13">
      <c r="B141" s="175"/>
      <c r="C141" s="19">
        <v>139</v>
      </c>
      <c r="D141" s="22" t="str">
        <f t="array" ref="D141">IF(ISERROR(INDEX(DossardsARV,MATCH($A$3&amp;C141,triselcourse&amp;claselcourARV,0))),"-",INDEX(DossardsARV,MATCH($A$3&amp;C141,triselcourse&amp;claselcourARV,0)))</f>
        <v>-</v>
      </c>
      <c r="E141" s="117" t="str">
        <f t="shared" si="26"/>
        <v>-</v>
      </c>
      <c r="F141" s="117" t="str">
        <f t="shared" si="27"/>
        <v>-</v>
      </c>
      <c r="G141" s="21" t="str">
        <f t="array" ref="G141">IF($D141="","",IF(ISERROR(INDEX(TempsARV,MATCH($A$3&amp;D141,triselcourse&amp;DossardsARV,0))),"-",INDEX(TempsARV,MATCH($A$3&amp;D141,triselcourse&amp;DossardsARV,0))))</f>
        <v>-</v>
      </c>
      <c r="H141" s="117" t="str">
        <f t="shared" si="28"/>
        <v/>
      </c>
      <c r="I141" s="117" t="str">
        <f t="shared" si="29"/>
        <v/>
      </c>
      <c r="J141" s="117" t="str">
        <f t="shared" si="30"/>
        <v/>
      </c>
      <c r="K141" s="117" t="str">
        <f t="shared" si="31"/>
        <v/>
      </c>
      <c r="L141" s="62" t="str">
        <f t="array" aca="1" ref="L141" ca="1">IF(ISBLANK($C141),"",IF(OR(COUNTIF(clubARV5,H141)&lt;choixt5,COUNTIF($H$2:H140,H141)),"",SUM(SMALL(IF(clubARV5=H141,$C$3:$C$401),ROW(INDIRECT("1:"&amp;choixt5))))+ROW()/9^9))</f>
        <v/>
      </c>
      <c r="M141" s="36" t="str">
        <f ca="1">IF(N141="","",ROWS(M$3:M141))</f>
        <v/>
      </c>
      <c r="N141" s="1" t="str">
        <f ca="1">IF(COUNT(POINTS1b5)&lt;ROWS(N$3:N141),"",INDEX(clubARV5,MATCH(P141,POINTS1b5,0)))</f>
        <v/>
      </c>
      <c r="O141" s="1">
        <f t="shared" ca="1" si="32"/>
        <v>399</v>
      </c>
      <c r="P141" s="2" t="str">
        <f ca="1">IF(COUNT(POINTS1b5)&lt;ROWS(P$3:P141),"",SMALL(POINTS1b5,ROWS(P$3:P141)))</f>
        <v/>
      </c>
      <c r="Q141" s="40" t="str">
        <f t="array" aca="1" ref="Q141" ca="1">IFERROR(SMALL(IF(($H$3:$H$401=$N141)*($H$3:$H$401&lt;&gt;""),$C$3:$C$401),COLUMNS($Q:Q)),"-")</f>
        <v>-</v>
      </c>
      <c r="R141" s="63" t="str">
        <f t="array" aca="1" ref="R141" ca="1">IFERROR(SMALL(IF(($H$3:$H$401=$N141)*($H$3:$H$401&lt;&gt;""),$C$3:$C$401),COLUMNS($Q:R)),"-")</f>
        <v>-</v>
      </c>
      <c r="S141" s="63" t="str">
        <f t="array" aca="1" ref="S141" ca="1">IFERROR(SMALL(IF(($H$3:$H$401=$N141)*($H$3:$H$401&lt;&gt;""),$C$3:$C$401),COLUMNS($Q:S)),"-")</f>
        <v>-</v>
      </c>
      <c r="T141" s="63" t="str">
        <f t="array" aca="1" ref="T141" ca="1">IFERROR(SMALL(IF(($H$3:$H$401=$N141)*($H$3:$H$401&lt;&gt;""),$C$3:$C$401),COLUMNS($Q:T)),"-")</f>
        <v>-</v>
      </c>
      <c r="U141" s="63" t="str">
        <f t="array" aca="1" ref="U141" ca="1">IFERROR(SMALL(IF(($H$3:$H$401=$N141)*($H$3:$H$401&lt;&gt;""),$C$3:$C$401),COLUMNS($Q:U)),"-")</f>
        <v>-</v>
      </c>
      <c r="V141" s="40" t="str">
        <f t="array" aca="1" ref="V141" ca="1">IFERROR(SMALL(IF(($H$3:$H$401=$N141)*($H$3:$H$401&lt;&gt;""),$C$3:$C$401),COLUMNS($Q:V)),"-")</f>
        <v>-</v>
      </c>
      <c r="W141" s="63" t="str">
        <f t="array" aca="1" ref="W141" ca="1">IFERROR(SMALL(IF(($H$3:$H$401=$N141)*($H$3:$H$401&lt;&gt;""),$C$3:$C$401),COLUMNS($Q:W)),"-")</f>
        <v>-</v>
      </c>
      <c r="X141" s="63" t="str">
        <f t="array" aca="1" ref="X141" ca="1">IFERROR(SMALL(IF(($H$3:$H$401=$N141)*($H$3:$H$401&lt;&gt;""),$C$3:$C$401),COLUMNS($Q:X)),"-")</f>
        <v>-</v>
      </c>
      <c r="Y141" s="63" t="str">
        <f t="array" aca="1" ref="Y141" ca="1">IFERROR(SMALL(IF(($H$3:$H$401=$N141)*($H$3:$H$401&lt;&gt;""),$C$3:$C$401),COLUMNS($Q:Y)),"-")</f>
        <v>-</v>
      </c>
      <c r="Z141" s="63" t="str">
        <f t="array" aca="1" ref="Z141" ca="1">IFERROR(SMALL(IF(($H$3:$H$401=$N141)*($H$3:$H$401&lt;&gt;""),$C$3:$C$401),COLUMNS($Q:Z)),"-")</f>
        <v>-</v>
      </c>
      <c r="AA141" s="40" t="str">
        <f t="array" aca="1" ref="AA141" ca="1">IFERROR(SMALL(IF(($H$3:$H$401=$N141)*($H$3:$H$401&lt;&gt;""),$C$3:$C$401),COLUMNS($Q:AA)),"-")</f>
        <v>-</v>
      </c>
      <c r="AB141" s="63" t="str">
        <f t="array" aca="1" ref="AB141" ca="1">IFERROR(SMALL(IF(($H$3:$H$401=$N141)*($H$3:$H$401&lt;&gt;""),$C$3:$C$401),COLUMNS($Q:AB)),"-")</f>
        <v>-</v>
      </c>
      <c r="AC141" s="63" t="str">
        <f t="array" aca="1" ref="AC141" ca="1">IFERROR(SMALL(IF(($H$3:$H$401=$N141)*($H$3:$H$401&lt;&gt;""),$C$3:$C$401),COLUMNS($Q:AC)),"-")</f>
        <v>-</v>
      </c>
      <c r="AD141" s="63" t="str">
        <f t="array" aca="1" ref="AD141" ca="1">IFERROR(SMALL(IF(($H$3:$H$401=$N141)*($H$3:$H$401&lt;&gt;""),$C$3:$C$401),COLUMNS($Q:AD)),"-")</f>
        <v>-</v>
      </c>
      <c r="AE141" s="63" t="str">
        <f t="array" aca="1" ref="AE141" ca="1">IFERROR(SMALL(IF(($H$3:$H$401=$N141)*($H$3:$H$401&lt;&gt;""),$C$3:$C$401),COLUMNS($Q:AE)),"-")</f>
        <v>-</v>
      </c>
    </row>
    <row r="142" spans="2:31" ht="13">
      <c r="B142" s="175"/>
      <c r="C142" s="19">
        <v>140</v>
      </c>
      <c r="D142" s="22" t="str">
        <f t="array" ref="D142">IF(ISERROR(INDEX(DossardsARV,MATCH($A$3&amp;C142,triselcourse&amp;claselcourARV,0))),"-",INDEX(DossardsARV,MATCH($A$3&amp;C142,triselcourse&amp;claselcourARV,0)))</f>
        <v>-</v>
      </c>
      <c r="E142" s="117" t="str">
        <f t="shared" si="26"/>
        <v>-</v>
      </c>
      <c r="F142" s="117" t="str">
        <f t="shared" si="27"/>
        <v>-</v>
      </c>
      <c r="G142" s="21" t="str">
        <f t="array" ref="G142">IF($D142="","",IF(ISERROR(INDEX(TempsARV,MATCH($A$3&amp;D142,triselcourse&amp;DossardsARV,0))),"-",INDEX(TempsARV,MATCH($A$3&amp;D142,triselcourse&amp;DossardsARV,0))))</f>
        <v>-</v>
      </c>
      <c r="H142" s="117" t="str">
        <f t="shared" si="28"/>
        <v/>
      </c>
      <c r="I142" s="117" t="str">
        <f t="shared" si="29"/>
        <v/>
      </c>
      <c r="J142" s="117" t="str">
        <f t="shared" si="30"/>
        <v/>
      </c>
      <c r="K142" s="117" t="str">
        <f t="shared" si="31"/>
        <v/>
      </c>
      <c r="L142" s="62" t="str">
        <f t="array" aca="1" ref="L142" ca="1">IF(ISBLANK($C142),"",IF(OR(COUNTIF(clubARV5,H142)&lt;choixt5,COUNTIF($H$2:H141,H142)),"",SUM(SMALL(IF(clubARV5=H142,$C$3:$C$401),ROW(INDIRECT("1:"&amp;choixt5))))+ROW()/9^9))</f>
        <v/>
      </c>
      <c r="M142" s="36" t="str">
        <f ca="1">IF(N142="","",ROWS(M$3:M142))</f>
        <v/>
      </c>
      <c r="N142" s="1" t="str">
        <f ca="1">IF(COUNT(POINTS1b5)&lt;ROWS(N$3:N142),"",INDEX(clubARV5,MATCH(P142,POINTS1b5,0)))</f>
        <v/>
      </c>
      <c r="O142" s="1">
        <f t="shared" ca="1" si="32"/>
        <v>399</v>
      </c>
      <c r="P142" s="2" t="str">
        <f ca="1">IF(COUNT(POINTS1b5)&lt;ROWS(P$3:P142),"",SMALL(POINTS1b5,ROWS(P$3:P142)))</f>
        <v/>
      </c>
      <c r="Q142" s="40" t="str">
        <f t="array" aca="1" ref="Q142" ca="1">IFERROR(SMALL(IF(($H$3:$H$401=$N142)*($H$3:$H$401&lt;&gt;""),$C$3:$C$401),COLUMNS($Q:Q)),"-")</f>
        <v>-</v>
      </c>
      <c r="R142" s="63" t="str">
        <f t="array" aca="1" ref="R142" ca="1">IFERROR(SMALL(IF(($H$3:$H$401=$N142)*($H$3:$H$401&lt;&gt;""),$C$3:$C$401),COLUMNS($Q:R)),"-")</f>
        <v>-</v>
      </c>
      <c r="S142" s="63" t="str">
        <f t="array" aca="1" ref="S142" ca="1">IFERROR(SMALL(IF(($H$3:$H$401=$N142)*($H$3:$H$401&lt;&gt;""),$C$3:$C$401),COLUMNS($Q:S)),"-")</f>
        <v>-</v>
      </c>
      <c r="T142" s="63" t="str">
        <f t="array" aca="1" ref="T142" ca="1">IFERROR(SMALL(IF(($H$3:$H$401=$N142)*($H$3:$H$401&lt;&gt;""),$C$3:$C$401),COLUMNS($Q:T)),"-")</f>
        <v>-</v>
      </c>
      <c r="U142" s="63" t="str">
        <f t="array" aca="1" ref="U142" ca="1">IFERROR(SMALL(IF(($H$3:$H$401=$N142)*($H$3:$H$401&lt;&gt;""),$C$3:$C$401),COLUMNS($Q:U)),"-")</f>
        <v>-</v>
      </c>
      <c r="V142" s="40" t="str">
        <f t="array" aca="1" ref="V142" ca="1">IFERROR(SMALL(IF(($H$3:$H$401=$N142)*($H$3:$H$401&lt;&gt;""),$C$3:$C$401),COLUMNS($Q:V)),"-")</f>
        <v>-</v>
      </c>
      <c r="W142" s="63" t="str">
        <f t="array" aca="1" ref="W142" ca="1">IFERROR(SMALL(IF(($H$3:$H$401=$N142)*($H$3:$H$401&lt;&gt;""),$C$3:$C$401),COLUMNS($Q:W)),"-")</f>
        <v>-</v>
      </c>
      <c r="X142" s="63" t="str">
        <f t="array" aca="1" ref="X142" ca="1">IFERROR(SMALL(IF(($H$3:$H$401=$N142)*($H$3:$H$401&lt;&gt;""),$C$3:$C$401),COLUMNS($Q:X)),"-")</f>
        <v>-</v>
      </c>
      <c r="Y142" s="63" t="str">
        <f t="array" aca="1" ref="Y142" ca="1">IFERROR(SMALL(IF(($H$3:$H$401=$N142)*($H$3:$H$401&lt;&gt;""),$C$3:$C$401),COLUMNS($Q:Y)),"-")</f>
        <v>-</v>
      </c>
      <c r="Z142" s="63" t="str">
        <f t="array" aca="1" ref="Z142" ca="1">IFERROR(SMALL(IF(($H$3:$H$401=$N142)*($H$3:$H$401&lt;&gt;""),$C$3:$C$401),COLUMNS($Q:Z)),"-")</f>
        <v>-</v>
      </c>
      <c r="AA142" s="40" t="str">
        <f t="array" aca="1" ref="AA142" ca="1">IFERROR(SMALL(IF(($H$3:$H$401=$N142)*($H$3:$H$401&lt;&gt;""),$C$3:$C$401),COLUMNS($Q:AA)),"-")</f>
        <v>-</v>
      </c>
      <c r="AB142" s="63" t="str">
        <f t="array" aca="1" ref="AB142" ca="1">IFERROR(SMALL(IF(($H$3:$H$401=$N142)*($H$3:$H$401&lt;&gt;""),$C$3:$C$401),COLUMNS($Q:AB)),"-")</f>
        <v>-</v>
      </c>
      <c r="AC142" s="63" t="str">
        <f t="array" aca="1" ref="AC142" ca="1">IFERROR(SMALL(IF(($H$3:$H$401=$N142)*($H$3:$H$401&lt;&gt;""),$C$3:$C$401),COLUMNS($Q:AC)),"-")</f>
        <v>-</v>
      </c>
      <c r="AD142" s="63" t="str">
        <f t="array" aca="1" ref="AD142" ca="1">IFERROR(SMALL(IF(($H$3:$H$401=$N142)*($H$3:$H$401&lt;&gt;""),$C$3:$C$401),COLUMNS($Q:AD)),"-")</f>
        <v>-</v>
      </c>
      <c r="AE142" s="63" t="str">
        <f t="array" aca="1" ref="AE142" ca="1">IFERROR(SMALL(IF(($H$3:$H$401=$N142)*($H$3:$H$401&lt;&gt;""),$C$3:$C$401),COLUMNS($Q:AE)),"-")</f>
        <v>-</v>
      </c>
    </row>
    <row r="143" spans="2:31" ht="13">
      <c r="B143" s="175"/>
      <c r="C143" s="19">
        <v>141</v>
      </c>
      <c r="D143" s="22" t="str">
        <f t="array" ref="D143">IF(ISERROR(INDEX(DossardsARV,MATCH($A$3&amp;C143,triselcourse&amp;claselcourARV,0))),"-",INDEX(DossardsARV,MATCH($A$3&amp;C143,triselcourse&amp;claselcourARV,0)))</f>
        <v>-</v>
      </c>
      <c r="E143" s="117" t="str">
        <f t="shared" si="26"/>
        <v>-</v>
      </c>
      <c r="F143" s="117" t="str">
        <f t="shared" si="27"/>
        <v>-</v>
      </c>
      <c r="G143" s="21" t="str">
        <f t="array" ref="G143">IF($D143="","",IF(ISERROR(INDEX(TempsARV,MATCH($A$3&amp;D143,triselcourse&amp;DossardsARV,0))),"-",INDEX(TempsARV,MATCH($A$3&amp;D143,triselcourse&amp;DossardsARV,0))))</f>
        <v>-</v>
      </c>
      <c r="H143" s="117" t="str">
        <f t="shared" si="28"/>
        <v/>
      </c>
      <c r="I143" s="117" t="str">
        <f t="shared" si="29"/>
        <v/>
      </c>
      <c r="J143" s="117" t="str">
        <f t="shared" si="30"/>
        <v/>
      </c>
      <c r="K143" s="117" t="str">
        <f t="shared" si="31"/>
        <v/>
      </c>
      <c r="L143" s="62" t="str">
        <f t="array" aca="1" ref="L143" ca="1">IF(ISBLANK($C143),"",IF(OR(COUNTIF(clubARV5,H143)&lt;choixt5,COUNTIF($H$2:H142,H143)),"",SUM(SMALL(IF(clubARV5=H143,$C$3:$C$401),ROW(INDIRECT("1:"&amp;choixt5))))+ROW()/9^9))</f>
        <v/>
      </c>
      <c r="M143" s="36" t="str">
        <f ca="1">IF(N143="","",ROWS(M$3:M143))</f>
        <v/>
      </c>
      <c r="N143" s="1" t="str">
        <f ca="1">IF(COUNT(POINTS1b5)&lt;ROWS(N$3:N143),"",INDEX(clubARV5,MATCH(P143,POINTS1b5,0)))</f>
        <v/>
      </c>
      <c r="O143" s="1">
        <f t="shared" ca="1" si="32"/>
        <v>399</v>
      </c>
      <c r="P143" s="2" t="str">
        <f ca="1">IF(COUNT(POINTS1b5)&lt;ROWS(P$3:P143),"",SMALL(POINTS1b5,ROWS(P$3:P143)))</f>
        <v/>
      </c>
      <c r="Q143" s="40" t="str">
        <f t="array" aca="1" ref="Q143" ca="1">IFERROR(SMALL(IF(($H$3:$H$401=$N143)*($H$3:$H$401&lt;&gt;""),$C$3:$C$401),COLUMNS($Q:Q)),"-")</f>
        <v>-</v>
      </c>
      <c r="R143" s="63" t="str">
        <f t="array" aca="1" ref="R143" ca="1">IFERROR(SMALL(IF(($H$3:$H$401=$N143)*($H$3:$H$401&lt;&gt;""),$C$3:$C$401),COLUMNS($Q:R)),"-")</f>
        <v>-</v>
      </c>
      <c r="S143" s="63" t="str">
        <f t="array" aca="1" ref="S143" ca="1">IFERROR(SMALL(IF(($H$3:$H$401=$N143)*($H$3:$H$401&lt;&gt;""),$C$3:$C$401),COLUMNS($Q:S)),"-")</f>
        <v>-</v>
      </c>
      <c r="T143" s="63" t="str">
        <f t="array" aca="1" ref="T143" ca="1">IFERROR(SMALL(IF(($H$3:$H$401=$N143)*($H$3:$H$401&lt;&gt;""),$C$3:$C$401),COLUMNS($Q:T)),"-")</f>
        <v>-</v>
      </c>
      <c r="U143" s="63" t="str">
        <f t="array" aca="1" ref="U143" ca="1">IFERROR(SMALL(IF(($H$3:$H$401=$N143)*($H$3:$H$401&lt;&gt;""),$C$3:$C$401),COLUMNS($Q:U)),"-")</f>
        <v>-</v>
      </c>
      <c r="V143" s="40" t="str">
        <f t="array" aca="1" ref="V143" ca="1">IFERROR(SMALL(IF(($H$3:$H$401=$N143)*($H$3:$H$401&lt;&gt;""),$C$3:$C$401),COLUMNS($Q:V)),"-")</f>
        <v>-</v>
      </c>
      <c r="W143" s="63" t="str">
        <f t="array" aca="1" ref="W143" ca="1">IFERROR(SMALL(IF(($H$3:$H$401=$N143)*($H$3:$H$401&lt;&gt;""),$C$3:$C$401),COLUMNS($Q:W)),"-")</f>
        <v>-</v>
      </c>
      <c r="X143" s="63" t="str">
        <f t="array" aca="1" ref="X143" ca="1">IFERROR(SMALL(IF(($H$3:$H$401=$N143)*($H$3:$H$401&lt;&gt;""),$C$3:$C$401),COLUMNS($Q:X)),"-")</f>
        <v>-</v>
      </c>
      <c r="Y143" s="63" t="str">
        <f t="array" aca="1" ref="Y143" ca="1">IFERROR(SMALL(IF(($H$3:$H$401=$N143)*($H$3:$H$401&lt;&gt;""),$C$3:$C$401),COLUMNS($Q:Y)),"-")</f>
        <v>-</v>
      </c>
      <c r="Z143" s="63" t="str">
        <f t="array" aca="1" ref="Z143" ca="1">IFERROR(SMALL(IF(($H$3:$H$401=$N143)*($H$3:$H$401&lt;&gt;""),$C$3:$C$401),COLUMNS($Q:Z)),"-")</f>
        <v>-</v>
      </c>
      <c r="AA143" s="40" t="str">
        <f t="array" aca="1" ref="AA143" ca="1">IFERROR(SMALL(IF(($H$3:$H$401=$N143)*($H$3:$H$401&lt;&gt;""),$C$3:$C$401),COLUMNS($Q:AA)),"-")</f>
        <v>-</v>
      </c>
      <c r="AB143" s="63" t="str">
        <f t="array" aca="1" ref="AB143" ca="1">IFERROR(SMALL(IF(($H$3:$H$401=$N143)*($H$3:$H$401&lt;&gt;""),$C$3:$C$401),COLUMNS($Q:AB)),"-")</f>
        <v>-</v>
      </c>
      <c r="AC143" s="63" t="str">
        <f t="array" aca="1" ref="AC143" ca="1">IFERROR(SMALL(IF(($H$3:$H$401=$N143)*($H$3:$H$401&lt;&gt;""),$C$3:$C$401),COLUMNS($Q:AC)),"-")</f>
        <v>-</v>
      </c>
      <c r="AD143" s="63" t="str">
        <f t="array" aca="1" ref="AD143" ca="1">IFERROR(SMALL(IF(($H$3:$H$401=$N143)*($H$3:$H$401&lt;&gt;""),$C$3:$C$401),COLUMNS($Q:AD)),"-")</f>
        <v>-</v>
      </c>
      <c r="AE143" s="63" t="str">
        <f t="array" aca="1" ref="AE143" ca="1">IFERROR(SMALL(IF(($H$3:$H$401=$N143)*($H$3:$H$401&lt;&gt;""),$C$3:$C$401),COLUMNS($Q:AE)),"-")</f>
        <v>-</v>
      </c>
    </row>
    <row r="144" spans="2:31" ht="13">
      <c r="B144" s="175"/>
      <c r="C144" s="19">
        <v>142</v>
      </c>
      <c r="D144" s="22" t="str">
        <f t="array" ref="D144">IF(ISERROR(INDEX(DossardsARV,MATCH($A$3&amp;C144,triselcourse&amp;claselcourARV,0))),"-",INDEX(DossardsARV,MATCH($A$3&amp;C144,triselcourse&amp;claselcourARV,0)))</f>
        <v>-</v>
      </c>
      <c r="E144" s="117" t="str">
        <f t="shared" si="26"/>
        <v>-</v>
      </c>
      <c r="F144" s="117" t="str">
        <f t="shared" si="27"/>
        <v>-</v>
      </c>
      <c r="G144" s="21" t="str">
        <f t="array" ref="G144">IF($D144="","",IF(ISERROR(INDEX(TempsARV,MATCH($A$3&amp;D144,triselcourse&amp;DossardsARV,0))),"-",INDEX(TempsARV,MATCH($A$3&amp;D144,triselcourse&amp;DossardsARV,0))))</f>
        <v>-</v>
      </c>
      <c r="H144" s="117" t="str">
        <f t="shared" si="28"/>
        <v/>
      </c>
      <c r="I144" s="117" t="str">
        <f t="shared" si="29"/>
        <v/>
      </c>
      <c r="J144" s="117" t="str">
        <f t="shared" si="30"/>
        <v/>
      </c>
      <c r="K144" s="117" t="str">
        <f t="shared" si="31"/>
        <v/>
      </c>
      <c r="L144" s="62" t="str">
        <f t="array" aca="1" ref="L144" ca="1">IF(ISBLANK($C144),"",IF(OR(COUNTIF(clubARV5,H144)&lt;choixt5,COUNTIF($H$2:H143,H144)),"",SUM(SMALL(IF(clubARV5=H144,$C$3:$C$401),ROW(INDIRECT("1:"&amp;choixt5))))+ROW()/9^9))</f>
        <v/>
      </c>
      <c r="M144" s="36" t="str">
        <f ca="1">IF(N144="","",ROWS(M$3:M144))</f>
        <v/>
      </c>
      <c r="N144" s="1" t="str">
        <f ca="1">IF(COUNT(POINTS1b5)&lt;ROWS(N$3:N144),"",INDEX(clubARV5,MATCH(P144,POINTS1b5,0)))</f>
        <v/>
      </c>
      <c r="O144" s="1">
        <f t="shared" ca="1" si="32"/>
        <v>399</v>
      </c>
      <c r="P144" s="2" t="str">
        <f ca="1">IF(COUNT(POINTS1b5)&lt;ROWS(P$3:P144),"",SMALL(POINTS1b5,ROWS(P$3:P144)))</f>
        <v/>
      </c>
      <c r="Q144" s="40" t="str">
        <f t="array" aca="1" ref="Q144" ca="1">IFERROR(SMALL(IF(($H$3:$H$401=$N144)*($H$3:$H$401&lt;&gt;""),$C$3:$C$401),COLUMNS($Q:Q)),"-")</f>
        <v>-</v>
      </c>
      <c r="R144" s="63" t="str">
        <f t="array" aca="1" ref="R144" ca="1">IFERROR(SMALL(IF(($H$3:$H$401=$N144)*($H$3:$H$401&lt;&gt;""),$C$3:$C$401),COLUMNS($Q:R)),"-")</f>
        <v>-</v>
      </c>
      <c r="S144" s="63" t="str">
        <f t="array" aca="1" ref="S144" ca="1">IFERROR(SMALL(IF(($H$3:$H$401=$N144)*($H$3:$H$401&lt;&gt;""),$C$3:$C$401),COLUMNS($Q:S)),"-")</f>
        <v>-</v>
      </c>
      <c r="T144" s="63" t="str">
        <f t="array" aca="1" ref="T144" ca="1">IFERROR(SMALL(IF(($H$3:$H$401=$N144)*($H$3:$H$401&lt;&gt;""),$C$3:$C$401),COLUMNS($Q:T)),"-")</f>
        <v>-</v>
      </c>
      <c r="U144" s="63" t="str">
        <f t="array" aca="1" ref="U144" ca="1">IFERROR(SMALL(IF(($H$3:$H$401=$N144)*($H$3:$H$401&lt;&gt;""),$C$3:$C$401),COLUMNS($Q:U)),"-")</f>
        <v>-</v>
      </c>
      <c r="V144" s="40" t="str">
        <f t="array" aca="1" ref="V144" ca="1">IFERROR(SMALL(IF(($H$3:$H$401=$N144)*($H$3:$H$401&lt;&gt;""),$C$3:$C$401),COLUMNS($Q:V)),"-")</f>
        <v>-</v>
      </c>
      <c r="W144" s="63" t="str">
        <f t="array" aca="1" ref="W144" ca="1">IFERROR(SMALL(IF(($H$3:$H$401=$N144)*($H$3:$H$401&lt;&gt;""),$C$3:$C$401),COLUMNS($Q:W)),"-")</f>
        <v>-</v>
      </c>
      <c r="X144" s="63" t="str">
        <f t="array" aca="1" ref="X144" ca="1">IFERROR(SMALL(IF(($H$3:$H$401=$N144)*($H$3:$H$401&lt;&gt;""),$C$3:$C$401),COLUMNS($Q:X)),"-")</f>
        <v>-</v>
      </c>
      <c r="Y144" s="63" t="str">
        <f t="array" aca="1" ref="Y144" ca="1">IFERROR(SMALL(IF(($H$3:$H$401=$N144)*($H$3:$H$401&lt;&gt;""),$C$3:$C$401),COLUMNS($Q:Y)),"-")</f>
        <v>-</v>
      </c>
      <c r="Z144" s="63" t="str">
        <f t="array" aca="1" ref="Z144" ca="1">IFERROR(SMALL(IF(($H$3:$H$401=$N144)*($H$3:$H$401&lt;&gt;""),$C$3:$C$401),COLUMNS($Q:Z)),"-")</f>
        <v>-</v>
      </c>
      <c r="AA144" s="40" t="str">
        <f t="array" aca="1" ref="AA144" ca="1">IFERROR(SMALL(IF(($H$3:$H$401=$N144)*($H$3:$H$401&lt;&gt;""),$C$3:$C$401),COLUMNS($Q:AA)),"-")</f>
        <v>-</v>
      </c>
      <c r="AB144" s="63" t="str">
        <f t="array" aca="1" ref="AB144" ca="1">IFERROR(SMALL(IF(($H$3:$H$401=$N144)*($H$3:$H$401&lt;&gt;""),$C$3:$C$401),COLUMNS($Q:AB)),"-")</f>
        <v>-</v>
      </c>
      <c r="AC144" s="63" t="str">
        <f t="array" aca="1" ref="AC144" ca="1">IFERROR(SMALL(IF(($H$3:$H$401=$N144)*($H$3:$H$401&lt;&gt;""),$C$3:$C$401),COLUMNS($Q:AC)),"-")</f>
        <v>-</v>
      </c>
      <c r="AD144" s="63" t="str">
        <f t="array" aca="1" ref="AD144" ca="1">IFERROR(SMALL(IF(($H$3:$H$401=$N144)*($H$3:$H$401&lt;&gt;""),$C$3:$C$401),COLUMNS($Q:AD)),"-")</f>
        <v>-</v>
      </c>
      <c r="AE144" s="63" t="str">
        <f t="array" aca="1" ref="AE144" ca="1">IFERROR(SMALL(IF(($H$3:$H$401=$N144)*($H$3:$H$401&lt;&gt;""),$C$3:$C$401),COLUMNS($Q:AE)),"-")</f>
        <v>-</v>
      </c>
    </row>
    <row r="145" spans="2:31" ht="13">
      <c r="B145" s="175"/>
      <c r="C145" s="19">
        <v>143</v>
      </c>
      <c r="D145" s="22" t="str">
        <f t="array" ref="D145">IF(ISERROR(INDEX(DossardsARV,MATCH($A$3&amp;C145,triselcourse&amp;claselcourARV,0))),"-",INDEX(DossardsARV,MATCH($A$3&amp;C145,triselcourse&amp;claselcourARV,0)))</f>
        <v>-</v>
      </c>
      <c r="E145" s="117" t="str">
        <f t="shared" si="26"/>
        <v>-</v>
      </c>
      <c r="F145" s="117" t="str">
        <f t="shared" si="27"/>
        <v>-</v>
      </c>
      <c r="G145" s="21" t="str">
        <f t="array" ref="G145">IF($D145="","",IF(ISERROR(INDEX(TempsARV,MATCH($A$3&amp;D145,triselcourse&amp;DossardsARV,0))),"-",INDEX(TempsARV,MATCH($A$3&amp;D145,triselcourse&amp;DossardsARV,0))))</f>
        <v>-</v>
      </c>
      <c r="H145" s="117" t="str">
        <f t="shared" si="28"/>
        <v/>
      </c>
      <c r="I145" s="117" t="str">
        <f t="shared" si="29"/>
        <v/>
      </c>
      <c r="J145" s="117" t="str">
        <f t="shared" si="30"/>
        <v/>
      </c>
      <c r="K145" s="117" t="str">
        <f t="shared" si="31"/>
        <v/>
      </c>
      <c r="L145" s="62" t="str">
        <f t="array" aca="1" ref="L145" ca="1">IF(ISBLANK($C145),"",IF(OR(COUNTIF(clubARV5,H145)&lt;choixt5,COUNTIF($H$2:H144,H145)),"",SUM(SMALL(IF(clubARV5=H145,$C$3:$C$401),ROW(INDIRECT("1:"&amp;choixt5))))+ROW()/9^9))</f>
        <v/>
      </c>
      <c r="M145" s="36" t="str">
        <f ca="1">IF(N145="","",ROWS(M$3:M145))</f>
        <v/>
      </c>
      <c r="N145" s="1" t="str">
        <f ca="1">IF(COUNT(POINTS1b5)&lt;ROWS(N$3:N145),"",INDEX(clubARV5,MATCH(P145,POINTS1b5,0)))</f>
        <v/>
      </c>
      <c r="O145" s="1">
        <f t="shared" ca="1" si="32"/>
        <v>399</v>
      </c>
      <c r="P145" s="2" t="str">
        <f ca="1">IF(COUNT(POINTS1b5)&lt;ROWS(P$3:P145),"",SMALL(POINTS1b5,ROWS(P$3:P145)))</f>
        <v/>
      </c>
      <c r="Q145" s="40" t="str">
        <f t="array" aca="1" ref="Q145" ca="1">IFERROR(SMALL(IF(($H$3:$H$401=$N145)*($H$3:$H$401&lt;&gt;""),$C$3:$C$401),COLUMNS($Q:Q)),"-")</f>
        <v>-</v>
      </c>
      <c r="R145" s="63" t="str">
        <f t="array" aca="1" ref="R145" ca="1">IFERROR(SMALL(IF(($H$3:$H$401=$N145)*($H$3:$H$401&lt;&gt;""),$C$3:$C$401),COLUMNS($Q:R)),"-")</f>
        <v>-</v>
      </c>
      <c r="S145" s="63" t="str">
        <f t="array" aca="1" ref="S145" ca="1">IFERROR(SMALL(IF(($H$3:$H$401=$N145)*($H$3:$H$401&lt;&gt;""),$C$3:$C$401),COLUMNS($Q:S)),"-")</f>
        <v>-</v>
      </c>
      <c r="T145" s="63" t="str">
        <f t="array" aca="1" ref="T145" ca="1">IFERROR(SMALL(IF(($H$3:$H$401=$N145)*($H$3:$H$401&lt;&gt;""),$C$3:$C$401),COLUMNS($Q:T)),"-")</f>
        <v>-</v>
      </c>
      <c r="U145" s="63" t="str">
        <f t="array" aca="1" ref="U145" ca="1">IFERROR(SMALL(IF(($H$3:$H$401=$N145)*($H$3:$H$401&lt;&gt;""),$C$3:$C$401),COLUMNS($Q:U)),"-")</f>
        <v>-</v>
      </c>
      <c r="V145" s="40" t="str">
        <f t="array" aca="1" ref="V145" ca="1">IFERROR(SMALL(IF(($H$3:$H$401=$N145)*($H$3:$H$401&lt;&gt;""),$C$3:$C$401),COLUMNS($Q:V)),"-")</f>
        <v>-</v>
      </c>
      <c r="W145" s="63" t="str">
        <f t="array" aca="1" ref="W145" ca="1">IFERROR(SMALL(IF(($H$3:$H$401=$N145)*($H$3:$H$401&lt;&gt;""),$C$3:$C$401),COLUMNS($Q:W)),"-")</f>
        <v>-</v>
      </c>
      <c r="X145" s="63" t="str">
        <f t="array" aca="1" ref="X145" ca="1">IFERROR(SMALL(IF(($H$3:$H$401=$N145)*($H$3:$H$401&lt;&gt;""),$C$3:$C$401),COLUMNS($Q:X)),"-")</f>
        <v>-</v>
      </c>
      <c r="Y145" s="63" t="str">
        <f t="array" aca="1" ref="Y145" ca="1">IFERROR(SMALL(IF(($H$3:$H$401=$N145)*($H$3:$H$401&lt;&gt;""),$C$3:$C$401),COLUMNS($Q:Y)),"-")</f>
        <v>-</v>
      </c>
      <c r="Z145" s="63" t="str">
        <f t="array" aca="1" ref="Z145" ca="1">IFERROR(SMALL(IF(($H$3:$H$401=$N145)*($H$3:$H$401&lt;&gt;""),$C$3:$C$401),COLUMNS($Q:Z)),"-")</f>
        <v>-</v>
      </c>
      <c r="AA145" s="40" t="str">
        <f t="array" aca="1" ref="AA145" ca="1">IFERROR(SMALL(IF(($H$3:$H$401=$N145)*($H$3:$H$401&lt;&gt;""),$C$3:$C$401),COLUMNS($Q:AA)),"-")</f>
        <v>-</v>
      </c>
      <c r="AB145" s="63" t="str">
        <f t="array" aca="1" ref="AB145" ca="1">IFERROR(SMALL(IF(($H$3:$H$401=$N145)*($H$3:$H$401&lt;&gt;""),$C$3:$C$401),COLUMNS($Q:AB)),"-")</f>
        <v>-</v>
      </c>
      <c r="AC145" s="63" t="str">
        <f t="array" aca="1" ref="AC145" ca="1">IFERROR(SMALL(IF(($H$3:$H$401=$N145)*($H$3:$H$401&lt;&gt;""),$C$3:$C$401),COLUMNS($Q:AC)),"-")</f>
        <v>-</v>
      </c>
      <c r="AD145" s="63" t="str">
        <f t="array" aca="1" ref="AD145" ca="1">IFERROR(SMALL(IF(($H$3:$H$401=$N145)*($H$3:$H$401&lt;&gt;""),$C$3:$C$401),COLUMNS($Q:AD)),"-")</f>
        <v>-</v>
      </c>
      <c r="AE145" s="63" t="str">
        <f t="array" aca="1" ref="AE145" ca="1">IFERROR(SMALL(IF(($H$3:$H$401=$N145)*($H$3:$H$401&lt;&gt;""),$C$3:$C$401),COLUMNS($Q:AE)),"-")</f>
        <v>-</v>
      </c>
    </row>
    <row r="146" spans="2:31" ht="13">
      <c r="B146" s="175"/>
      <c r="C146" s="19">
        <v>144</v>
      </c>
      <c r="D146" s="22" t="str">
        <f t="array" ref="D146">IF(ISERROR(INDEX(DossardsARV,MATCH($A$3&amp;C146,triselcourse&amp;claselcourARV,0))),"-",INDEX(DossardsARV,MATCH($A$3&amp;C146,triselcourse&amp;claselcourARV,0)))</f>
        <v>-</v>
      </c>
      <c r="E146" s="117" t="str">
        <f t="shared" si="26"/>
        <v>-</v>
      </c>
      <c r="F146" s="117" t="str">
        <f t="shared" si="27"/>
        <v>-</v>
      </c>
      <c r="G146" s="21" t="str">
        <f t="array" ref="G146">IF($D146="","",IF(ISERROR(INDEX(TempsARV,MATCH($A$3&amp;D146,triselcourse&amp;DossardsARV,0))),"-",INDEX(TempsARV,MATCH($A$3&amp;D146,triselcourse&amp;DossardsARV,0))))</f>
        <v>-</v>
      </c>
      <c r="H146" s="117" t="str">
        <f t="shared" si="28"/>
        <v/>
      </c>
      <c r="I146" s="117" t="str">
        <f t="shared" si="29"/>
        <v/>
      </c>
      <c r="J146" s="117" t="str">
        <f t="shared" si="30"/>
        <v/>
      </c>
      <c r="K146" s="117" t="str">
        <f t="shared" si="31"/>
        <v/>
      </c>
      <c r="L146" s="62" t="str">
        <f t="array" aca="1" ref="L146" ca="1">IF(ISBLANK($C146),"",IF(OR(COUNTIF(clubARV5,H146)&lt;choixt5,COUNTIF($H$2:H145,H146)),"",SUM(SMALL(IF(clubARV5=H146,$C$3:$C$401),ROW(INDIRECT("1:"&amp;choixt5))))+ROW()/9^9))</f>
        <v/>
      </c>
      <c r="M146" s="36" t="str">
        <f ca="1">IF(N146="","",ROWS(M$3:M146))</f>
        <v/>
      </c>
      <c r="N146" s="1" t="str">
        <f ca="1">IF(COUNT(POINTS1b5)&lt;ROWS(N$3:N146),"",INDEX(clubARV5,MATCH(P146,POINTS1b5,0)))</f>
        <v/>
      </c>
      <c r="O146" s="1">
        <f t="shared" ca="1" si="32"/>
        <v>399</v>
      </c>
      <c r="P146" s="2" t="str">
        <f ca="1">IF(COUNT(POINTS1b5)&lt;ROWS(P$3:P146),"",SMALL(POINTS1b5,ROWS(P$3:P146)))</f>
        <v/>
      </c>
      <c r="Q146" s="40" t="str">
        <f t="array" aca="1" ref="Q146" ca="1">IFERROR(SMALL(IF(($H$3:$H$401=$N146)*($H$3:$H$401&lt;&gt;""),$C$3:$C$401),COLUMNS($Q:Q)),"-")</f>
        <v>-</v>
      </c>
      <c r="R146" s="63" t="str">
        <f t="array" aca="1" ref="R146" ca="1">IFERROR(SMALL(IF(($H$3:$H$401=$N146)*($H$3:$H$401&lt;&gt;""),$C$3:$C$401),COLUMNS($Q:R)),"-")</f>
        <v>-</v>
      </c>
      <c r="S146" s="63" t="str">
        <f t="array" aca="1" ref="S146" ca="1">IFERROR(SMALL(IF(($H$3:$H$401=$N146)*($H$3:$H$401&lt;&gt;""),$C$3:$C$401),COLUMNS($Q:S)),"-")</f>
        <v>-</v>
      </c>
      <c r="T146" s="63" t="str">
        <f t="array" aca="1" ref="T146" ca="1">IFERROR(SMALL(IF(($H$3:$H$401=$N146)*($H$3:$H$401&lt;&gt;""),$C$3:$C$401),COLUMNS($Q:T)),"-")</f>
        <v>-</v>
      </c>
      <c r="U146" s="63" t="str">
        <f t="array" aca="1" ref="U146" ca="1">IFERROR(SMALL(IF(($H$3:$H$401=$N146)*($H$3:$H$401&lt;&gt;""),$C$3:$C$401),COLUMNS($Q:U)),"-")</f>
        <v>-</v>
      </c>
      <c r="V146" s="40" t="str">
        <f t="array" aca="1" ref="V146" ca="1">IFERROR(SMALL(IF(($H$3:$H$401=$N146)*($H$3:$H$401&lt;&gt;""),$C$3:$C$401),COLUMNS($Q:V)),"-")</f>
        <v>-</v>
      </c>
      <c r="W146" s="63" t="str">
        <f t="array" aca="1" ref="W146" ca="1">IFERROR(SMALL(IF(($H$3:$H$401=$N146)*($H$3:$H$401&lt;&gt;""),$C$3:$C$401),COLUMNS($Q:W)),"-")</f>
        <v>-</v>
      </c>
      <c r="X146" s="63" t="str">
        <f t="array" aca="1" ref="X146" ca="1">IFERROR(SMALL(IF(($H$3:$H$401=$N146)*($H$3:$H$401&lt;&gt;""),$C$3:$C$401),COLUMNS($Q:X)),"-")</f>
        <v>-</v>
      </c>
      <c r="Y146" s="63" t="str">
        <f t="array" aca="1" ref="Y146" ca="1">IFERROR(SMALL(IF(($H$3:$H$401=$N146)*($H$3:$H$401&lt;&gt;""),$C$3:$C$401),COLUMNS($Q:Y)),"-")</f>
        <v>-</v>
      </c>
      <c r="Z146" s="63" t="str">
        <f t="array" aca="1" ref="Z146" ca="1">IFERROR(SMALL(IF(($H$3:$H$401=$N146)*($H$3:$H$401&lt;&gt;""),$C$3:$C$401),COLUMNS($Q:Z)),"-")</f>
        <v>-</v>
      </c>
      <c r="AA146" s="40" t="str">
        <f t="array" aca="1" ref="AA146" ca="1">IFERROR(SMALL(IF(($H$3:$H$401=$N146)*($H$3:$H$401&lt;&gt;""),$C$3:$C$401),COLUMNS($Q:AA)),"-")</f>
        <v>-</v>
      </c>
      <c r="AB146" s="63" t="str">
        <f t="array" aca="1" ref="AB146" ca="1">IFERROR(SMALL(IF(($H$3:$H$401=$N146)*($H$3:$H$401&lt;&gt;""),$C$3:$C$401),COLUMNS($Q:AB)),"-")</f>
        <v>-</v>
      </c>
      <c r="AC146" s="63" t="str">
        <f t="array" aca="1" ref="AC146" ca="1">IFERROR(SMALL(IF(($H$3:$H$401=$N146)*($H$3:$H$401&lt;&gt;""),$C$3:$C$401),COLUMNS($Q:AC)),"-")</f>
        <v>-</v>
      </c>
      <c r="AD146" s="63" t="str">
        <f t="array" aca="1" ref="AD146" ca="1">IFERROR(SMALL(IF(($H$3:$H$401=$N146)*($H$3:$H$401&lt;&gt;""),$C$3:$C$401),COLUMNS($Q:AD)),"-")</f>
        <v>-</v>
      </c>
      <c r="AE146" s="63" t="str">
        <f t="array" aca="1" ref="AE146" ca="1">IFERROR(SMALL(IF(($H$3:$H$401=$N146)*($H$3:$H$401&lt;&gt;""),$C$3:$C$401),COLUMNS($Q:AE)),"-")</f>
        <v>-</v>
      </c>
    </row>
    <row r="147" spans="2:31" ht="13">
      <c r="B147" s="175"/>
      <c r="C147" s="19">
        <v>145</v>
      </c>
      <c r="D147" s="22" t="str">
        <f t="array" ref="D147">IF(ISERROR(INDEX(DossardsARV,MATCH($A$3&amp;C147,triselcourse&amp;claselcourARV,0))),"-",INDEX(DossardsARV,MATCH($A$3&amp;C147,triselcourse&amp;claselcourARV,0)))</f>
        <v>-</v>
      </c>
      <c r="E147" s="117" t="str">
        <f t="shared" si="26"/>
        <v>-</v>
      </c>
      <c r="F147" s="117" t="str">
        <f t="shared" si="27"/>
        <v>-</v>
      </c>
      <c r="G147" s="21" t="str">
        <f t="array" ref="G147">IF($D147="","",IF(ISERROR(INDEX(TempsARV,MATCH($A$3&amp;D147,triselcourse&amp;DossardsARV,0))),"-",INDEX(TempsARV,MATCH($A$3&amp;D147,triselcourse&amp;DossardsARV,0))))</f>
        <v>-</v>
      </c>
      <c r="H147" s="117" t="str">
        <f t="shared" si="28"/>
        <v/>
      </c>
      <c r="I147" s="117" t="str">
        <f t="shared" si="29"/>
        <v/>
      </c>
      <c r="J147" s="117" t="str">
        <f t="shared" si="30"/>
        <v/>
      </c>
      <c r="K147" s="117" t="str">
        <f t="shared" si="31"/>
        <v/>
      </c>
      <c r="L147" s="62" t="str">
        <f t="array" aca="1" ref="L147" ca="1">IF(ISBLANK($C147),"",IF(OR(COUNTIF(clubARV5,H147)&lt;choixt5,COUNTIF($H$2:H146,H147)),"",SUM(SMALL(IF(clubARV5=H147,$C$3:$C$401),ROW(INDIRECT("1:"&amp;choixt5))))+ROW()/9^9))</f>
        <v/>
      </c>
      <c r="M147" s="36" t="str">
        <f ca="1">IF(N147="","",ROWS(M$3:M147))</f>
        <v/>
      </c>
      <c r="N147" s="1" t="str">
        <f ca="1">IF(COUNT(POINTS1b5)&lt;ROWS(N$3:N147),"",INDEX(clubARV5,MATCH(P147,POINTS1b5,0)))</f>
        <v/>
      </c>
      <c r="O147" s="1">
        <f t="shared" ca="1" si="32"/>
        <v>399</v>
      </c>
      <c r="P147" s="2" t="str">
        <f ca="1">IF(COUNT(POINTS1b5)&lt;ROWS(P$3:P147),"",SMALL(POINTS1b5,ROWS(P$3:P147)))</f>
        <v/>
      </c>
      <c r="Q147" s="40" t="str">
        <f t="array" aca="1" ref="Q147" ca="1">IFERROR(SMALL(IF(($H$3:$H$401=$N147)*($H$3:$H$401&lt;&gt;""),$C$3:$C$401),COLUMNS($Q:Q)),"-")</f>
        <v>-</v>
      </c>
      <c r="R147" s="63" t="str">
        <f t="array" aca="1" ref="R147" ca="1">IFERROR(SMALL(IF(($H$3:$H$401=$N147)*($H$3:$H$401&lt;&gt;""),$C$3:$C$401),COLUMNS($Q:R)),"-")</f>
        <v>-</v>
      </c>
      <c r="S147" s="63" t="str">
        <f t="array" aca="1" ref="S147" ca="1">IFERROR(SMALL(IF(($H$3:$H$401=$N147)*($H$3:$H$401&lt;&gt;""),$C$3:$C$401),COLUMNS($Q:S)),"-")</f>
        <v>-</v>
      </c>
      <c r="T147" s="63" t="str">
        <f t="array" aca="1" ref="T147" ca="1">IFERROR(SMALL(IF(($H$3:$H$401=$N147)*($H$3:$H$401&lt;&gt;""),$C$3:$C$401),COLUMNS($Q:T)),"-")</f>
        <v>-</v>
      </c>
      <c r="U147" s="63" t="str">
        <f t="array" aca="1" ref="U147" ca="1">IFERROR(SMALL(IF(($H$3:$H$401=$N147)*($H$3:$H$401&lt;&gt;""),$C$3:$C$401),COLUMNS($Q:U)),"-")</f>
        <v>-</v>
      </c>
      <c r="V147" s="40" t="str">
        <f t="array" aca="1" ref="V147" ca="1">IFERROR(SMALL(IF(($H$3:$H$401=$N147)*($H$3:$H$401&lt;&gt;""),$C$3:$C$401),COLUMNS($Q:V)),"-")</f>
        <v>-</v>
      </c>
      <c r="W147" s="63" t="str">
        <f t="array" aca="1" ref="W147" ca="1">IFERROR(SMALL(IF(($H$3:$H$401=$N147)*($H$3:$H$401&lt;&gt;""),$C$3:$C$401),COLUMNS($Q:W)),"-")</f>
        <v>-</v>
      </c>
      <c r="X147" s="63" t="str">
        <f t="array" aca="1" ref="X147" ca="1">IFERROR(SMALL(IF(($H$3:$H$401=$N147)*($H$3:$H$401&lt;&gt;""),$C$3:$C$401),COLUMNS($Q:X)),"-")</f>
        <v>-</v>
      </c>
      <c r="Y147" s="63" t="str">
        <f t="array" aca="1" ref="Y147" ca="1">IFERROR(SMALL(IF(($H$3:$H$401=$N147)*($H$3:$H$401&lt;&gt;""),$C$3:$C$401),COLUMNS($Q:Y)),"-")</f>
        <v>-</v>
      </c>
      <c r="Z147" s="63" t="str">
        <f t="array" aca="1" ref="Z147" ca="1">IFERROR(SMALL(IF(($H$3:$H$401=$N147)*($H$3:$H$401&lt;&gt;""),$C$3:$C$401),COLUMNS($Q:Z)),"-")</f>
        <v>-</v>
      </c>
      <c r="AA147" s="40" t="str">
        <f t="array" aca="1" ref="AA147" ca="1">IFERROR(SMALL(IF(($H$3:$H$401=$N147)*($H$3:$H$401&lt;&gt;""),$C$3:$C$401),COLUMNS($Q:AA)),"-")</f>
        <v>-</v>
      </c>
      <c r="AB147" s="63" t="str">
        <f t="array" aca="1" ref="AB147" ca="1">IFERROR(SMALL(IF(($H$3:$H$401=$N147)*($H$3:$H$401&lt;&gt;""),$C$3:$C$401),COLUMNS($Q:AB)),"-")</f>
        <v>-</v>
      </c>
      <c r="AC147" s="63" t="str">
        <f t="array" aca="1" ref="AC147" ca="1">IFERROR(SMALL(IF(($H$3:$H$401=$N147)*($H$3:$H$401&lt;&gt;""),$C$3:$C$401),COLUMNS($Q:AC)),"-")</f>
        <v>-</v>
      </c>
      <c r="AD147" s="63" t="str">
        <f t="array" aca="1" ref="AD147" ca="1">IFERROR(SMALL(IF(($H$3:$H$401=$N147)*($H$3:$H$401&lt;&gt;""),$C$3:$C$401),COLUMNS($Q:AD)),"-")</f>
        <v>-</v>
      </c>
      <c r="AE147" s="63" t="str">
        <f t="array" aca="1" ref="AE147" ca="1">IFERROR(SMALL(IF(($H$3:$H$401=$N147)*($H$3:$H$401&lt;&gt;""),$C$3:$C$401),COLUMNS($Q:AE)),"-")</f>
        <v>-</v>
      </c>
    </row>
    <row r="148" spans="2:31" ht="13">
      <c r="B148" s="175"/>
      <c r="C148" s="19">
        <v>146</v>
      </c>
      <c r="D148" s="22" t="str">
        <f t="array" ref="D148">IF(ISERROR(INDEX(DossardsARV,MATCH($A$3&amp;C148,triselcourse&amp;claselcourARV,0))),"-",INDEX(DossardsARV,MATCH($A$3&amp;C148,triselcourse&amp;claselcourARV,0)))</f>
        <v>-</v>
      </c>
      <c r="E148" s="117" t="str">
        <f t="shared" si="26"/>
        <v>-</v>
      </c>
      <c r="F148" s="117" t="str">
        <f t="shared" si="27"/>
        <v>-</v>
      </c>
      <c r="G148" s="21" t="str">
        <f t="array" ref="G148">IF($D148="","",IF(ISERROR(INDEX(TempsARV,MATCH($A$3&amp;D148,triselcourse&amp;DossardsARV,0))),"-",INDEX(TempsARV,MATCH($A$3&amp;D148,triselcourse&amp;DossardsARV,0))))</f>
        <v>-</v>
      </c>
      <c r="H148" s="117" t="str">
        <f t="shared" si="28"/>
        <v/>
      </c>
      <c r="I148" s="117" t="str">
        <f t="shared" si="29"/>
        <v/>
      </c>
      <c r="J148" s="117" t="str">
        <f t="shared" si="30"/>
        <v/>
      </c>
      <c r="K148" s="117" t="str">
        <f t="shared" si="31"/>
        <v/>
      </c>
      <c r="L148" s="62" t="str">
        <f t="array" aca="1" ref="L148" ca="1">IF(ISBLANK($C148),"",IF(OR(COUNTIF(clubARV5,H148)&lt;choixt5,COUNTIF($H$2:H147,H148)),"",SUM(SMALL(IF(clubARV5=H148,$C$3:$C$401),ROW(INDIRECT("1:"&amp;choixt5))))+ROW()/9^9))</f>
        <v/>
      </c>
      <c r="M148" s="36" t="str">
        <f ca="1">IF(N148="","",ROWS(M$3:M148))</f>
        <v/>
      </c>
      <c r="N148" s="1" t="str">
        <f ca="1">IF(COUNT(POINTS1b5)&lt;ROWS(N$3:N148),"",INDEX(clubARV5,MATCH(P148,POINTS1b5,0)))</f>
        <v/>
      </c>
      <c r="O148" s="1">
        <f t="shared" ca="1" si="32"/>
        <v>399</v>
      </c>
      <c r="P148" s="2" t="str">
        <f ca="1">IF(COUNT(POINTS1b5)&lt;ROWS(P$3:P148),"",SMALL(POINTS1b5,ROWS(P$3:P148)))</f>
        <v/>
      </c>
      <c r="Q148" s="40" t="str">
        <f t="array" aca="1" ref="Q148" ca="1">IFERROR(SMALL(IF(($H$3:$H$401=$N148)*($H$3:$H$401&lt;&gt;""),$C$3:$C$401),COLUMNS($Q:Q)),"-")</f>
        <v>-</v>
      </c>
      <c r="R148" s="63" t="str">
        <f t="array" aca="1" ref="R148" ca="1">IFERROR(SMALL(IF(($H$3:$H$401=$N148)*($H$3:$H$401&lt;&gt;""),$C$3:$C$401),COLUMNS($Q:R)),"-")</f>
        <v>-</v>
      </c>
      <c r="S148" s="63" t="str">
        <f t="array" aca="1" ref="S148" ca="1">IFERROR(SMALL(IF(($H$3:$H$401=$N148)*($H$3:$H$401&lt;&gt;""),$C$3:$C$401),COLUMNS($Q:S)),"-")</f>
        <v>-</v>
      </c>
      <c r="T148" s="63" t="str">
        <f t="array" aca="1" ref="T148" ca="1">IFERROR(SMALL(IF(($H$3:$H$401=$N148)*($H$3:$H$401&lt;&gt;""),$C$3:$C$401),COLUMNS($Q:T)),"-")</f>
        <v>-</v>
      </c>
      <c r="U148" s="63" t="str">
        <f t="array" aca="1" ref="U148" ca="1">IFERROR(SMALL(IF(($H$3:$H$401=$N148)*($H$3:$H$401&lt;&gt;""),$C$3:$C$401),COLUMNS($Q:U)),"-")</f>
        <v>-</v>
      </c>
      <c r="V148" s="40" t="str">
        <f t="array" aca="1" ref="V148" ca="1">IFERROR(SMALL(IF(($H$3:$H$401=$N148)*($H$3:$H$401&lt;&gt;""),$C$3:$C$401),COLUMNS($Q:V)),"-")</f>
        <v>-</v>
      </c>
      <c r="W148" s="63" t="str">
        <f t="array" aca="1" ref="W148" ca="1">IFERROR(SMALL(IF(($H$3:$H$401=$N148)*($H$3:$H$401&lt;&gt;""),$C$3:$C$401),COLUMNS($Q:W)),"-")</f>
        <v>-</v>
      </c>
      <c r="X148" s="63" t="str">
        <f t="array" aca="1" ref="X148" ca="1">IFERROR(SMALL(IF(($H$3:$H$401=$N148)*($H$3:$H$401&lt;&gt;""),$C$3:$C$401),COLUMNS($Q:X)),"-")</f>
        <v>-</v>
      </c>
      <c r="Y148" s="63" t="str">
        <f t="array" aca="1" ref="Y148" ca="1">IFERROR(SMALL(IF(($H$3:$H$401=$N148)*($H$3:$H$401&lt;&gt;""),$C$3:$C$401),COLUMNS($Q:Y)),"-")</f>
        <v>-</v>
      </c>
      <c r="Z148" s="63" t="str">
        <f t="array" aca="1" ref="Z148" ca="1">IFERROR(SMALL(IF(($H$3:$H$401=$N148)*($H$3:$H$401&lt;&gt;""),$C$3:$C$401),COLUMNS($Q:Z)),"-")</f>
        <v>-</v>
      </c>
      <c r="AA148" s="40" t="str">
        <f t="array" aca="1" ref="AA148" ca="1">IFERROR(SMALL(IF(($H$3:$H$401=$N148)*($H$3:$H$401&lt;&gt;""),$C$3:$C$401),COLUMNS($Q:AA)),"-")</f>
        <v>-</v>
      </c>
      <c r="AB148" s="63" t="str">
        <f t="array" aca="1" ref="AB148" ca="1">IFERROR(SMALL(IF(($H$3:$H$401=$N148)*($H$3:$H$401&lt;&gt;""),$C$3:$C$401),COLUMNS($Q:AB)),"-")</f>
        <v>-</v>
      </c>
      <c r="AC148" s="63" t="str">
        <f t="array" aca="1" ref="AC148" ca="1">IFERROR(SMALL(IF(($H$3:$H$401=$N148)*($H$3:$H$401&lt;&gt;""),$C$3:$C$401),COLUMNS($Q:AC)),"-")</f>
        <v>-</v>
      </c>
      <c r="AD148" s="63" t="str">
        <f t="array" aca="1" ref="AD148" ca="1">IFERROR(SMALL(IF(($H$3:$H$401=$N148)*($H$3:$H$401&lt;&gt;""),$C$3:$C$401),COLUMNS($Q:AD)),"-")</f>
        <v>-</v>
      </c>
      <c r="AE148" s="63" t="str">
        <f t="array" aca="1" ref="AE148" ca="1">IFERROR(SMALL(IF(($H$3:$H$401=$N148)*($H$3:$H$401&lt;&gt;""),$C$3:$C$401),COLUMNS($Q:AE)),"-")</f>
        <v>-</v>
      </c>
    </row>
    <row r="149" spans="2:31" ht="13">
      <c r="B149" s="175"/>
      <c r="C149" s="19">
        <v>147</v>
      </c>
      <c r="D149" s="22" t="str">
        <f t="array" ref="D149">IF(ISERROR(INDEX(DossardsARV,MATCH($A$3&amp;C149,triselcourse&amp;claselcourARV,0))),"-",INDEX(DossardsARV,MATCH($A$3&amp;C149,triselcourse&amp;claselcourARV,0)))</f>
        <v>-</v>
      </c>
      <c r="E149" s="117" t="str">
        <f t="shared" si="26"/>
        <v>-</v>
      </c>
      <c r="F149" s="117" t="str">
        <f t="shared" si="27"/>
        <v>-</v>
      </c>
      <c r="G149" s="21" t="str">
        <f t="array" ref="G149">IF($D149="","",IF(ISERROR(INDEX(TempsARV,MATCH($A$3&amp;D149,triselcourse&amp;DossardsARV,0))),"-",INDEX(TempsARV,MATCH($A$3&amp;D149,triselcourse&amp;DossardsARV,0))))</f>
        <v>-</v>
      </c>
      <c r="H149" s="117" t="str">
        <f t="shared" si="28"/>
        <v/>
      </c>
      <c r="I149" s="117" t="str">
        <f t="shared" si="29"/>
        <v/>
      </c>
      <c r="J149" s="117" t="str">
        <f t="shared" si="30"/>
        <v/>
      </c>
      <c r="K149" s="117" t="str">
        <f t="shared" si="31"/>
        <v/>
      </c>
      <c r="L149" s="62" t="str">
        <f t="array" aca="1" ref="L149" ca="1">IF(ISBLANK($C149),"",IF(OR(COUNTIF(clubARV5,H149)&lt;choixt5,COUNTIF($H$2:H148,H149)),"",SUM(SMALL(IF(clubARV5=H149,$C$3:$C$401),ROW(INDIRECT("1:"&amp;choixt5))))+ROW()/9^9))</f>
        <v/>
      </c>
      <c r="M149" s="36" t="str">
        <f ca="1">IF(N149="","",ROWS(M$3:M149))</f>
        <v/>
      </c>
      <c r="N149" s="1" t="str">
        <f ca="1">IF(COUNT(POINTS1b5)&lt;ROWS(N$3:N149),"",INDEX(clubARV5,MATCH(P149,POINTS1b5,0)))</f>
        <v/>
      </c>
      <c r="O149" s="1">
        <f t="shared" ca="1" si="32"/>
        <v>399</v>
      </c>
      <c r="P149" s="2" t="str">
        <f ca="1">IF(COUNT(POINTS1b5)&lt;ROWS(P$3:P149),"",SMALL(POINTS1b5,ROWS(P$3:P149)))</f>
        <v/>
      </c>
      <c r="Q149" s="40" t="str">
        <f t="array" aca="1" ref="Q149" ca="1">IFERROR(SMALL(IF(($H$3:$H$401=$N149)*($H$3:$H$401&lt;&gt;""),$C$3:$C$401),COLUMNS($Q:Q)),"-")</f>
        <v>-</v>
      </c>
      <c r="R149" s="63" t="str">
        <f t="array" aca="1" ref="R149" ca="1">IFERROR(SMALL(IF(($H$3:$H$401=$N149)*($H$3:$H$401&lt;&gt;""),$C$3:$C$401),COLUMNS($Q:R)),"-")</f>
        <v>-</v>
      </c>
      <c r="S149" s="63" t="str">
        <f t="array" aca="1" ref="S149" ca="1">IFERROR(SMALL(IF(($H$3:$H$401=$N149)*($H$3:$H$401&lt;&gt;""),$C$3:$C$401),COLUMNS($Q:S)),"-")</f>
        <v>-</v>
      </c>
      <c r="T149" s="63" t="str">
        <f t="array" aca="1" ref="T149" ca="1">IFERROR(SMALL(IF(($H$3:$H$401=$N149)*($H$3:$H$401&lt;&gt;""),$C$3:$C$401),COLUMNS($Q:T)),"-")</f>
        <v>-</v>
      </c>
      <c r="U149" s="63" t="str">
        <f t="array" aca="1" ref="U149" ca="1">IFERROR(SMALL(IF(($H$3:$H$401=$N149)*($H$3:$H$401&lt;&gt;""),$C$3:$C$401),COLUMNS($Q:U)),"-")</f>
        <v>-</v>
      </c>
      <c r="V149" s="40" t="str">
        <f t="array" aca="1" ref="V149" ca="1">IFERROR(SMALL(IF(($H$3:$H$401=$N149)*($H$3:$H$401&lt;&gt;""),$C$3:$C$401),COLUMNS($Q:V)),"-")</f>
        <v>-</v>
      </c>
      <c r="W149" s="63" t="str">
        <f t="array" aca="1" ref="W149" ca="1">IFERROR(SMALL(IF(($H$3:$H$401=$N149)*($H$3:$H$401&lt;&gt;""),$C$3:$C$401),COLUMNS($Q:W)),"-")</f>
        <v>-</v>
      </c>
      <c r="X149" s="63" t="str">
        <f t="array" aca="1" ref="X149" ca="1">IFERROR(SMALL(IF(($H$3:$H$401=$N149)*($H$3:$H$401&lt;&gt;""),$C$3:$C$401),COLUMNS($Q:X)),"-")</f>
        <v>-</v>
      </c>
      <c r="Y149" s="63" t="str">
        <f t="array" aca="1" ref="Y149" ca="1">IFERROR(SMALL(IF(($H$3:$H$401=$N149)*($H$3:$H$401&lt;&gt;""),$C$3:$C$401),COLUMNS($Q:Y)),"-")</f>
        <v>-</v>
      </c>
      <c r="Z149" s="63" t="str">
        <f t="array" aca="1" ref="Z149" ca="1">IFERROR(SMALL(IF(($H$3:$H$401=$N149)*($H$3:$H$401&lt;&gt;""),$C$3:$C$401),COLUMNS($Q:Z)),"-")</f>
        <v>-</v>
      </c>
      <c r="AA149" s="40" t="str">
        <f t="array" aca="1" ref="AA149" ca="1">IFERROR(SMALL(IF(($H$3:$H$401=$N149)*($H$3:$H$401&lt;&gt;""),$C$3:$C$401),COLUMNS($Q:AA)),"-")</f>
        <v>-</v>
      </c>
      <c r="AB149" s="63" t="str">
        <f t="array" aca="1" ref="AB149" ca="1">IFERROR(SMALL(IF(($H$3:$H$401=$N149)*($H$3:$H$401&lt;&gt;""),$C$3:$C$401),COLUMNS($Q:AB)),"-")</f>
        <v>-</v>
      </c>
      <c r="AC149" s="63" t="str">
        <f t="array" aca="1" ref="AC149" ca="1">IFERROR(SMALL(IF(($H$3:$H$401=$N149)*($H$3:$H$401&lt;&gt;""),$C$3:$C$401),COLUMNS($Q:AC)),"-")</f>
        <v>-</v>
      </c>
      <c r="AD149" s="63" t="str">
        <f t="array" aca="1" ref="AD149" ca="1">IFERROR(SMALL(IF(($H$3:$H$401=$N149)*($H$3:$H$401&lt;&gt;""),$C$3:$C$401),COLUMNS($Q:AD)),"-")</f>
        <v>-</v>
      </c>
      <c r="AE149" s="63" t="str">
        <f t="array" aca="1" ref="AE149" ca="1">IFERROR(SMALL(IF(($H$3:$H$401=$N149)*($H$3:$H$401&lt;&gt;""),$C$3:$C$401),COLUMNS($Q:AE)),"-")</f>
        <v>-</v>
      </c>
    </row>
    <row r="150" spans="2:31" ht="13">
      <c r="B150" s="175"/>
      <c r="C150" s="19">
        <v>148</v>
      </c>
      <c r="D150" s="22" t="str">
        <f t="array" ref="D150">IF(ISERROR(INDEX(DossardsARV,MATCH($A$3&amp;C150,triselcourse&amp;claselcourARV,0))),"-",INDEX(DossardsARV,MATCH($A$3&amp;C150,triselcourse&amp;claselcourARV,0)))</f>
        <v>-</v>
      </c>
      <c r="E150" s="117" t="str">
        <f t="shared" si="26"/>
        <v>-</v>
      </c>
      <c r="F150" s="117" t="str">
        <f t="shared" si="27"/>
        <v>-</v>
      </c>
      <c r="G150" s="21" t="str">
        <f t="array" ref="G150">IF($D150="","",IF(ISERROR(INDEX(TempsARV,MATCH($A$3&amp;D150,triselcourse&amp;DossardsARV,0))),"-",INDEX(TempsARV,MATCH($A$3&amp;D150,triselcourse&amp;DossardsARV,0))))</f>
        <v>-</v>
      </c>
      <c r="H150" s="117" t="str">
        <f t="shared" si="28"/>
        <v/>
      </c>
      <c r="I150" s="117" t="str">
        <f t="shared" si="29"/>
        <v/>
      </c>
      <c r="J150" s="117" t="str">
        <f t="shared" si="30"/>
        <v/>
      </c>
      <c r="K150" s="117" t="str">
        <f t="shared" si="31"/>
        <v/>
      </c>
      <c r="L150" s="62" t="str">
        <f t="array" aca="1" ref="L150" ca="1">IF(ISBLANK($C150),"",IF(OR(COUNTIF(clubARV5,H150)&lt;choixt5,COUNTIF($H$2:H149,H150)),"",SUM(SMALL(IF(clubARV5=H150,$C$3:$C$401),ROW(INDIRECT("1:"&amp;choixt5))))+ROW()/9^9))</f>
        <v/>
      </c>
      <c r="M150" s="36" t="str">
        <f ca="1">IF(N150="","",ROWS(M$3:M150))</f>
        <v/>
      </c>
      <c r="N150" s="1" t="str">
        <f ca="1">IF(COUNT(POINTS1b5)&lt;ROWS(N$3:N150),"",INDEX(clubARV5,MATCH(P150,POINTS1b5,0)))</f>
        <v/>
      </c>
      <c r="O150" s="1">
        <f t="shared" ca="1" si="32"/>
        <v>399</v>
      </c>
      <c r="P150" s="2" t="str">
        <f ca="1">IF(COUNT(POINTS1b5)&lt;ROWS(P$3:P150),"",SMALL(POINTS1b5,ROWS(P$3:P150)))</f>
        <v/>
      </c>
      <c r="Q150" s="40" t="str">
        <f t="array" aca="1" ref="Q150" ca="1">IFERROR(SMALL(IF(($H$3:$H$401=$N150)*($H$3:$H$401&lt;&gt;""),$C$3:$C$401),COLUMNS($Q:Q)),"-")</f>
        <v>-</v>
      </c>
      <c r="R150" s="63" t="str">
        <f t="array" aca="1" ref="R150" ca="1">IFERROR(SMALL(IF(($H$3:$H$401=$N150)*($H$3:$H$401&lt;&gt;""),$C$3:$C$401),COLUMNS($Q:R)),"-")</f>
        <v>-</v>
      </c>
      <c r="S150" s="63" t="str">
        <f t="array" aca="1" ref="S150" ca="1">IFERROR(SMALL(IF(($H$3:$H$401=$N150)*($H$3:$H$401&lt;&gt;""),$C$3:$C$401),COLUMNS($Q:S)),"-")</f>
        <v>-</v>
      </c>
      <c r="T150" s="63" t="str">
        <f t="array" aca="1" ref="T150" ca="1">IFERROR(SMALL(IF(($H$3:$H$401=$N150)*($H$3:$H$401&lt;&gt;""),$C$3:$C$401),COLUMNS($Q:T)),"-")</f>
        <v>-</v>
      </c>
      <c r="U150" s="63" t="str">
        <f t="array" aca="1" ref="U150" ca="1">IFERROR(SMALL(IF(($H$3:$H$401=$N150)*($H$3:$H$401&lt;&gt;""),$C$3:$C$401),COLUMNS($Q:U)),"-")</f>
        <v>-</v>
      </c>
      <c r="V150" s="40" t="str">
        <f t="array" aca="1" ref="V150" ca="1">IFERROR(SMALL(IF(($H$3:$H$401=$N150)*($H$3:$H$401&lt;&gt;""),$C$3:$C$401),COLUMNS($Q:V)),"-")</f>
        <v>-</v>
      </c>
      <c r="W150" s="63" t="str">
        <f t="array" aca="1" ref="W150" ca="1">IFERROR(SMALL(IF(($H$3:$H$401=$N150)*($H$3:$H$401&lt;&gt;""),$C$3:$C$401),COLUMNS($Q:W)),"-")</f>
        <v>-</v>
      </c>
      <c r="X150" s="63" t="str">
        <f t="array" aca="1" ref="X150" ca="1">IFERROR(SMALL(IF(($H$3:$H$401=$N150)*($H$3:$H$401&lt;&gt;""),$C$3:$C$401),COLUMNS($Q:X)),"-")</f>
        <v>-</v>
      </c>
      <c r="Y150" s="63" t="str">
        <f t="array" aca="1" ref="Y150" ca="1">IFERROR(SMALL(IF(($H$3:$H$401=$N150)*($H$3:$H$401&lt;&gt;""),$C$3:$C$401),COLUMNS($Q:Y)),"-")</f>
        <v>-</v>
      </c>
      <c r="Z150" s="63" t="str">
        <f t="array" aca="1" ref="Z150" ca="1">IFERROR(SMALL(IF(($H$3:$H$401=$N150)*($H$3:$H$401&lt;&gt;""),$C$3:$C$401),COLUMNS($Q:Z)),"-")</f>
        <v>-</v>
      </c>
      <c r="AA150" s="40" t="str">
        <f t="array" aca="1" ref="AA150" ca="1">IFERROR(SMALL(IF(($H$3:$H$401=$N150)*($H$3:$H$401&lt;&gt;""),$C$3:$C$401),COLUMNS($Q:AA)),"-")</f>
        <v>-</v>
      </c>
      <c r="AB150" s="63" t="str">
        <f t="array" aca="1" ref="AB150" ca="1">IFERROR(SMALL(IF(($H$3:$H$401=$N150)*($H$3:$H$401&lt;&gt;""),$C$3:$C$401),COLUMNS($Q:AB)),"-")</f>
        <v>-</v>
      </c>
      <c r="AC150" s="63" t="str">
        <f t="array" aca="1" ref="AC150" ca="1">IFERROR(SMALL(IF(($H$3:$H$401=$N150)*($H$3:$H$401&lt;&gt;""),$C$3:$C$401),COLUMNS($Q:AC)),"-")</f>
        <v>-</v>
      </c>
      <c r="AD150" s="63" t="str">
        <f t="array" aca="1" ref="AD150" ca="1">IFERROR(SMALL(IF(($H$3:$H$401=$N150)*($H$3:$H$401&lt;&gt;""),$C$3:$C$401),COLUMNS($Q:AD)),"-")</f>
        <v>-</v>
      </c>
      <c r="AE150" s="63" t="str">
        <f t="array" aca="1" ref="AE150" ca="1">IFERROR(SMALL(IF(($H$3:$H$401=$N150)*($H$3:$H$401&lt;&gt;""),$C$3:$C$401),COLUMNS($Q:AE)),"-")</f>
        <v>-</v>
      </c>
    </row>
    <row r="151" spans="2:31" ht="13">
      <c r="B151" s="175"/>
      <c r="C151" s="19">
        <v>149</v>
      </c>
      <c r="D151" s="22" t="str">
        <f t="array" ref="D151">IF(ISERROR(INDEX(DossardsARV,MATCH($A$3&amp;C151,triselcourse&amp;claselcourARV,0))),"-",INDEX(DossardsARV,MATCH($A$3&amp;C151,triselcourse&amp;claselcourARV,0)))</f>
        <v>-</v>
      </c>
      <c r="E151" s="117" t="str">
        <f t="shared" si="26"/>
        <v>-</v>
      </c>
      <c r="F151" s="117" t="str">
        <f t="shared" si="27"/>
        <v>-</v>
      </c>
      <c r="G151" s="21" t="str">
        <f t="array" ref="G151">IF($D151="","",IF(ISERROR(INDEX(TempsARV,MATCH($A$3&amp;D151,triselcourse&amp;DossardsARV,0))),"-",INDEX(TempsARV,MATCH($A$3&amp;D151,triselcourse&amp;DossardsARV,0))))</f>
        <v>-</v>
      </c>
      <c r="H151" s="117" t="str">
        <f t="shared" si="28"/>
        <v/>
      </c>
      <c r="I151" s="117" t="str">
        <f t="shared" si="29"/>
        <v/>
      </c>
      <c r="J151" s="117" t="str">
        <f t="shared" si="30"/>
        <v/>
      </c>
      <c r="K151" s="117" t="str">
        <f t="shared" si="31"/>
        <v/>
      </c>
      <c r="L151" s="62" t="str">
        <f t="array" aca="1" ref="L151" ca="1">IF(ISBLANK($C151),"",IF(OR(COUNTIF(clubARV5,H151)&lt;choixt5,COUNTIF($H$2:H150,H151)),"",SUM(SMALL(IF(clubARV5=H151,$C$3:$C$401),ROW(INDIRECT("1:"&amp;choixt5))))+ROW()/9^9))</f>
        <v/>
      </c>
      <c r="M151" s="36" t="str">
        <f ca="1">IF(N151="","",ROWS(M$3:M151))</f>
        <v/>
      </c>
      <c r="N151" s="1" t="str">
        <f ca="1">IF(COUNT(POINTS1b5)&lt;ROWS(N$3:N151),"",INDEX(clubARV5,MATCH(P151,POINTS1b5,0)))</f>
        <v/>
      </c>
      <c r="O151" s="1">
        <f t="shared" ca="1" si="32"/>
        <v>399</v>
      </c>
      <c r="P151" s="2" t="str">
        <f ca="1">IF(COUNT(POINTS1b5)&lt;ROWS(P$3:P151),"",SMALL(POINTS1b5,ROWS(P$3:P151)))</f>
        <v/>
      </c>
      <c r="Q151" s="40" t="str">
        <f t="array" aca="1" ref="Q151" ca="1">IFERROR(SMALL(IF(($H$3:$H$401=$N151)*($H$3:$H$401&lt;&gt;""),$C$3:$C$401),COLUMNS($Q:Q)),"-")</f>
        <v>-</v>
      </c>
      <c r="R151" s="63" t="str">
        <f t="array" aca="1" ref="R151" ca="1">IFERROR(SMALL(IF(($H$3:$H$401=$N151)*($H$3:$H$401&lt;&gt;""),$C$3:$C$401),COLUMNS($Q:R)),"-")</f>
        <v>-</v>
      </c>
      <c r="S151" s="63" t="str">
        <f t="array" aca="1" ref="S151" ca="1">IFERROR(SMALL(IF(($H$3:$H$401=$N151)*($H$3:$H$401&lt;&gt;""),$C$3:$C$401),COLUMNS($Q:S)),"-")</f>
        <v>-</v>
      </c>
      <c r="T151" s="63" t="str">
        <f t="array" aca="1" ref="T151" ca="1">IFERROR(SMALL(IF(($H$3:$H$401=$N151)*($H$3:$H$401&lt;&gt;""),$C$3:$C$401),COLUMNS($Q:T)),"-")</f>
        <v>-</v>
      </c>
      <c r="U151" s="63" t="str">
        <f t="array" aca="1" ref="U151" ca="1">IFERROR(SMALL(IF(($H$3:$H$401=$N151)*($H$3:$H$401&lt;&gt;""),$C$3:$C$401),COLUMNS($Q:U)),"-")</f>
        <v>-</v>
      </c>
      <c r="V151" s="40" t="str">
        <f t="array" aca="1" ref="V151" ca="1">IFERROR(SMALL(IF(($H$3:$H$401=$N151)*($H$3:$H$401&lt;&gt;""),$C$3:$C$401),COLUMNS($Q:V)),"-")</f>
        <v>-</v>
      </c>
      <c r="W151" s="63" t="str">
        <f t="array" aca="1" ref="W151" ca="1">IFERROR(SMALL(IF(($H$3:$H$401=$N151)*($H$3:$H$401&lt;&gt;""),$C$3:$C$401),COLUMNS($Q:W)),"-")</f>
        <v>-</v>
      </c>
      <c r="X151" s="63" t="str">
        <f t="array" aca="1" ref="X151" ca="1">IFERROR(SMALL(IF(($H$3:$H$401=$N151)*($H$3:$H$401&lt;&gt;""),$C$3:$C$401),COLUMNS($Q:X)),"-")</f>
        <v>-</v>
      </c>
      <c r="Y151" s="63" t="str">
        <f t="array" aca="1" ref="Y151" ca="1">IFERROR(SMALL(IF(($H$3:$H$401=$N151)*($H$3:$H$401&lt;&gt;""),$C$3:$C$401),COLUMNS($Q:Y)),"-")</f>
        <v>-</v>
      </c>
      <c r="Z151" s="63" t="str">
        <f t="array" aca="1" ref="Z151" ca="1">IFERROR(SMALL(IF(($H$3:$H$401=$N151)*($H$3:$H$401&lt;&gt;""),$C$3:$C$401),COLUMNS($Q:Z)),"-")</f>
        <v>-</v>
      </c>
      <c r="AA151" s="40" t="str">
        <f t="array" aca="1" ref="AA151" ca="1">IFERROR(SMALL(IF(($H$3:$H$401=$N151)*($H$3:$H$401&lt;&gt;""),$C$3:$C$401),COLUMNS($Q:AA)),"-")</f>
        <v>-</v>
      </c>
      <c r="AB151" s="63" t="str">
        <f t="array" aca="1" ref="AB151" ca="1">IFERROR(SMALL(IF(($H$3:$H$401=$N151)*($H$3:$H$401&lt;&gt;""),$C$3:$C$401),COLUMNS($Q:AB)),"-")</f>
        <v>-</v>
      </c>
      <c r="AC151" s="63" t="str">
        <f t="array" aca="1" ref="AC151" ca="1">IFERROR(SMALL(IF(($H$3:$H$401=$N151)*($H$3:$H$401&lt;&gt;""),$C$3:$C$401),COLUMNS($Q:AC)),"-")</f>
        <v>-</v>
      </c>
      <c r="AD151" s="63" t="str">
        <f t="array" aca="1" ref="AD151" ca="1">IFERROR(SMALL(IF(($H$3:$H$401=$N151)*($H$3:$H$401&lt;&gt;""),$C$3:$C$401),COLUMNS($Q:AD)),"-")</f>
        <v>-</v>
      </c>
      <c r="AE151" s="63" t="str">
        <f t="array" aca="1" ref="AE151" ca="1">IFERROR(SMALL(IF(($H$3:$H$401=$N151)*($H$3:$H$401&lt;&gt;""),$C$3:$C$401),COLUMNS($Q:AE)),"-")</f>
        <v>-</v>
      </c>
    </row>
    <row r="152" spans="2:31" ht="13">
      <c r="B152" s="175"/>
      <c r="C152" s="19">
        <v>150</v>
      </c>
      <c r="D152" s="22" t="str">
        <f t="array" ref="D152">IF(ISERROR(INDEX(DossardsARV,MATCH($A$3&amp;C152,triselcourse&amp;claselcourARV,0))),"-",INDEX(DossardsARV,MATCH($A$3&amp;C152,triselcourse&amp;claselcourARV,0)))</f>
        <v>-</v>
      </c>
      <c r="E152" s="117" t="str">
        <f t="shared" si="26"/>
        <v>-</v>
      </c>
      <c r="F152" s="117" t="str">
        <f t="shared" si="27"/>
        <v>-</v>
      </c>
      <c r="G152" s="21" t="str">
        <f t="array" ref="G152">IF($D152="","",IF(ISERROR(INDEX(TempsARV,MATCH($A$3&amp;D152,triselcourse&amp;DossardsARV,0))),"-",INDEX(TempsARV,MATCH($A$3&amp;D152,triselcourse&amp;DossardsARV,0))))</f>
        <v>-</v>
      </c>
      <c r="H152" s="117" t="str">
        <f t="shared" si="28"/>
        <v/>
      </c>
      <c r="I152" s="117" t="str">
        <f t="shared" si="29"/>
        <v/>
      </c>
      <c r="J152" s="117" t="str">
        <f t="shared" si="30"/>
        <v/>
      </c>
      <c r="K152" s="117" t="str">
        <f t="shared" si="31"/>
        <v/>
      </c>
      <c r="L152" s="62" t="str">
        <f t="array" aca="1" ref="L152" ca="1">IF(ISBLANK($C152),"",IF(OR(COUNTIF(clubARV5,H152)&lt;choixt5,COUNTIF($H$2:H151,H152)),"",SUM(SMALL(IF(clubARV5=H152,$C$3:$C$401),ROW(INDIRECT("1:"&amp;choixt5))))+ROW()/9^9))</f>
        <v/>
      </c>
      <c r="M152" s="36" t="str">
        <f ca="1">IF(N152="","",ROWS(M$3:M152))</f>
        <v/>
      </c>
      <c r="N152" s="1" t="str">
        <f ca="1">IF(COUNT(POINTS1b5)&lt;ROWS(N$3:N152),"",INDEX(clubARV5,MATCH(P152,POINTS1b5,0)))</f>
        <v/>
      </c>
      <c r="O152" s="1">
        <f t="shared" ca="1" si="32"/>
        <v>399</v>
      </c>
      <c r="P152" s="2" t="str">
        <f ca="1">IF(COUNT(POINTS1b5)&lt;ROWS(P$3:P152),"",SMALL(POINTS1b5,ROWS(P$3:P152)))</f>
        <v/>
      </c>
      <c r="Q152" s="40" t="str">
        <f t="array" aca="1" ref="Q152" ca="1">IFERROR(SMALL(IF(($H$3:$H$401=$N152)*($H$3:$H$401&lt;&gt;""),$C$3:$C$401),COLUMNS($Q:Q)),"-")</f>
        <v>-</v>
      </c>
      <c r="R152" s="63" t="str">
        <f t="array" aca="1" ref="R152" ca="1">IFERROR(SMALL(IF(($H$3:$H$401=$N152)*($H$3:$H$401&lt;&gt;""),$C$3:$C$401),COLUMNS($Q:R)),"-")</f>
        <v>-</v>
      </c>
      <c r="S152" s="63" t="str">
        <f t="array" aca="1" ref="S152" ca="1">IFERROR(SMALL(IF(($H$3:$H$401=$N152)*($H$3:$H$401&lt;&gt;""),$C$3:$C$401),COLUMNS($Q:S)),"-")</f>
        <v>-</v>
      </c>
      <c r="T152" s="63" t="str">
        <f t="array" aca="1" ref="T152" ca="1">IFERROR(SMALL(IF(($H$3:$H$401=$N152)*($H$3:$H$401&lt;&gt;""),$C$3:$C$401),COLUMNS($Q:T)),"-")</f>
        <v>-</v>
      </c>
      <c r="U152" s="63" t="str">
        <f t="array" aca="1" ref="U152" ca="1">IFERROR(SMALL(IF(($H$3:$H$401=$N152)*($H$3:$H$401&lt;&gt;""),$C$3:$C$401),COLUMNS($Q:U)),"-")</f>
        <v>-</v>
      </c>
      <c r="V152" s="40" t="str">
        <f t="array" aca="1" ref="V152" ca="1">IFERROR(SMALL(IF(($H$3:$H$401=$N152)*($H$3:$H$401&lt;&gt;""),$C$3:$C$401),COLUMNS($Q:V)),"-")</f>
        <v>-</v>
      </c>
      <c r="W152" s="63" t="str">
        <f t="array" aca="1" ref="W152" ca="1">IFERROR(SMALL(IF(($H$3:$H$401=$N152)*($H$3:$H$401&lt;&gt;""),$C$3:$C$401),COLUMNS($Q:W)),"-")</f>
        <v>-</v>
      </c>
      <c r="X152" s="63" t="str">
        <f t="array" aca="1" ref="X152" ca="1">IFERROR(SMALL(IF(($H$3:$H$401=$N152)*($H$3:$H$401&lt;&gt;""),$C$3:$C$401),COLUMNS($Q:X)),"-")</f>
        <v>-</v>
      </c>
      <c r="Y152" s="63" t="str">
        <f t="array" aca="1" ref="Y152" ca="1">IFERROR(SMALL(IF(($H$3:$H$401=$N152)*($H$3:$H$401&lt;&gt;""),$C$3:$C$401),COLUMNS($Q:Y)),"-")</f>
        <v>-</v>
      </c>
      <c r="Z152" s="63" t="str">
        <f t="array" aca="1" ref="Z152" ca="1">IFERROR(SMALL(IF(($H$3:$H$401=$N152)*($H$3:$H$401&lt;&gt;""),$C$3:$C$401),COLUMNS($Q:Z)),"-")</f>
        <v>-</v>
      </c>
      <c r="AA152" s="40" t="str">
        <f t="array" aca="1" ref="AA152" ca="1">IFERROR(SMALL(IF(($H$3:$H$401=$N152)*($H$3:$H$401&lt;&gt;""),$C$3:$C$401),COLUMNS($Q:AA)),"-")</f>
        <v>-</v>
      </c>
      <c r="AB152" s="63" t="str">
        <f t="array" aca="1" ref="AB152" ca="1">IFERROR(SMALL(IF(($H$3:$H$401=$N152)*($H$3:$H$401&lt;&gt;""),$C$3:$C$401),COLUMNS($Q:AB)),"-")</f>
        <v>-</v>
      </c>
      <c r="AC152" s="63" t="str">
        <f t="array" aca="1" ref="AC152" ca="1">IFERROR(SMALL(IF(($H$3:$H$401=$N152)*($H$3:$H$401&lt;&gt;""),$C$3:$C$401),COLUMNS($Q:AC)),"-")</f>
        <v>-</v>
      </c>
      <c r="AD152" s="63" t="str">
        <f t="array" aca="1" ref="AD152" ca="1">IFERROR(SMALL(IF(($H$3:$H$401=$N152)*($H$3:$H$401&lt;&gt;""),$C$3:$C$401),COLUMNS($Q:AD)),"-")</f>
        <v>-</v>
      </c>
      <c r="AE152" s="63" t="str">
        <f t="array" aca="1" ref="AE152" ca="1">IFERROR(SMALL(IF(($H$3:$H$401=$N152)*($H$3:$H$401&lt;&gt;""),$C$3:$C$401),COLUMNS($Q:AE)),"-")</f>
        <v>-</v>
      </c>
    </row>
    <row r="153" spans="2:31" ht="13">
      <c r="B153" s="175"/>
      <c r="C153" s="19">
        <v>151</v>
      </c>
      <c r="D153" s="22" t="str">
        <f t="array" ref="D153">IF(ISERROR(INDEX(DossardsARV,MATCH($A$3&amp;C153,triselcourse&amp;claselcourARV,0))),"-",INDEX(DossardsARV,MATCH($A$3&amp;C153,triselcourse&amp;claselcourARV,0)))</f>
        <v>-</v>
      </c>
      <c r="E153" s="117" t="str">
        <f t="shared" si="26"/>
        <v>-</v>
      </c>
      <c r="F153" s="117" t="str">
        <f t="shared" si="27"/>
        <v>-</v>
      </c>
      <c r="G153" s="21" t="str">
        <f t="array" ref="G153">IF($D153="","",IF(ISERROR(INDEX(TempsARV,MATCH($A$3&amp;D153,triselcourse&amp;DossardsARV,0))),"-",INDEX(TempsARV,MATCH($A$3&amp;D153,triselcourse&amp;DossardsARV,0))))</f>
        <v>-</v>
      </c>
      <c r="H153" s="117" t="str">
        <f t="shared" si="28"/>
        <v/>
      </c>
      <c r="I153" s="117" t="str">
        <f t="shared" si="29"/>
        <v/>
      </c>
      <c r="J153" s="117" t="str">
        <f t="shared" si="30"/>
        <v/>
      </c>
      <c r="K153" s="117" t="str">
        <f t="shared" si="31"/>
        <v/>
      </c>
      <c r="L153" s="62" t="str">
        <f t="array" aca="1" ref="L153" ca="1">IF(ISBLANK($C153),"",IF(OR(COUNTIF(clubARV5,H153)&lt;choixt5,COUNTIF($H$2:H152,H153)),"",SUM(SMALL(IF(clubARV5=H153,$C$3:$C$401),ROW(INDIRECT("1:"&amp;choixt5))))+ROW()/9^9))</f>
        <v/>
      </c>
      <c r="M153" s="36" t="str">
        <f ca="1">IF(N153="","",ROWS(M$3:M153))</f>
        <v/>
      </c>
      <c r="N153" s="1" t="str">
        <f ca="1">IF(COUNT(POINTS1b5)&lt;ROWS(N$3:N153),"",INDEX(clubARV5,MATCH(P153,POINTS1b5,0)))</f>
        <v/>
      </c>
      <c r="O153" s="1">
        <f t="shared" ca="1" si="32"/>
        <v>399</v>
      </c>
      <c r="P153" s="2" t="str">
        <f ca="1">IF(COUNT(POINTS1b5)&lt;ROWS(P$3:P153),"",SMALL(POINTS1b5,ROWS(P$3:P153)))</f>
        <v/>
      </c>
      <c r="Q153" s="40" t="str">
        <f t="array" aca="1" ref="Q153" ca="1">IFERROR(SMALL(IF(($H$3:$H$401=$N153)*($H$3:$H$401&lt;&gt;""),$C$3:$C$401),COLUMNS($Q:Q)),"-")</f>
        <v>-</v>
      </c>
      <c r="R153" s="63" t="str">
        <f t="array" aca="1" ref="R153" ca="1">IFERROR(SMALL(IF(($H$3:$H$401=$N153)*($H$3:$H$401&lt;&gt;""),$C$3:$C$401),COLUMNS($Q:R)),"-")</f>
        <v>-</v>
      </c>
      <c r="S153" s="63" t="str">
        <f t="array" aca="1" ref="S153" ca="1">IFERROR(SMALL(IF(($H$3:$H$401=$N153)*($H$3:$H$401&lt;&gt;""),$C$3:$C$401),COLUMNS($Q:S)),"-")</f>
        <v>-</v>
      </c>
      <c r="T153" s="63" t="str">
        <f t="array" aca="1" ref="T153" ca="1">IFERROR(SMALL(IF(($H$3:$H$401=$N153)*($H$3:$H$401&lt;&gt;""),$C$3:$C$401),COLUMNS($Q:T)),"-")</f>
        <v>-</v>
      </c>
      <c r="U153" s="63" t="str">
        <f t="array" aca="1" ref="U153" ca="1">IFERROR(SMALL(IF(($H$3:$H$401=$N153)*($H$3:$H$401&lt;&gt;""),$C$3:$C$401),COLUMNS($Q:U)),"-")</f>
        <v>-</v>
      </c>
      <c r="V153" s="40" t="str">
        <f t="array" aca="1" ref="V153" ca="1">IFERROR(SMALL(IF(($H$3:$H$401=$N153)*($H$3:$H$401&lt;&gt;""),$C$3:$C$401),COLUMNS($Q:V)),"-")</f>
        <v>-</v>
      </c>
      <c r="W153" s="63" t="str">
        <f t="array" aca="1" ref="W153" ca="1">IFERROR(SMALL(IF(($H$3:$H$401=$N153)*($H$3:$H$401&lt;&gt;""),$C$3:$C$401),COLUMNS($Q:W)),"-")</f>
        <v>-</v>
      </c>
      <c r="X153" s="63" t="str">
        <f t="array" aca="1" ref="X153" ca="1">IFERROR(SMALL(IF(($H$3:$H$401=$N153)*($H$3:$H$401&lt;&gt;""),$C$3:$C$401),COLUMNS($Q:X)),"-")</f>
        <v>-</v>
      </c>
      <c r="Y153" s="63" t="str">
        <f t="array" aca="1" ref="Y153" ca="1">IFERROR(SMALL(IF(($H$3:$H$401=$N153)*($H$3:$H$401&lt;&gt;""),$C$3:$C$401),COLUMNS($Q:Y)),"-")</f>
        <v>-</v>
      </c>
      <c r="Z153" s="63" t="str">
        <f t="array" aca="1" ref="Z153" ca="1">IFERROR(SMALL(IF(($H$3:$H$401=$N153)*($H$3:$H$401&lt;&gt;""),$C$3:$C$401),COLUMNS($Q:Z)),"-")</f>
        <v>-</v>
      </c>
      <c r="AA153" s="40" t="str">
        <f t="array" aca="1" ref="AA153" ca="1">IFERROR(SMALL(IF(($H$3:$H$401=$N153)*($H$3:$H$401&lt;&gt;""),$C$3:$C$401),COLUMNS($Q:AA)),"-")</f>
        <v>-</v>
      </c>
      <c r="AB153" s="63" t="str">
        <f t="array" aca="1" ref="AB153" ca="1">IFERROR(SMALL(IF(($H$3:$H$401=$N153)*($H$3:$H$401&lt;&gt;""),$C$3:$C$401),COLUMNS($Q:AB)),"-")</f>
        <v>-</v>
      </c>
      <c r="AC153" s="63" t="str">
        <f t="array" aca="1" ref="AC153" ca="1">IFERROR(SMALL(IF(($H$3:$H$401=$N153)*($H$3:$H$401&lt;&gt;""),$C$3:$C$401),COLUMNS($Q:AC)),"-")</f>
        <v>-</v>
      </c>
      <c r="AD153" s="63" t="str">
        <f t="array" aca="1" ref="AD153" ca="1">IFERROR(SMALL(IF(($H$3:$H$401=$N153)*($H$3:$H$401&lt;&gt;""),$C$3:$C$401),COLUMNS($Q:AD)),"-")</f>
        <v>-</v>
      </c>
      <c r="AE153" s="63" t="str">
        <f t="array" aca="1" ref="AE153" ca="1">IFERROR(SMALL(IF(($H$3:$H$401=$N153)*($H$3:$H$401&lt;&gt;""),$C$3:$C$401),COLUMNS($Q:AE)),"-")</f>
        <v>-</v>
      </c>
    </row>
    <row r="154" spans="2:31" ht="13">
      <c r="B154" s="175"/>
      <c r="C154" s="19">
        <v>152</v>
      </c>
      <c r="D154" s="22" t="str">
        <f t="array" ref="D154">IF(ISERROR(INDEX(DossardsARV,MATCH($A$3&amp;C154,triselcourse&amp;claselcourARV,0))),"-",INDEX(DossardsARV,MATCH($A$3&amp;C154,triselcourse&amp;claselcourARV,0)))</f>
        <v>-</v>
      </c>
      <c r="E154" s="117" t="str">
        <f t="shared" si="26"/>
        <v>-</v>
      </c>
      <c r="F154" s="117" t="str">
        <f t="shared" si="27"/>
        <v>-</v>
      </c>
      <c r="G154" s="21" t="str">
        <f t="array" ref="G154">IF($D154="","",IF(ISERROR(INDEX(TempsARV,MATCH($A$3&amp;D154,triselcourse&amp;DossardsARV,0))),"-",INDEX(TempsARV,MATCH($A$3&amp;D154,triselcourse&amp;DossardsARV,0))))</f>
        <v>-</v>
      </c>
      <c r="H154" s="117" t="str">
        <f t="shared" si="28"/>
        <v/>
      </c>
      <c r="I154" s="117" t="str">
        <f t="shared" si="29"/>
        <v/>
      </c>
      <c r="J154" s="117" t="str">
        <f t="shared" si="30"/>
        <v/>
      </c>
      <c r="K154" s="117" t="str">
        <f t="shared" si="31"/>
        <v/>
      </c>
      <c r="L154" s="62" t="str">
        <f t="array" aca="1" ref="L154" ca="1">IF(ISBLANK($C154),"",IF(OR(COUNTIF(clubARV5,H154)&lt;choixt5,COUNTIF($H$2:H153,H154)),"",SUM(SMALL(IF(clubARV5=H154,$C$3:$C$401),ROW(INDIRECT("1:"&amp;choixt5))))+ROW()/9^9))</f>
        <v/>
      </c>
      <c r="M154" s="36" t="str">
        <f ca="1">IF(N154="","",ROWS(M$3:M154))</f>
        <v/>
      </c>
      <c r="N154" s="1" t="str">
        <f ca="1">IF(COUNT(POINTS1b5)&lt;ROWS(N$3:N154),"",INDEX(clubARV5,MATCH(P154,POINTS1b5,0)))</f>
        <v/>
      </c>
      <c r="O154" s="1">
        <f t="shared" ca="1" si="32"/>
        <v>399</v>
      </c>
      <c r="P154" s="2" t="str">
        <f ca="1">IF(COUNT(POINTS1b5)&lt;ROWS(P$3:P154),"",SMALL(POINTS1b5,ROWS(P$3:P154)))</f>
        <v/>
      </c>
      <c r="Q154" s="40" t="str">
        <f t="array" aca="1" ref="Q154" ca="1">IFERROR(SMALL(IF(($H$3:$H$401=$N154)*($H$3:$H$401&lt;&gt;""),$C$3:$C$401),COLUMNS($Q:Q)),"-")</f>
        <v>-</v>
      </c>
      <c r="R154" s="63" t="str">
        <f t="array" aca="1" ref="R154" ca="1">IFERROR(SMALL(IF(($H$3:$H$401=$N154)*($H$3:$H$401&lt;&gt;""),$C$3:$C$401),COLUMNS($Q:R)),"-")</f>
        <v>-</v>
      </c>
      <c r="S154" s="63" t="str">
        <f t="array" aca="1" ref="S154" ca="1">IFERROR(SMALL(IF(($H$3:$H$401=$N154)*($H$3:$H$401&lt;&gt;""),$C$3:$C$401),COLUMNS($Q:S)),"-")</f>
        <v>-</v>
      </c>
      <c r="T154" s="63" t="str">
        <f t="array" aca="1" ref="T154" ca="1">IFERROR(SMALL(IF(($H$3:$H$401=$N154)*($H$3:$H$401&lt;&gt;""),$C$3:$C$401),COLUMNS($Q:T)),"-")</f>
        <v>-</v>
      </c>
      <c r="U154" s="63" t="str">
        <f t="array" aca="1" ref="U154" ca="1">IFERROR(SMALL(IF(($H$3:$H$401=$N154)*($H$3:$H$401&lt;&gt;""),$C$3:$C$401),COLUMNS($Q:U)),"-")</f>
        <v>-</v>
      </c>
      <c r="V154" s="40" t="str">
        <f t="array" aca="1" ref="V154" ca="1">IFERROR(SMALL(IF(($H$3:$H$401=$N154)*($H$3:$H$401&lt;&gt;""),$C$3:$C$401),COLUMNS($Q:V)),"-")</f>
        <v>-</v>
      </c>
      <c r="W154" s="63" t="str">
        <f t="array" aca="1" ref="W154" ca="1">IFERROR(SMALL(IF(($H$3:$H$401=$N154)*($H$3:$H$401&lt;&gt;""),$C$3:$C$401),COLUMNS($Q:W)),"-")</f>
        <v>-</v>
      </c>
      <c r="X154" s="63" t="str">
        <f t="array" aca="1" ref="X154" ca="1">IFERROR(SMALL(IF(($H$3:$H$401=$N154)*($H$3:$H$401&lt;&gt;""),$C$3:$C$401),COLUMNS($Q:X)),"-")</f>
        <v>-</v>
      </c>
      <c r="Y154" s="63" t="str">
        <f t="array" aca="1" ref="Y154" ca="1">IFERROR(SMALL(IF(($H$3:$H$401=$N154)*($H$3:$H$401&lt;&gt;""),$C$3:$C$401),COLUMNS($Q:Y)),"-")</f>
        <v>-</v>
      </c>
      <c r="Z154" s="63" t="str">
        <f t="array" aca="1" ref="Z154" ca="1">IFERROR(SMALL(IF(($H$3:$H$401=$N154)*($H$3:$H$401&lt;&gt;""),$C$3:$C$401),COLUMNS($Q:Z)),"-")</f>
        <v>-</v>
      </c>
      <c r="AA154" s="40" t="str">
        <f t="array" aca="1" ref="AA154" ca="1">IFERROR(SMALL(IF(($H$3:$H$401=$N154)*($H$3:$H$401&lt;&gt;""),$C$3:$C$401),COLUMNS($Q:AA)),"-")</f>
        <v>-</v>
      </c>
      <c r="AB154" s="63" t="str">
        <f t="array" aca="1" ref="AB154" ca="1">IFERROR(SMALL(IF(($H$3:$H$401=$N154)*($H$3:$H$401&lt;&gt;""),$C$3:$C$401),COLUMNS($Q:AB)),"-")</f>
        <v>-</v>
      </c>
      <c r="AC154" s="63" t="str">
        <f t="array" aca="1" ref="AC154" ca="1">IFERROR(SMALL(IF(($H$3:$H$401=$N154)*($H$3:$H$401&lt;&gt;""),$C$3:$C$401),COLUMNS($Q:AC)),"-")</f>
        <v>-</v>
      </c>
      <c r="AD154" s="63" t="str">
        <f t="array" aca="1" ref="AD154" ca="1">IFERROR(SMALL(IF(($H$3:$H$401=$N154)*($H$3:$H$401&lt;&gt;""),$C$3:$C$401),COLUMNS($Q:AD)),"-")</f>
        <v>-</v>
      </c>
      <c r="AE154" s="63" t="str">
        <f t="array" aca="1" ref="AE154" ca="1">IFERROR(SMALL(IF(($H$3:$H$401=$N154)*($H$3:$H$401&lt;&gt;""),$C$3:$C$401),COLUMNS($Q:AE)),"-")</f>
        <v>-</v>
      </c>
    </row>
    <row r="155" spans="2:31" ht="13">
      <c r="B155" s="175"/>
      <c r="C155" s="19">
        <v>153</v>
      </c>
      <c r="D155" s="22" t="str">
        <f t="array" ref="D155">IF(ISERROR(INDEX(DossardsARV,MATCH($A$3&amp;C155,triselcourse&amp;claselcourARV,0))),"-",INDEX(DossardsARV,MATCH($A$3&amp;C155,triselcourse&amp;claselcourARV,0)))</f>
        <v>-</v>
      </c>
      <c r="E155" s="117" t="str">
        <f t="shared" si="26"/>
        <v>-</v>
      </c>
      <c r="F155" s="117" t="str">
        <f t="shared" si="27"/>
        <v>-</v>
      </c>
      <c r="G155" s="21" t="str">
        <f t="array" ref="G155">IF($D155="","",IF(ISERROR(INDEX(TempsARV,MATCH($A$3&amp;D155,triselcourse&amp;DossardsARV,0))),"-",INDEX(TempsARV,MATCH($A$3&amp;D155,triselcourse&amp;DossardsARV,0))))</f>
        <v>-</v>
      </c>
      <c r="H155" s="117" t="str">
        <f t="shared" si="28"/>
        <v/>
      </c>
      <c r="I155" s="117" t="str">
        <f t="shared" si="29"/>
        <v/>
      </c>
      <c r="J155" s="117" t="str">
        <f t="shared" si="30"/>
        <v/>
      </c>
      <c r="K155" s="117" t="str">
        <f t="shared" si="31"/>
        <v/>
      </c>
      <c r="L155" s="62" t="str">
        <f t="array" aca="1" ref="L155" ca="1">IF(ISBLANK($C155),"",IF(OR(COUNTIF(clubARV5,H155)&lt;choixt5,COUNTIF($H$2:H154,H155)),"",SUM(SMALL(IF(clubARV5=H155,$C$3:$C$401),ROW(INDIRECT("1:"&amp;choixt5))))+ROW()/9^9))</f>
        <v/>
      </c>
      <c r="M155" s="36" t="str">
        <f ca="1">IF(N155="","",ROWS(M$3:M155))</f>
        <v/>
      </c>
      <c r="N155" s="1" t="str">
        <f ca="1">IF(COUNT(POINTS1b5)&lt;ROWS(N$3:N155),"",INDEX(clubARV5,MATCH(P155,POINTS1b5,0)))</f>
        <v/>
      </c>
      <c r="O155" s="1">
        <f t="shared" ca="1" si="32"/>
        <v>399</v>
      </c>
      <c r="P155" s="2" t="str">
        <f ca="1">IF(COUNT(POINTS1b5)&lt;ROWS(P$3:P155),"",SMALL(POINTS1b5,ROWS(P$3:P155)))</f>
        <v/>
      </c>
      <c r="Q155" s="40" t="str">
        <f t="array" aca="1" ref="Q155" ca="1">IFERROR(SMALL(IF(($H$3:$H$401=$N155)*($H$3:$H$401&lt;&gt;""),$C$3:$C$401),COLUMNS($Q:Q)),"-")</f>
        <v>-</v>
      </c>
      <c r="R155" s="63" t="str">
        <f t="array" aca="1" ref="R155" ca="1">IFERROR(SMALL(IF(($H$3:$H$401=$N155)*($H$3:$H$401&lt;&gt;""),$C$3:$C$401),COLUMNS($Q:R)),"-")</f>
        <v>-</v>
      </c>
      <c r="S155" s="63" t="str">
        <f t="array" aca="1" ref="S155" ca="1">IFERROR(SMALL(IF(($H$3:$H$401=$N155)*($H$3:$H$401&lt;&gt;""),$C$3:$C$401),COLUMNS($Q:S)),"-")</f>
        <v>-</v>
      </c>
      <c r="T155" s="63" t="str">
        <f t="array" aca="1" ref="T155" ca="1">IFERROR(SMALL(IF(($H$3:$H$401=$N155)*($H$3:$H$401&lt;&gt;""),$C$3:$C$401),COLUMNS($Q:T)),"-")</f>
        <v>-</v>
      </c>
      <c r="U155" s="63" t="str">
        <f t="array" aca="1" ref="U155" ca="1">IFERROR(SMALL(IF(($H$3:$H$401=$N155)*($H$3:$H$401&lt;&gt;""),$C$3:$C$401),COLUMNS($Q:U)),"-")</f>
        <v>-</v>
      </c>
      <c r="V155" s="40" t="str">
        <f t="array" aca="1" ref="V155" ca="1">IFERROR(SMALL(IF(($H$3:$H$401=$N155)*($H$3:$H$401&lt;&gt;""),$C$3:$C$401),COLUMNS($Q:V)),"-")</f>
        <v>-</v>
      </c>
      <c r="W155" s="63" t="str">
        <f t="array" aca="1" ref="W155" ca="1">IFERROR(SMALL(IF(($H$3:$H$401=$N155)*($H$3:$H$401&lt;&gt;""),$C$3:$C$401),COLUMNS($Q:W)),"-")</f>
        <v>-</v>
      </c>
      <c r="X155" s="63" t="str">
        <f t="array" aca="1" ref="X155" ca="1">IFERROR(SMALL(IF(($H$3:$H$401=$N155)*($H$3:$H$401&lt;&gt;""),$C$3:$C$401),COLUMNS($Q:X)),"-")</f>
        <v>-</v>
      </c>
      <c r="Y155" s="63" t="str">
        <f t="array" aca="1" ref="Y155" ca="1">IFERROR(SMALL(IF(($H$3:$H$401=$N155)*($H$3:$H$401&lt;&gt;""),$C$3:$C$401),COLUMNS($Q:Y)),"-")</f>
        <v>-</v>
      </c>
      <c r="Z155" s="63" t="str">
        <f t="array" aca="1" ref="Z155" ca="1">IFERROR(SMALL(IF(($H$3:$H$401=$N155)*($H$3:$H$401&lt;&gt;""),$C$3:$C$401),COLUMNS($Q:Z)),"-")</f>
        <v>-</v>
      </c>
      <c r="AA155" s="40" t="str">
        <f t="array" aca="1" ref="AA155" ca="1">IFERROR(SMALL(IF(($H$3:$H$401=$N155)*($H$3:$H$401&lt;&gt;""),$C$3:$C$401),COLUMNS($Q:AA)),"-")</f>
        <v>-</v>
      </c>
      <c r="AB155" s="63" t="str">
        <f t="array" aca="1" ref="AB155" ca="1">IFERROR(SMALL(IF(($H$3:$H$401=$N155)*($H$3:$H$401&lt;&gt;""),$C$3:$C$401),COLUMNS($Q:AB)),"-")</f>
        <v>-</v>
      </c>
      <c r="AC155" s="63" t="str">
        <f t="array" aca="1" ref="AC155" ca="1">IFERROR(SMALL(IF(($H$3:$H$401=$N155)*($H$3:$H$401&lt;&gt;""),$C$3:$C$401),COLUMNS($Q:AC)),"-")</f>
        <v>-</v>
      </c>
      <c r="AD155" s="63" t="str">
        <f t="array" aca="1" ref="AD155" ca="1">IFERROR(SMALL(IF(($H$3:$H$401=$N155)*($H$3:$H$401&lt;&gt;""),$C$3:$C$401),COLUMNS($Q:AD)),"-")</f>
        <v>-</v>
      </c>
      <c r="AE155" s="63" t="str">
        <f t="array" aca="1" ref="AE155" ca="1">IFERROR(SMALL(IF(($H$3:$H$401=$N155)*($H$3:$H$401&lt;&gt;""),$C$3:$C$401),COLUMNS($Q:AE)),"-")</f>
        <v>-</v>
      </c>
    </row>
    <row r="156" spans="2:31" ht="13">
      <c r="B156" s="175"/>
      <c r="C156" s="19">
        <v>154</v>
      </c>
      <c r="D156" s="22" t="str">
        <f t="array" ref="D156">IF(ISERROR(INDEX(DossardsARV,MATCH($A$3&amp;C156,triselcourse&amp;claselcourARV,0))),"-",INDEX(DossardsARV,MATCH($A$3&amp;C156,triselcourse&amp;claselcourARV,0)))</f>
        <v>-</v>
      </c>
      <c r="E156" s="117" t="str">
        <f t="shared" si="26"/>
        <v>-</v>
      </c>
      <c r="F156" s="117" t="str">
        <f t="shared" si="27"/>
        <v>-</v>
      </c>
      <c r="G156" s="21" t="str">
        <f t="array" ref="G156">IF($D156="","",IF(ISERROR(INDEX(TempsARV,MATCH($A$3&amp;D156,triselcourse&amp;DossardsARV,0))),"-",INDEX(TempsARV,MATCH($A$3&amp;D156,triselcourse&amp;DossardsARV,0))))</f>
        <v>-</v>
      </c>
      <c r="H156" s="117" t="str">
        <f t="shared" si="28"/>
        <v/>
      </c>
      <c r="I156" s="117" t="str">
        <f t="shared" si="29"/>
        <v/>
      </c>
      <c r="J156" s="117" t="str">
        <f t="shared" si="30"/>
        <v/>
      </c>
      <c r="K156" s="117" t="str">
        <f t="shared" si="31"/>
        <v/>
      </c>
      <c r="L156" s="62" t="str">
        <f t="array" aca="1" ref="L156" ca="1">IF(ISBLANK($C156),"",IF(OR(COUNTIF(clubARV5,H156)&lt;choixt5,COUNTIF($H$2:H155,H156)),"",SUM(SMALL(IF(clubARV5=H156,$C$3:$C$401),ROW(INDIRECT("1:"&amp;choixt5))))+ROW()/9^9))</f>
        <v/>
      </c>
      <c r="M156" s="36" t="str">
        <f ca="1">IF(N156="","",ROWS(M$3:M156))</f>
        <v/>
      </c>
      <c r="N156" s="1" t="str">
        <f ca="1">IF(COUNT(POINTS1b5)&lt;ROWS(N$3:N156),"",INDEX(clubARV5,MATCH(P156,POINTS1b5,0)))</f>
        <v/>
      </c>
      <c r="O156" s="1">
        <f t="shared" ca="1" si="32"/>
        <v>399</v>
      </c>
      <c r="P156" s="2" t="str">
        <f ca="1">IF(COUNT(POINTS1b5)&lt;ROWS(P$3:P156),"",SMALL(POINTS1b5,ROWS(P$3:P156)))</f>
        <v/>
      </c>
      <c r="Q156" s="40" t="str">
        <f t="array" aca="1" ref="Q156" ca="1">IFERROR(SMALL(IF(($H$3:$H$401=$N156)*($H$3:$H$401&lt;&gt;""),$C$3:$C$401),COLUMNS($Q:Q)),"-")</f>
        <v>-</v>
      </c>
      <c r="R156" s="63" t="str">
        <f t="array" aca="1" ref="R156" ca="1">IFERROR(SMALL(IF(($H$3:$H$401=$N156)*($H$3:$H$401&lt;&gt;""),$C$3:$C$401),COLUMNS($Q:R)),"-")</f>
        <v>-</v>
      </c>
      <c r="S156" s="63" t="str">
        <f t="array" aca="1" ref="S156" ca="1">IFERROR(SMALL(IF(($H$3:$H$401=$N156)*($H$3:$H$401&lt;&gt;""),$C$3:$C$401),COLUMNS($Q:S)),"-")</f>
        <v>-</v>
      </c>
      <c r="T156" s="63" t="str">
        <f t="array" aca="1" ref="T156" ca="1">IFERROR(SMALL(IF(($H$3:$H$401=$N156)*($H$3:$H$401&lt;&gt;""),$C$3:$C$401),COLUMNS($Q:T)),"-")</f>
        <v>-</v>
      </c>
      <c r="U156" s="63" t="str">
        <f t="array" aca="1" ref="U156" ca="1">IFERROR(SMALL(IF(($H$3:$H$401=$N156)*($H$3:$H$401&lt;&gt;""),$C$3:$C$401),COLUMNS($Q:U)),"-")</f>
        <v>-</v>
      </c>
      <c r="V156" s="40" t="str">
        <f t="array" aca="1" ref="V156" ca="1">IFERROR(SMALL(IF(($H$3:$H$401=$N156)*($H$3:$H$401&lt;&gt;""),$C$3:$C$401),COLUMNS($Q:V)),"-")</f>
        <v>-</v>
      </c>
      <c r="W156" s="63" t="str">
        <f t="array" aca="1" ref="W156" ca="1">IFERROR(SMALL(IF(($H$3:$H$401=$N156)*($H$3:$H$401&lt;&gt;""),$C$3:$C$401),COLUMNS($Q:W)),"-")</f>
        <v>-</v>
      </c>
      <c r="X156" s="63" t="str">
        <f t="array" aca="1" ref="X156" ca="1">IFERROR(SMALL(IF(($H$3:$H$401=$N156)*($H$3:$H$401&lt;&gt;""),$C$3:$C$401),COLUMNS($Q:X)),"-")</f>
        <v>-</v>
      </c>
      <c r="Y156" s="63" t="str">
        <f t="array" aca="1" ref="Y156" ca="1">IFERROR(SMALL(IF(($H$3:$H$401=$N156)*($H$3:$H$401&lt;&gt;""),$C$3:$C$401),COLUMNS($Q:Y)),"-")</f>
        <v>-</v>
      </c>
      <c r="Z156" s="63" t="str">
        <f t="array" aca="1" ref="Z156" ca="1">IFERROR(SMALL(IF(($H$3:$H$401=$N156)*($H$3:$H$401&lt;&gt;""),$C$3:$C$401),COLUMNS($Q:Z)),"-")</f>
        <v>-</v>
      </c>
      <c r="AA156" s="40" t="str">
        <f t="array" aca="1" ref="AA156" ca="1">IFERROR(SMALL(IF(($H$3:$H$401=$N156)*($H$3:$H$401&lt;&gt;""),$C$3:$C$401),COLUMNS($Q:AA)),"-")</f>
        <v>-</v>
      </c>
      <c r="AB156" s="63" t="str">
        <f t="array" aca="1" ref="AB156" ca="1">IFERROR(SMALL(IF(($H$3:$H$401=$N156)*($H$3:$H$401&lt;&gt;""),$C$3:$C$401),COLUMNS($Q:AB)),"-")</f>
        <v>-</v>
      </c>
      <c r="AC156" s="63" t="str">
        <f t="array" aca="1" ref="AC156" ca="1">IFERROR(SMALL(IF(($H$3:$H$401=$N156)*($H$3:$H$401&lt;&gt;""),$C$3:$C$401),COLUMNS($Q:AC)),"-")</f>
        <v>-</v>
      </c>
      <c r="AD156" s="63" t="str">
        <f t="array" aca="1" ref="AD156" ca="1">IFERROR(SMALL(IF(($H$3:$H$401=$N156)*($H$3:$H$401&lt;&gt;""),$C$3:$C$401),COLUMNS($Q:AD)),"-")</f>
        <v>-</v>
      </c>
      <c r="AE156" s="63" t="str">
        <f t="array" aca="1" ref="AE156" ca="1">IFERROR(SMALL(IF(($H$3:$H$401=$N156)*($H$3:$H$401&lt;&gt;""),$C$3:$C$401),COLUMNS($Q:AE)),"-")</f>
        <v>-</v>
      </c>
    </row>
    <row r="157" spans="2:31" ht="13">
      <c r="B157" s="175"/>
      <c r="C157" s="19">
        <v>155</v>
      </c>
      <c r="D157" s="22" t="str">
        <f t="array" ref="D157">IF(ISERROR(INDEX(DossardsARV,MATCH($A$3&amp;C157,triselcourse&amp;claselcourARV,0))),"-",INDEX(DossardsARV,MATCH($A$3&amp;C157,triselcourse&amp;claselcourARV,0)))</f>
        <v>-</v>
      </c>
      <c r="E157" s="117" t="str">
        <f t="shared" si="26"/>
        <v>-</v>
      </c>
      <c r="F157" s="117" t="str">
        <f t="shared" si="27"/>
        <v>-</v>
      </c>
      <c r="G157" s="21" t="str">
        <f t="array" ref="G157">IF($D157="","",IF(ISERROR(INDEX(TempsARV,MATCH($A$3&amp;D157,triselcourse&amp;DossardsARV,0))),"-",INDEX(TempsARV,MATCH($A$3&amp;D157,triselcourse&amp;DossardsARV,0))))</f>
        <v>-</v>
      </c>
      <c r="H157" s="117" t="str">
        <f t="shared" si="28"/>
        <v/>
      </c>
      <c r="I157" s="117" t="str">
        <f t="shared" si="29"/>
        <v/>
      </c>
      <c r="J157" s="117" t="str">
        <f t="shared" si="30"/>
        <v/>
      </c>
      <c r="K157" s="117" t="str">
        <f t="shared" si="31"/>
        <v/>
      </c>
      <c r="L157" s="62" t="str">
        <f t="array" aca="1" ref="L157" ca="1">IF(ISBLANK($C157),"",IF(OR(COUNTIF(clubARV5,H157)&lt;choixt5,COUNTIF($H$2:H156,H157)),"",SUM(SMALL(IF(clubARV5=H157,$C$3:$C$401),ROW(INDIRECT("1:"&amp;choixt5))))+ROW()/9^9))</f>
        <v/>
      </c>
      <c r="M157" s="36" t="str">
        <f ca="1">IF(N157="","",ROWS(M$3:M157))</f>
        <v/>
      </c>
      <c r="N157" s="1" t="str">
        <f ca="1">IF(COUNT(POINTS1b5)&lt;ROWS(N$3:N157),"",INDEX(clubARV5,MATCH(P157,POINTS1b5,0)))</f>
        <v/>
      </c>
      <c r="O157" s="1">
        <f t="shared" ca="1" si="32"/>
        <v>399</v>
      </c>
      <c r="P157" s="2" t="str">
        <f ca="1">IF(COUNT(POINTS1b5)&lt;ROWS(P$3:P157),"",SMALL(POINTS1b5,ROWS(P$3:P157)))</f>
        <v/>
      </c>
      <c r="Q157" s="40" t="str">
        <f t="array" aca="1" ref="Q157" ca="1">IFERROR(SMALL(IF(($H$3:$H$401=$N157)*($H$3:$H$401&lt;&gt;""),$C$3:$C$401),COLUMNS($Q:Q)),"-")</f>
        <v>-</v>
      </c>
      <c r="R157" s="63" t="str">
        <f t="array" aca="1" ref="R157" ca="1">IFERROR(SMALL(IF(($H$3:$H$401=$N157)*($H$3:$H$401&lt;&gt;""),$C$3:$C$401),COLUMNS($Q:R)),"-")</f>
        <v>-</v>
      </c>
      <c r="S157" s="63" t="str">
        <f t="array" aca="1" ref="S157" ca="1">IFERROR(SMALL(IF(($H$3:$H$401=$N157)*($H$3:$H$401&lt;&gt;""),$C$3:$C$401),COLUMNS($Q:S)),"-")</f>
        <v>-</v>
      </c>
      <c r="T157" s="63" t="str">
        <f t="array" aca="1" ref="T157" ca="1">IFERROR(SMALL(IF(($H$3:$H$401=$N157)*($H$3:$H$401&lt;&gt;""),$C$3:$C$401),COLUMNS($Q:T)),"-")</f>
        <v>-</v>
      </c>
      <c r="U157" s="63" t="str">
        <f t="array" aca="1" ref="U157" ca="1">IFERROR(SMALL(IF(($H$3:$H$401=$N157)*($H$3:$H$401&lt;&gt;""),$C$3:$C$401),COLUMNS($Q:U)),"-")</f>
        <v>-</v>
      </c>
      <c r="V157" s="40" t="str">
        <f t="array" aca="1" ref="V157" ca="1">IFERROR(SMALL(IF(($H$3:$H$401=$N157)*($H$3:$H$401&lt;&gt;""),$C$3:$C$401),COLUMNS($Q:V)),"-")</f>
        <v>-</v>
      </c>
      <c r="W157" s="63" t="str">
        <f t="array" aca="1" ref="W157" ca="1">IFERROR(SMALL(IF(($H$3:$H$401=$N157)*($H$3:$H$401&lt;&gt;""),$C$3:$C$401),COLUMNS($Q:W)),"-")</f>
        <v>-</v>
      </c>
      <c r="X157" s="63" t="str">
        <f t="array" aca="1" ref="X157" ca="1">IFERROR(SMALL(IF(($H$3:$H$401=$N157)*($H$3:$H$401&lt;&gt;""),$C$3:$C$401),COLUMNS($Q:X)),"-")</f>
        <v>-</v>
      </c>
      <c r="Y157" s="63" t="str">
        <f t="array" aca="1" ref="Y157" ca="1">IFERROR(SMALL(IF(($H$3:$H$401=$N157)*($H$3:$H$401&lt;&gt;""),$C$3:$C$401),COLUMNS($Q:Y)),"-")</f>
        <v>-</v>
      </c>
      <c r="Z157" s="63" t="str">
        <f t="array" aca="1" ref="Z157" ca="1">IFERROR(SMALL(IF(($H$3:$H$401=$N157)*($H$3:$H$401&lt;&gt;""),$C$3:$C$401),COLUMNS($Q:Z)),"-")</f>
        <v>-</v>
      </c>
      <c r="AA157" s="40" t="str">
        <f t="array" aca="1" ref="AA157" ca="1">IFERROR(SMALL(IF(($H$3:$H$401=$N157)*($H$3:$H$401&lt;&gt;""),$C$3:$C$401),COLUMNS($Q:AA)),"-")</f>
        <v>-</v>
      </c>
      <c r="AB157" s="63" t="str">
        <f t="array" aca="1" ref="AB157" ca="1">IFERROR(SMALL(IF(($H$3:$H$401=$N157)*($H$3:$H$401&lt;&gt;""),$C$3:$C$401),COLUMNS($Q:AB)),"-")</f>
        <v>-</v>
      </c>
      <c r="AC157" s="63" t="str">
        <f t="array" aca="1" ref="AC157" ca="1">IFERROR(SMALL(IF(($H$3:$H$401=$N157)*($H$3:$H$401&lt;&gt;""),$C$3:$C$401),COLUMNS($Q:AC)),"-")</f>
        <v>-</v>
      </c>
      <c r="AD157" s="63" t="str">
        <f t="array" aca="1" ref="AD157" ca="1">IFERROR(SMALL(IF(($H$3:$H$401=$N157)*($H$3:$H$401&lt;&gt;""),$C$3:$C$401),COLUMNS($Q:AD)),"-")</f>
        <v>-</v>
      </c>
      <c r="AE157" s="63" t="str">
        <f t="array" aca="1" ref="AE157" ca="1">IFERROR(SMALL(IF(($H$3:$H$401=$N157)*($H$3:$H$401&lt;&gt;""),$C$3:$C$401),COLUMNS($Q:AE)),"-")</f>
        <v>-</v>
      </c>
    </row>
    <row r="158" spans="2:31" ht="13">
      <c r="B158" s="175"/>
      <c r="C158" s="19">
        <v>156</v>
      </c>
      <c r="D158" s="22" t="str">
        <f t="array" ref="D158">IF(ISERROR(INDEX(DossardsARV,MATCH($A$3&amp;C158,triselcourse&amp;claselcourARV,0))),"-",INDEX(DossardsARV,MATCH($A$3&amp;C158,triselcourse&amp;claselcourARV,0)))</f>
        <v>-</v>
      </c>
      <c r="E158" s="117" t="str">
        <f t="shared" si="26"/>
        <v>-</v>
      </c>
      <c r="F158" s="117" t="str">
        <f t="shared" si="27"/>
        <v>-</v>
      </c>
      <c r="G158" s="21" t="str">
        <f t="array" ref="G158">IF($D158="","",IF(ISERROR(INDEX(TempsARV,MATCH($A$3&amp;D158,triselcourse&amp;DossardsARV,0))),"-",INDEX(TempsARV,MATCH($A$3&amp;D158,triselcourse&amp;DossardsARV,0))))</f>
        <v>-</v>
      </c>
      <c r="H158" s="117" t="str">
        <f t="shared" si="28"/>
        <v/>
      </c>
      <c r="I158" s="117" t="str">
        <f t="shared" si="29"/>
        <v/>
      </c>
      <c r="J158" s="117" t="str">
        <f t="shared" si="30"/>
        <v/>
      </c>
      <c r="K158" s="117" t="str">
        <f t="shared" si="31"/>
        <v/>
      </c>
      <c r="L158" s="62" t="str">
        <f t="array" aca="1" ref="L158" ca="1">IF(ISBLANK($C158),"",IF(OR(COUNTIF(clubARV5,H158)&lt;choixt5,COUNTIF($H$2:H157,H158)),"",SUM(SMALL(IF(clubARV5=H158,$C$3:$C$401),ROW(INDIRECT("1:"&amp;choixt5))))+ROW()/9^9))</f>
        <v/>
      </c>
      <c r="M158" s="36" t="str">
        <f ca="1">IF(N158="","",ROWS(M$3:M158))</f>
        <v/>
      </c>
      <c r="N158" s="1" t="str">
        <f ca="1">IF(COUNT(POINTS1b5)&lt;ROWS(N$3:N158),"",INDEX(clubARV5,MATCH(P158,POINTS1b5,0)))</f>
        <v/>
      </c>
      <c r="O158" s="1">
        <f t="shared" ca="1" si="32"/>
        <v>399</v>
      </c>
      <c r="P158" s="2" t="str">
        <f ca="1">IF(COUNT(POINTS1b5)&lt;ROWS(P$3:P158),"",SMALL(POINTS1b5,ROWS(P$3:P158)))</f>
        <v/>
      </c>
      <c r="Q158" s="40" t="str">
        <f t="array" aca="1" ref="Q158" ca="1">IFERROR(SMALL(IF(($H$3:$H$401=$N158)*($H$3:$H$401&lt;&gt;""),$C$3:$C$401),COLUMNS($Q:Q)),"-")</f>
        <v>-</v>
      </c>
      <c r="R158" s="63" t="str">
        <f t="array" aca="1" ref="R158" ca="1">IFERROR(SMALL(IF(($H$3:$H$401=$N158)*($H$3:$H$401&lt;&gt;""),$C$3:$C$401),COLUMNS($Q:R)),"-")</f>
        <v>-</v>
      </c>
      <c r="S158" s="63" t="str">
        <f t="array" aca="1" ref="S158" ca="1">IFERROR(SMALL(IF(($H$3:$H$401=$N158)*($H$3:$H$401&lt;&gt;""),$C$3:$C$401),COLUMNS($Q:S)),"-")</f>
        <v>-</v>
      </c>
      <c r="T158" s="63" t="str">
        <f t="array" aca="1" ref="T158" ca="1">IFERROR(SMALL(IF(($H$3:$H$401=$N158)*($H$3:$H$401&lt;&gt;""),$C$3:$C$401),COLUMNS($Q:T)),"-")</f>
        <v>-</v>
      </c>
      <c r="U158" s="63" t="str">
        <f t="array" aca="1" ref="U158" ca="1">IFERROR(SMALL(IF(($H$3:$H$401=$N158)*($H$3:$H$401&lt;&gt;""),$C$3:$C$401),COLUMNS($Q:U)),"-")</f>
        <v>-</v>
      </c>
      <c r="V158" s="40" t="str">
        <f t="array" aca="1" ref="V158" ca="1">IFERROR(SMALL(IF(($H$3:$H$401=$N158)*($H$3:$H$401&lt;&gt;""),$C$3:$C$401),COLUMNS($Q:V)),"-")</f>
        <v>-</v>
      </c>
      <c r="W158" s="63" t="str">
        <f t="array" aca="1" ref="W158" ca="1">IFERROR(SMALL(IF(($H$3:$H$401=$N158)*($H$3:$H$401&lt;&gt;""),$C$3:$C$401),COLUMNS($Q:W)),"-")</f>
        <v>-</v>
      </c>
      <c r="X158" s="63" t="str">
        <f t="array" aca="1" ref="X158" ca="1">IFERROR(SMALL(IF(($H$3:$H$401=$N158)*($H$3:$H$401&lt;&gt;""),$C$3:$C$401),COLUMNS($Q:X)),"-")</f>
        <v>-</v>
      </c>
      <c r="Y158" s="63" t="str">
        <f t="array" aca="1" ref="Y158" ca="1">IFERROR(SMALL(IF(($H$3:$H$401=$N158)*($H$3:$H$401&lt;&gt;""),$C$3:$C$401),COLUMNS($Q:Y)),"-")</f>
        <v>-</v>
      </c>
      <c r="Z158" s="63" t="str">
        <f t="array" aca="1" ref="Z158" ca="1">IFERROR(SMALL(IF(($H$3:$H$401=$N158)*($H$3:$H$401&lt;&gt;""),$C$3:$C$401),COLUMNS($Q:Z)),"-")</f>
        <v>-</v>
      </c>
      <c r="AA158" s="40" t="str">
        <f t="array" aca="1" ref="AA158" ca="1">IFERROR(SMALL(IF(($H$3:$H$401=$N158)*($H$3:$H$401&lt;&gt;""),$C$3:$C$401),COLUMNS($Q:AA)),"-")</f>
        <v>-</v>
      </c>
      <c r="AB158" s="63" t="str">
        <f t="array" aca="1" ref="AB158" ca="1">IFERROR(SMALL(IF(($H$3:$H$401=$N158)*($H$3:$H$401&lt;&gt;""),$C$3:$C$401),COLUMNS($Q:AB)),"-")</f>
        <v>-</v>
      </c>
      <c r="AC158" s="63" t="str">
        <f t="array" aca="1" ref="AC158" ca="1">IFERROR(SMALL(IF(($H$3:$H$401=$N158)*($H$3:$H$401&lt;&gt;""),$C$3:$C$401),COLUMNS($Q:AC)),"-")</f>
        <v>-</v>
      </c>
      <c r="AD158" s="63" t="str">
        <f t="array" aca="1" ref="AD158" ca="1">IFERROR(SMALL(IF(($H$3:$H$401=$N158)*($H$3:$H$401&lt;&gt;""),$C$3:$C$401),COLUMNS($Q:AD)),"-")</f>
        <v>-</v>
      </c>
      <c r="AE158" s="63" t="str">
        <f t="array" aca="1" ref="AE158" ca="1">IFERROR(SMALL(IF(($H$3:$H$401=$N158)*($H$3:$H$401&lt;&gt;""),$C$3:$C$401),COLUMNS($Q:AE)),"-")</f>
        <v>-</v>
      </c>
    </row>
    <row r="159" spans="2:31" ht="13">
      <c r="B159" s="175"/>
      <c r="C159" s="19">
        <v>157</v>
      </c>
      <c r="D159" s="22" t="str">
        <f t="array" ref="D159">IF(ISERROR(INDEX(DossardsARV,MATCH($A$3&amp;C159,triselcourse&amp;claselcourARV,0))),"-",INDEX(DossardsARV,MATCH($A$3&amp;C159,triselcourse&amp;claselcourARV,0)))</f>
        <v>-</v>
      </c>
      <c r="E159" s="117" t="str">
        <f t="shared" si="26"/>
        <v>-</v>
      </c>
      <c r="F159" s="117" t="str">
        <f t="shared" si="27"/>
        <v>-</v>
      </c>
      <c r="G159" s="21" t="str">
        <f t="array" ref="G159">IF($D159="","",IF(ISERROR(INDEX(TempsARV,MATCH($A$3&amp;D159,triselcourse&amp;DossardsARV,0))),"-",INDEX(TempsARV,MATCH($A$3&amp;D159,triselcourse&amp;DossardsARV,0))))</f>
        <v>-</v>
      </c>
      <c r="H159" s="117" t="str">
        <f t="shared" si="28"/>
        <v/>
      </c>
      <c r="I159" s="117" t="str">
        <f t="shared" si="29"/>
        <v/>
      </c>
      <c r="J159" s="117" t="str">
        <f t="shared" si="30"/>
        <v/>
      </c>
      <c r="K159" s="117" t="str">
        <f t="shared" si="31"/>
        <v/>
      </c>
      <c r="L159" s="62" t="str">
        <f t="array" aca="1" ref="L159" ca="1">IF(ISBLANK($C159),"",IF(OR(COUNTIF(clubARV5,H159)&lt;choixt5,COUNTIF($H$2:H158,H159)),"",SUM(SMALL(IF(clubARV5=H159,$C$3:$C$401),ROW(INDIRECT("1:"&amp;choixt5))))+ROW()/9^9))</f>
        <v/>
      </c>
      <c r="M159" s="36" t="str">
        <f ca="1">IF(N159="","",ROWS(M$3:M159))</f>
        <v/>
      </c>
      <c r="N159" s="1" t="str">
        <f ca="1">IF(COUNT(POINTS1b5)&lt;ROWS(N$3:N159),"",INDEX(clubARV5,MATCH(P159,POINTS1b5,0)))</f>
        <v/>
      </c>
      <c r="O159" s="1">
        <f t="shared" ca="1" si="32"/>
        <v>399</v>
      </c>
      <c r="P159" s="2" t="str">
        <f ca="1">IF(COUNT(POINTS1b5)&lt;ROWS(P$3:P159),"",SMALL(POINTS1b5,ROWS(P$3:P159)))</f>
        <v/>
      </c>
      <c r="Q159" s="40" t="str">
        <f t="array" aca="1" ref="Q159" ca="1">IFERROR(SMALL(IF(($H$3:$H$401=$N159)*($H$3:$H$401&lt;&gt;""),$C$3:$C$401),COLUMNS($Q:Q)),"-")</f>
        <v>-</v>
      </c>
      <c r="R159" s="63" t="str">
        <f t="array" aca="1" ref="R159" ca="1">IFERROR(SMALL(IF(($H$3:$H$401=$N159)*($H$3:$H$401&lt;&gt;""),$C$3:$C$401),COLUMNS($Q:R)),"-")</f>
        <v>-</v>
      </c>
      <c r="S159" s="63" t="str">
        <f t="array" aca="1" ref="S159" ca="1">IFERROR(SMALL(IF(($H$3:$H$401=$N159)*($H$3:$H$401&lt;&gt;""),$C$3:$C$401),COLUMNS($Q:S)),"-")</f>
        <v>-</v>
      </c>
      <c r="T159" s="63" t="str">
        <f t="array" aca="1" ref="T159" ca="1">IFERROR(SMALL(IF(($H$3:$H$401=$N159)*($H$3:$H$401&lt;&gt;""),$C$3:$C$401),COLUMNS($Q:T)),"-")</f>
        <v>-</v>
      </c>
      <c r="U159" s="63" t="str">
        <f t="array" aca="1" ref="U159" ca="1">IFERROR(SMALL(IF(($H$3:$H$401=$N159)*($H$3:$H$401&lt;&gt;""),$C$3:$C$401),COLUMNS($Q:U)),"-")</f>
        <v>-</v>
      </c>
      <c r="V159" s="40" t="str">
        <f t="array" aca="1" ref="V159" ca="1">IFERROR(SMALL(IF(($H$3:$H$401=$N159)*($H$3:$H$401&lt;&gt;""),$C$3:$C$401),COLUMNS($Q:V)),"-")</f>
        <v>-</v>
      </c>
      <c r="W159" s="63" t="str">
        <f t="array" aca="1" ref="W159" ca="1">IFERROR(SMALL(IF(($H$3:$H$401=$N159)*($H$3:$H$401&lt;&gt;""),$C$3:$C$401),COLUMNS($Q:W)),"-")</f>
        <v>-</v>
      </c>
      <c r="X159" s="63" t="str">
        <f t="array" aca="1" ref="X159" ca="1">IFERROR(SMALL(IF(($H$3:$H$401=$N159)*($H$3:$H$401&lt;&gt;""),$C$3:$C$401),COLUMNS($Q:X)),"-")</f>
        <v>-</v>
      </c>
      <c r="Y159" s="63" t="str">
        <f t="array" aca="1" ref="Y159" ca="1">IFERROR(SMALL(IF(($H$3:$H$401=$N159)*($H$3:$H$401&lt;&gt;""),$C$3:$C$401),COLUMNS($Q:Y)),"-")</f>
        <v>-</v>
      </c>
      <c r="Z159" s="63" t="str">
        <f t="array" aca="1" ref="Z159" ca="1">IFERROR(SMALL(IF(($H$3:$H$401=$N159)*($H$3:$H$401&lt;&gt;""),$C$3:$C$401),COLUMNS($Q:Z)),"-")</f>
        <v>-</v>
      </c>
      <c r="AA159" s="40" t="str">
        <f t="array" aca="1" ref="AA159" ca="1">IFERROR(SMALL(IF(($H$3:$H$401=$N159)*($H$3:$H$401&lt;&gt;""),$C$3:$C$401),COLUMNS($Q:AA)),"-")</f>
        <v>-</v>
      </c>
      <c r="AB159" s="63" t="str">
        <f t="array" aca="1" ref="AB159" ca="1">IFERROR(SMALL(IF(($H$3:$H$401=$N159)*($H$3:$H$401&lt;&gt;""),$C$3:$C$401),COLUMNS($Q:AB)),"-")</f>
        <v>-</v>
      </c>
      <c r="AC159" s="63" t="str">
        <f t="array" aca="1" ref="AC159" ca="1">IFERROR(SMALL(IF(($H$3:$H$401=$N159)*($H$3:$H$401&lt;&gt;""),$C$3:$C$401),COLUMNS($Q:AC)),"-")</f>
        <v>-</v>
      </c>
      <c r="AD159" s="63" t="str">
        <f t="array" aca="1" ref="AD159" ca="1">IFERROR(SMALL(IF(($H$3:$H$401=$N159)*($H$3:$H$401&lt;&gt;""),$C$3:$C$401),COLUMNS($Q:AD)),"-")</f>
        <v>-</v>
      </c>
      <c r="AE159" s="63" t="str">
        <f t="array" aca="1" ref="AE159" ca="1">IFERROR(SMALL(IF(($H$3:$H$401=$N159)*($H$3:$H$401&lt;&gt;""),$C$3:$C$401),COLUMNS($Q:AE)),"-")</f>
        <v>-</v>
      </c>
    </row>
    <row r="160" spans="2:31" ht="13">
      <c r="B160" s="175"/>
      <c r="C160" s="19">
        <v>158</v>
      </c>
      <c r="D160" s="22" t="str">
        <f t="array" ref="D160">IF(ISERROR(INDEX(DossardsARV,MATCH($A$3&amp;C160,triselcourse&amp;claselcourARV,0))),"-",INDEX(DossardsARV,MATCH($A$3&amp;C160,triselcourse&amp;claselcourARV,0)))</f>
        <v>-</v>
      </c>
      <c r="E160" s="117" t="str">
        <f t="shared" si="26"/>
        <v>-</v>
      </c>
      <c r="F160" s="117" t="str">
        <f t="shared" si="27"/>
        <v>-</v>
      </c>
      <c r="G160" s="21" t="str">
        <f t="array" ref="G160">IF($D160="","",IF(ISERROR(INDEX(TempsARV,MATCH($A$3&amp;D160,triselcourse&amp;DossardsARV,0))),"-",INDEX(TempsARV,MATCH($A$3&amp;D160,triselcourse&amp;DossardsARV,0))))</f>
        <v>-</v>
      </c>
      <c r="H160" s="117" t="str">
        <f t="shared" si="28"/>
        <v/>
      </c>
      <c r="I160" s="117" t="str">
        <f t="shared" si="29"/>
        <v/>
      </c>
      <c r="J160" s="117" t="str">
        <f t="shared" si="30"/>
        <v/>
      </c>
      <c r="K160" s="117" t="str">
        <f t="shared" si="31"/>
        <v/>
      </c>
      <c r="L160" s="62" t="str">
        <f t="array" aca="1" ref="L160" ca="1">IF(ISBLANK($C160),"",IF(OR(COUNTIF(clubARV5,H160)&lt;choixt5,COUNTIF($H$2:H159,H160)),"",SUM(SMALL(IF(clubARV5=H160,$C$3:$C$401),ROW(INDIRECT("1:"&amp;choixt5))))+ROW()/9^9))</f>
        <v/>
      </c>
      <c r="M160" s="36" t="str">
        <f ca="1">IF(N160="","",ROWS(M$3:M160))</f>
        <v/>
      </c>
      <c r="N160" s="1" t="str">
        <f ca="1">IF(COUNT(POINTS1b5)&lt;ROWS(N$3:N160),"",INDEX(clubARV5,MATCH(P160,POINTS1b5,0)))</f>
        <v/>
      </c>
      <c r="O160" s="1">
        <f t="shared" ca="1" si="32"/>
        <v>399</v>
      </c>
      <c r="P160" s="2" t="str">
        <f ca="1">IF(COUNT(POINTS1b5)&lt;ROWS(P$3:P160),"",SMALL(POINTS1b5,ROWS(P$3:P160)))</f>
        <v/>
      </c>
      <c r="Q160" s="40" t="str">
        <f t="array" aca="1" ref="Q160" ca="1">IFERROR(SMALL(IF(($H$3:$H$401=$N160)*($H$3:$H$401&lt;&gt;""),$C$3:$C$401),COLUMNS($Q:Q)),"-")</f>
        <v>-</v>
      </c>
      <c r="R160" s="63" t="str">
        <f t="array" aca="1" ref="R160" ca="1">IFERROR(SMALL(IF(($H$3:$H$401=$N160)*($H$3:$H$401&lt;&gt;""),$C$3:$C$401),COLUMNS($Q:R)),"-")</f>
        <v>-</v>
      </c>
      <c r="S160" s="63" t="str">
        <f t="array" aca="1" ref="S160" ca="1">IFERROR(SMALL(IF(($H$3:$H$401=$N160)*($H$3:$H$401&lt;&gt;""),$C$3:$C$401),COLUMNS($Q:S)),"-")</f>
        <v>-</v>
      </c>
      <c r="T160" s="63" t="str">
        <f t="array" aca="1" ref="T160" ca="1">IFERROR(SMALL(IF(($H$3:$H$401=$N160)*($H$3:$H$401&lt;&gt;""),$C$3:$C$401),COLUMNS($Q:T)),"-")</f>
        <v>-</v>
      </c>
      <c r="U160" s="63" t="str">
        <f t="array" aca="1" ref="U160" ca="1">IFERROR(SMALL(IF(($H$3:$H$401=$N160)*($H$3:$H$401&lt;&gt;""),$C$3:$C$401),COLUMNS($Q:U)),"-")</f>
        <v>-</v>
      </c>
      <c r="V160" s="40" t="str">
        <f t="array" aca="1" ref="V160" ca="1">IFERROR(SMALL(IF(($H$3:$H$401=$N160)*($H$3:$H$401&lt;&gt;""),$C$3:$C$401),COLUMNS($Q:V)),"-")</f>
        <v>-</v>
      </c>
      <c r="W160" s="63" t="str">
        <f t="array" aca="1" ref="W160" ca="1">IFERROR(SMALL(IF(($H$3:$H$401=$N160)*($H$3:$H$401&lt;&gt;""),$C$3:$C$401),COLUMNS($Q:W)),"-")</f>
        <v>-</v>
      </c>
      <c r="X160" s="63" t="str">
        <f t="array" aca="1" ref="X160" ca="1">IFERROR(SMALL(IF(($H$3:$H$401=$N160)*($H$3:$H$401&lt;&gt;""),$C$3:$C$401),COLUMNS($Q:X)),"-")</f>
        <v>-</v>
      </c>
      <c r="Y160" s="63" t="str">
        <f t="array" aca="1" ref="Y160" ca="1">IFERROR(SMALL(IF(($H$3:$H$401=$N160)*($H$3:$H$401&lt;&gt;""),$C$3:$C$401),COLUMNS($Q:Y)),"-")</f>
        <v>-</v>
      </c>
      <c r="Z160" s="63" t="str">
        <f t="array" aca="1" ref="Z160" ca="1">IFERROR(SMALL(IF(($H$3:$H$401=$N160)*($H$3:$H$401&lt;&gt;""),$C$3:$C$401),COLUMNS($Q:Z)),"-")</f>
        <v>-</v>
      </c>
      <c r="AA160" s="40" t="str">
        <f t="array" aca="1" ref="AA160" ca="1">IFERROR(SMALL(IF(($H$3:$H$401=$N160)*($H$3:$H$401&lt;&gt;""),$C$3:$C$401),COLUMNS($Q:AA)),"-")</f>
        <v>-</v>
      </c>
      <c r="AB160" s="63" t="str">
        <f t="array" aca="1" ref="AB160" ca="1">IFERROR(SMALL(IF(($H$3:$H$401=$N160)*($H$3:$H$401&lt;&gt;""),$C$3:$C$401),COLUMNS($Q:AB)),"-")</f>
        <v>-</v>
      </c>
      <c r="AC160" s="63" t="str">
        <f t="array" aca="1" ref="AC160" ca="1">IFERROR(SMALL(IF(($H$3:$H$401=$N160)*($H$3:$H$401&lt;&gt;""),$C$3:$C$401),COLUMNS($Q:AC)),"-")</f>
        <v>-</v>
      </c>
      <c r="AD160" s="63" t="str">
        <f t="array" aca="1" ref="AD160" ca="1">IFERROR(SMALL(IF(($H$3:$H$401=$N160)*($H$3:$H$401&lt;&gt;""),$C$3:$C$401),COLUMNS($Q:AD)),"-")</f>
        <v>-</v>
      </c>
      <c r="AE160" s="63" t="str">
        <f t="array" aca="1" ref="AE160" ca="1">IFERROR(SMALL(IF(($H$3:$H$401=$N160)*($H$3:$H$401&lt;&gt;""),$C$3:$C$401),COLUMNS($Q:AE)),"-")</f>
        <v>-</v>
      </c>
    </row>
    <row r="161" spans="2:31" ht="13">
      <c r="B161" s="175"/>
      <c r="C161" s="19">
        <v>159</v>
      </c>
      <c r="D161" s="22" t="str">
        <f t="array" ref="D161">IF(ISERROR(INDEX(DossardsARV,MATCH($A$3&amp;C161,triselcourse&amp;claselcourARV,0))),"-",INDEX(DossardsARV,MATCH($A$3&amp;C161,triselcourse&amp;claselcourARV,0)))</f>
        <v>-</v>
      </c>
      <c r="E161" s="117" t="str">
        <f t="shared" si="26"/>
        <v>-</v>
      </c>
      <c r="F161" s="117" t="str">
        <f t="shared" si="27"/>
        <v>-</v>
      </c>
      <c r="G161" s="21" t="str">
        <f t="array" ref="G161">IF($D161="","",IF(ISERROR(INDEX(TempsARV,MATCH($A$3&amp;D161,triselcourse&amp;DossardsARV,0))),"-",INDEX(TempsARV,MATCH($A$3&amp;D161,triselcourse&amp;DossardsARV,0))))</f>
        <v>-</v>
      </c>
      <c r="H161" s="117" t="str">
        <f t="shared" si="28"/>
        <v/>
      </c>
      <c r="I161" s="117" t="str">
        <f t="shared" si="29"/>
        <v/>
      </c>
      <c r="J161" s="117" t="str">
        <f t="shared" si="30"/>
        <v/>
      </c>
      <c r="K161" s="117" t="str">
        <f t="shared" si="31"/>
        <v/>
      </c>
      <c r="L161" s="62" t="str">
        <f t="array" aca="1" ref="L161" ca="1">IF(ISBLANK($C161),"",IF(OR(COUNTIF(clubARV5,H161)&lt;choixt5,COUNTIF($H$2:H160,H161)),"",SUM(SMALL(IF(clubARV5=H161,$C$3:$C$401),ROW(INDIRECT("1:"&amp;choixt5))))+ROW()/9^9))</f>
        <v/>
      </c>
      <c r="M161" s="36" t="str">
        <f ca="1">IF(N161="","",ROWS(M$3:M161))</f>
        <v/>
      </c>
      <c r="N161" s="1" t="str">
        <f ca="1">IF(COUNT(POINTS1b5)&lt;ROWS(N$3:N161),"",INDEX(clubARV5,MATCH(P161,POINTS1b5,0)))</f>
        <v/>
      </c>
      <c r="O161" s="1">
        <f t="shared" ca="1" si="32"/>
        <v>399</v>
      </c>
      <c r="P161" s="2" t="str">
        <f ca="1">IF(COUNT(POINTS1b5)&lt;ROWS(P$3:P161),"",SMALL(POINTS1b5,ROWS(P$3:P161)))</f>
        <v/>
      </c>
      <c r="Q161" s="40" t="str">
        <f t="array" aca="1" ref="Q161" ca="1">IFERROR(SMALL(IF(($H$3:$H$401=$N161)*($H$3:$H$401&lt;&gt;""),$C$3:$C$401),COLUMNS($Q:Q)),"-")</f>
        <v>-</v>
      </c>
      <c r="R161" s="63" t="str">
        <f t="array" aca="1" ref="R161" ca="1">IFERROR(SMALL(IF(($H$3:$H$401=$N161)*($H$3:$H$401&lt;&gt;""),$C$3:$C$401),COLUMNS($Q:R)),"-")</f>
        <v>-</v>
      </c>
      <c r="S161" s="63" t="str">
        <f t="array" aca="1" ref="S161" ca="1">IFERROR(SMALL(IF(($H$3:$H$401=$N161)*($H$3:$H$401&lt;&gt;""),$C$3:$C$401),COLUMNS($Q:S)),"-")</f>
        <v>-</v>
      </c>
      <c r="T161" s="63" t="str">
        <f t="array" aca="1" ref="T161" ca="1">IFERROR(SMALL(IF(($H$3:$H$401=$N161)*($H$3:$H$401&lt;&gt;""),$C$3:$C$401),COLUMNS($Q:T)),"-")</f>
        <v>-</v>
      </c>
      <c r="U161" s="63" t="str">
        <f t="array" aca="1" ref="U161" ca="1">IFERROR(SMALL(IF(($H$3:$H$401=$N161)*($H$3:$H$401&lt;&gt;""),$C$3:$C$401),COLUMNS($Q:U)),"-")</f>
        <v>-</v>
      </c>
      <c r="V161" s="40" t="str">
        <f t="array" aca="1" ref="V161" ca="1">IFERROR(SMALL(IF(($H$3:$H$401=$N161)*($H$3:$H$401&lt;&gt;""),$C$3:$C$401),COLUMNS($Q:V)),"-")</f>
        <v>-</v>
      </c>
      <c r="W161" s="63" t="str">
        <f t="array" aca="1" ref="W161" ca="1">IFERROR(SMALL(IF(($H$3:$H$401=$N161)*($H$3:$H$401&lt;&gt;""),$C$3:$C$401),COLUMNS($Q:W)),"-")</f>
        <v>-</v>
      </c>
      <c r="X161" s="63" t="str">
        <f t="array" aca="1" ref="X161" ca="1">IFERROR(SMALL(IF(($H$3:$H$401=$N161)*($H$3:$H$401&lt;&gt;""),$C$3:$C$401),COLUMNS($Q:X)),"-")</f>
        <v>-</v>
      </c>
      <c r="Y161" s="63" t="str">
        <f t="array" aca="1" ref="Y161" ca="1">IFERROR(SMALL(IF(($H$3:$H$401=$N161)*($H$3:$H$401&lt;&gt;""),$C$3:$C$401),COLUMNS($Q:Y)),"-")</f>
        <v>-</v>
      </c>
      <c r="Z161" s="63" t="str">
        <f t="array" aca="1" ref="Z161" ca="1">IFERROR(SMALL(IF(($H$3:$H$401=$N161)*($H$3:$H$401&lt;&gt;""),$C$3:$C$401),COLUMNS($Q:Z)),"-")</f>
        <v>-</v>
      </c>
      <c r="AA161" s="40" t="str">
        <f t="array" aca="1" ref="AA161" ca="1">IFERROR(SMALL(IF(($H$3:$H$401=$N161)*($H$3:$H$401&lt;&gt;""),$C$3:$C$401),COLUMNS($Q:AA)),"-")</f>
        <v>-</v>
      </c>
      <c r="AB161" s="63" t="str">
        <f t="array" aca="1" ref="AB161" ca="1">IFERROR(SMALL(IF(($H$3:$H$401=$N161)*($H$3:$H$401&lt;&gt;""),$C$3:$C$401),COLUMNS($Q:AB)),"-")</f>
        <v>-</v>
      </c>
      <c r="AC161" s="63" t="str">
        <f t="array" aca="1" ref="AC161" ca="1">IFERROR(SMALL(IF(($H$3:$H$401=$N161)*($H$3:$H$401&lt;&gt;""),$C$3:$C$401),COLUMNS($Q:AC)),"-")</f>
        <v>-</v>
      </c>
      <c r="AD161" s="63" t="str">
        <f t="array" aca="1" ref="AD161" ca="1">IFERROR(SMALL(IF(($H$3:$H$401=$N161)*($H$3:$H$401&lt;&gt;""),$C$3:$C$401),COLUMNS($Q:AD)),"-")</f>
        <v>-</v>
      </c>
      <c r="AE161" s="63" t="str">
        <f t="array" aca="1" ref="AE161" ca="1">IFERROR(SMALL(IF(($H$3:$H$401=$N161)*($H$3:$H$401&lt;&gt;""),$C$3:$C$401),COLUMNS($Q:AE)),"-")</f>
        <v>-</v>
      </c>
    </row>
    <row r="162" spans="2:31" ht="13">
      <c r="B162" s="175"/>
      <c r="C162" s="19">
        <v>160</v>
      </c>
      <c r="D162" s="22" t="str">
        <f t="array" ref="D162">IF(ISERROR(INDEX(DossardsARV,MATCH($A$3&amp;C162,triselcourse&amp;claselcourARV,0))),"-",INDEX(DossardsARV,MATCH($A$3&amp;C162,triselcourse&amp;claselcourARV,0)))</f>
        <v>-</v>
      </c>
      <c r="E162" s="117" t="str">
        <f t="shared" si="26"/>
        <v>-</v>
      </c>
      <c r="F162" s="117" t="str">
        <f t="shared" si="27"/>
        <v>-</v>
      </c>
      <c r="G162" s="21" t="str">
        <f t="array" ref="G162">IF($D162="","",IF(ISERROR(INDEX(TempsARV,MATCH($A$3&amp;D162,triselcourse&amp;DossardsARV,0))),"-",INDEX(TempsARV,MATCH($A$3&amp;D162,triselcourse&amp;DossardsARV,0))))</f>
        <v>-</v>
      </c>
      <c r="H162" s="117" t="str">
        <f t="shared" si="28"/>
        <v/>
      </c>
      <c r="I162" s="117" t="str">
        <f t="shared" si="29"/>
        <v/>
      </c>
      <c r="J162" s="117" t="str">
        <f t="shared" si="30"/>
        <v/>
      </c>
      <c r="K162" s="117" t="str">
        <f t="shared" si="31"/>
        <v/>
      </c>
      <c r="L162" s="62" t="str">
        <f t="array" aca="1" ref="L162" ca="1">IF(ISBLANK($C162),"",IF(OR(COUNTIF(clubARV5,H162)&lt;choixt5,COUNTIF($H$2:H161,H162)),"",SUM(SMALL(IF(clubARV5=H162,$C$3:$C$401),ROW(INDIRECT("1:"&amp;choixt5))))+ROW()/9^9))</f>
        <v/>
      </c>
      <c r="M162" s="36" t="str">
        <f ca="1">IF(N162="","",ROWS(M$3:M162))</f>
        <v/>
      </c>
      <c r="N162" s="1" t="str">
        <f ca="1">IF(COUNT(POINTS1b5)&lt;ROWS(N$3:N162),"",INDEX(clubARV5,MATCH(P162,POINTS1b5,0)))</f>
        <v/>
      </c>
      <c r="O162" s="1">
        <f t="shared" ca="1" si="32"/>
        <v>399</v>
      </c>
      <c r="P162" s="2" t="str">
        <f ca="1">IF(COUNT(POINTS1b5)&lt;ROWS(P$3:P162),"",SMALL(POINTS1b5,ROWS(P$3:P162)))</f>
        <v/>
      </c>
      <c r="Q162" s="40" t="str">
        <f t="array" aca="1" ref="Q162" ca="1">IFERROR(SMALL(IF(($H$3:$H$401=$N162)*($H$3:$H$401&lt;&gt;""),$C$3:$C$401),COLUMNS($Q:Q)),"-")</f>
        <v>-</v>
      </c>
      <c r="R162" s="63" t="str">
        <f t="array" aca="1" ref="R162" ca="1">IFERROR(SMALL(IF(($H$3:$H$401=$N162)*($H$3:$H$401&lt;&gt;""),$C$3:$C$401),COLUMNS($Q:R)),"-")</f>
        <v>-</v>
      </c>
      <c r="S162" s="63" t="str">
        <f t="array" aca="1" ref="S162" ca="1">IFERROR(SMALL(IF(($H$3:$H$401=$N162)*($H$3:$H$401&lt;&gt;""),$C$3:$C$401),COLUMNS($Q:S)),"-")</f>
        <v>-</v>
      </c>
      <c r="T162" s="63" t="str">
        <f t="array" aca="1" ref="T162" ca="1">IFERROR(SMALL(IF(($H$3:$H$401=$N162)*($H$3:$H$401&lt;&gt;""),$C$3:$C$401),COLUMNS($Q:T)),"-")</f>
        <v>-</v>
      </c>
      <c r="U162" s="63" t="str">
        <f t="array" aca="1" ref="U162" ca="1">IFERROR(SMALL(IF(($H$3:$H$401=$N162)*($H$3:$H$401&lt;&gt;""),$C$3:$C$401),COLUMNS($Q:U)),"-")</f>
        <v>-</v>
      </c>
      <c r="V162" s="40" t="str">
        <f t="array" aca="1" ref="V162" ca="1">IFERROR(SMALL(IF(($H$3:$H$401=$N162)*($H$3:$H$401&lt;&gt;""),$C$3:$C$401),COLUMNS($Q:V)),"-")</f>
        <v>-</v>
      </c>
      <c r="W162" s="63" t="str">
        <f t="array" aca="1" ref="W162" ca="1">IFERROR(SMALL(IF(($H$3:$H$401=$N162)*($H$3:$H$401&lt;&gt;""),$C$3:$C$401),COLUMNS($Q:W)),"-")</f>
        <v>-</v>
      </c>
      <c r="X162" s="63" t="str">
        <f t="array" aca="1" ref="X162" ca="1">IFERROR(SMALL(IF(($H$3:$H$401=$N162)*($H$3:$H$401&lt;&gt;""),$C$3:$C$401),COLUMNS($Q:X)),"-")</f>
        <v>-</v>
      </c>
      <c r="Y162" s="63" t="str">
        <f t="array" aca="1" ref="Y162" ca="1">IFERROR(SMALL(IF(($H$3:$H$401=$N162)*($H$3:$H$401&lt;&gt;""),$C$3:$C$401),COLUMNS($Q:Y)),"-")</f>
        <v>-</v>
      </c>
      <c r="Z162" s="63" t="str">
        <f t="array" aca="1" ref="Z162" ca="1">IFERROR(SMALL(IF(($H$3:$H$401=$N162)*($H$3:$H$401&lt;&gt;""),$C$3:$C$401),COLUMNS($Q:Z)),"-")</f>
        <v>-</v>
      </c>
      <c r="AA162" s="40" t="str">
        <f t="array" aca="1" ref="AA162" ca="1">IFERROR(SMALL(IF(($H$3:$H$401=$N162)*($H$3:$H$401&lt;&gt;""),$C$3:$C$401),COLUMNS($Q:AA)),"-")</f>
        <v>-</v>
      </c>
      <c r="AB162" s="63" t="str">
        <f t="array" aca="1" ref="AB162" ca="1">IFERROR(SMALL(IF(($H$3:$H$401=$N162)*($H$3:$H$401&lt;&gt;""),$C$3:$C$401),COLUMNS($Q:AB)),"-")</f>
        <v>-</v>
      </c>
      <c r="AC162" s="63" t="str">
        <f t="array" aca="1" ref="AC162" ca="1">IFERROR(SMALL(IF(($H$3:$H$401=$N162)*($H$3:$H$401&lt;&gt;""),$C$3:$C$401),COLUMNS($Q:AC)),"-")</f>
        <v>-</v>
      </c>
      <c r="AD162" s="63" t="str">
        <f t="array" aca="1" ref="AD162" ca="1">IFERROR(SMALL(IF(($H$3:$H$401=$N162)*($H$3:$H$401&lt;&gt;""),$C$3:$C$401),COLUMNS($Q:AD)),"-")</f>
        <v>-</v>
      </c>
      <c r="AE162" s="63" t="str">
        <f t="array" aca="1" ref="AE162" ca="1">IFERROR(SMALL(IF(($H$3:$H$401=$N162)*($H$3:$H$401&lt;&gt;""),$C$3:$C$401),COLUMNS($Q:AE)),"-")</f>
        <v>-</v>
      </c>
    </row>
    <row r="163" spans="2:31" ht="13">
      <c r="B163" s="175"/>
      <c r="C163" s="19">
        <v>161</v>
      </c>
      <c r="D163" s="22" t="str">
        <f t="array" ref="D163">IF(ISERROR(INDEX(DossardsARV,MATCH($A$3&amp;C163,triselcourse&amp;claselcourARV,0))),"-",INDEX(DossardsARV,MATCH($A$3&amp;C163,triselcourse&amp;claselcourARV,0)))</f>
        <v>-</v>
      </c>
      <c r="E163" s="117" t="str">
        <f t="shared" si="26"/>
        <v>-</v>
      </c>
      <c r="F163" s="117" t="str">
        <f t="shared" si="27"/>
        <v>-</v>
      </c>
      <c r="G163" s="21" t="str">
        <f t="array" ref="G163">IF($D163="","",IF(ISERROR(INDEX(TempsARV,MATCH($A$3&amp;D163,triselcourse&amp;DossardsARV,0))),"-",INDEX(TempsARV,MATCH($A$3&amp;D163,triselcourse&amp;DossardsARV,0))))</f>
        <v>-</v>
      </c>
      <c r="H163" s="117" t="str">
        <f t="shared" si="28"/>
        <v/>
      </c>
      <c r="I163" s="117" t="str">
        <f t="shared" si="29"/>
        <v/>
      </c>
      <c r="J163" s="117" t="str">
        <f t="shared" si="30"/>
        <v/>
      </c>
      <c r="K163" s="117" t="str">
        <f t="shared" si="31"/>
        <v/>
      </c>
      <c r="L163" s="62" t="str">
        <f t="array" aca="1" ref="L163" ca="1">IF(ISBLANK($C163),"",IF(OR(COUNTIF(clubARV5,H163)&lt;choixt5,COUNTIF($H$2:H162,H163)),"",SUM(SMALL(IF(clubARV5=H163,$C$3:$C$401),ROW(INDIRECT("1:"&amp;choixt5))))+ROW()/9^9))</f>
        <v/>
      </c>
      <c r="M163" s="36" t="str">
        <f ca="1">IF(N163="","",ROWS(M$3:M163))</f>
        <v/>
      </c>
      <c r="N163" s="1" t="str">
        <f ca="1">IF(COUNT(POINTS1b5)&lt;ROWS(N$3:N163),"",INDEX(clubARV5,MATCH(P163,POINTS1b5,0)))</f>
        <v/>
      </c>
      <c r="O163" s="1">
        <f t="shared" ca="1" si="32"/>
        <v>399</v>
      </c>
      <c r="P163" s="2" t="str">
        <f ca="1">IF(COUNT(POINTS1b5)&lt;ROWS(P$3:P163),"",SMALL(POINTS1b5,ROWS(P$3:P163)))</f>
        <v/>
      </c>
      <c r="Q163" s="40" t="str">
        <f t="array" aca="1" ref="Q163" ca="1">IFERROR(SMALL(IF(($H$3:$H$401=$N163)*($H$3:$H$401&lt;&gt;""),$C$3:$C$401),COLUMNS($Q:Q)),"-")</f>
        <v>-</v>
      </c>
      <c r="R163" s="63" t="str">
        <f t="array" aca="1" ref="R163" ca="1">IFERROR(SMALL(IF(($H$3:$H$401=$N163)*($H$3:$H$401&lt;&gt;""),$C$3:$C$401),COLUMNS($Q:R)),"-")</f>
        <v>-</v>
      </c>
      <c r="S163" s="63" t="str">
        <f t="array" aca="1" ref="S163" ca="1">IFERROR(SMALL(IF(($H$3:$H$401=$N163)*($H$3:$H$401&lt;&gt;""),$C$3:$C$401),COLUMNS($Q:S)),"-")</f>
        <v>-</v>
      </c>
      <c r="T163" s="63" t="str">
        <f t="array" aca="1" ref="T163" ca="1">IFERROR(SMALL(IF(($H$3:$H$401=$N163)*($H$3:$H$401&lt;&gt;""),$C$3:$C$401),COLUMNS($Q:T)),"-")</f>
        <v>-</v>
      </c>
      <c r="U163" s="63" t="str">
        <f t="array" aca="1" ref="U163" ca="1">IFERROR(SMALL(IF(($H$3:$H$401=$N163)*($H$3:$H$401&lt;&gt;""),$C$3:$C$401),COLUMNS($Q:U)),"-")</f>
        <v>-</v>
      </c>
      <c r="V163" s="40" t="str">
        <f t="array" aca="1" ref="V163" ca="1">IFERROR(SMALL(IF(($H$3:$H$401=$N163)*($H$3:$H$401&lt;&gt;""),$C$3:$C$401),COLUMNS($Q:V)),"-")</f>
        <v>-</v>
      </c>
      <c r="W163" s="63" t="str">
        <f t="array" aca="1" ref="W163" ca="1">IFERROR(SMALL(IF(($H$3:$H$401=$N163)*($H$3:$H$401&lt;&gt;""),$C$3:$C$401),COLUMNS($Q:W)),"-")</f>
        <v>-</v>
      </c>
      <c r="X163" s="63" t="str">
        <f t="array" aca="1" ref="X163" ca="1">IFERROR(SMALL(IF(($H$3:$H$401=$N163)*($H$3:$H$401&lt;&gt;""),$C$3:$C$401),COLUMNS($Q:X)),"-")</f>
        <v>-</v>
      </c>
      <c r="Y163" s="63" t="str">
        <f t="array" aca="1" ref="Y163" ca="1">IFERROR(SMALL(IF(($H$3:$H$401=$N163)*($H$3:$H$401&lt;&gt;""),$C$3:$C$401),COLUMNS($Q:Y)),"-")</f>
        <v>-</v>
      </c>
      <c r="Z163" s="63" t="str">
        <f t="array" aca="1" ref="Z163" ca="1">IFERROR(SMALL(IF(($H$3:$H$401=$N163)*($H$3:$H$401&lt;&gt;""),$C$3:$C$401),COLUMNS($Q:Z)),"-")</f>
        <v>-</v>
      </c>
      <c r="AA163" s="40" t="str">
        <f t="array" aca="1" ref="AA163" ca="1">IFERROR(SMALL(IF(($H$3:$H$401=$N163)*($H$3:$H$401&lt;&gt;""),$C$3:$C$401),COLUMNS($Q:AA)),"-")</f>
        <v>-</v>
      </c>
      <c r="AB163" s="63" t="str">
        <f t="array" aca="1" ref="AB163" ca="1">IFERROR(SMALL(IF(($H$3:$H$401=$N163)*($H$3:$H$401&lt;&gt;""),$C$3:$C$401),COLUMNS($Q:AB)),"-")</f>
        <v>-</v>
      </c>
      <c r="AC163" s="63" t="str">
        <f t="array" aca="1" ref="AC163" ca="1">IFERROR(SMALL(IF(($H$3:$H$401=$N163)*($H$3:$H$401&lt;&gt;""),$C$3:$C$401),COLUMNS($Q:AC)),"-")</f>
        <v>-</v>
      </c>
      <c r="AD163" s="63" t="str">
        <f t="array" aca="1" ref="AD163" ca="1">IFERROR(SMALL(IF(($H$3:$H$401=$N163)*($H$3:$H$401&lt;&gt;""),$C$3:$C$401),COLUMNS($Q:AD)),"-")</f>
        <v>-</v>
      </c>
      <c r="AE163" s="63" t="str">
        <f t="array" aca="1" ref="AE163" ca="1">IFERROR(SMALL(IF(($H$3:$H$401=$N163)*($H$3:$H$401&lt;&gt;""),$C$3:$C$401),COLUMNS($Q:AE)),"-")</f>
        <v>-</v>
      </c>
    </row>
    <row r="164" spans="2:31" ht="13">
      <c r="B164" s="175"/>
      <c r="C164" s="19">
        <v>162</v>
      </c>
      <c r="D164" s="22" t="str">
        <f t="array" ref="D164">IF(ISERROR(INDEX(DossardsARV,MATCH($A$3&amp;C164,triselcourse&amp;claselcourARV,0))),"-",INDEX(DossardsARV,MATCH($A$3&amp;C164,triselcourse&amp;claselcourARV,0)))</f>
        <v>-</v>
      </c>
      <c r="E164" s="117" t="str">
        <f t="shared" si="26"/>
        <v>-</v>
      </c>
      <c r="F164" s="117" t="str">
        <f t="shared" si="27"/>
        <v>-</v>
      </c>
      <c r="G164" s="21" t="str">
        <f t="array" ref="G164">IF($D164="","",IF(ISERROR(INDEX(TempsARV,MATCH($A$3&amp;D164,triselcourse&amp;DossardsARV,0))),"-",INDEX(TempsARV,MATCH($A$3&amp;D164,triselcourse&amp;DossardsARV,0))))</f>
        <v>-</v>
      </c>
      <c r="H164" s="117" t="str">
        <f t="shared" si="28"/>
        <v/>
      </c>
      <c r="I164" s="117" t="str">
        <f t="shared" si="29"/>
        <v/>
      </c>
      <c r="J164" s="117" t="str">
        <f t="shared" si="30"/>
        <v/>
      </c>
      <c r="K164" s="117" t="str">
        <f t="shared" si="31"/>
        <v/>
      </c>
      <c r="L164" s="62" t="str">
        <f t="array" aca="1" ref="L164" ca="1">IF(ISBLANK($C164),"",IF(OR(COUNTIF(clubARV5,H164)&lt;choixt5,COUNTIF($H$2:H163,H164)),"",SUM(SMALL(IF(clubARV5=H164,$C$3:$C$401),ROW(INDIRECT("1:"&amp;choixt5))))+ROW()/9^9))</f>
        <v/>
      </c>
      <c r="M164" s="36" t="str">
        <f ca="1">IF(N164="","",ROWS(M$3:M164))</f>
        <v/>
      </c>
      <c r="N164" s="1" t="str">
        <f ca="1">IF(COUNT(POINTS1b5)&lt;ROWS(N$3:N164),"",INDEX(clubARV5,MATCH(P164,POINTS1b5,0)))</f>
        <v/>
      </c>
      <c r="O164" s="1">
        <f t="shared" ca="1" si="32"/>
        <v>399</v>
      </c>
      <c r="P164" s="2" t="str">
        <f ca="1">IF(COUNT(POINTS1b5)&lt;ROWS(P$3:P164),"",SMALL(POINTS1b5,ROWS(P$3:P164)))</f>
        <v/>
      </c>
      <c r="Q164" s="40" t="str">
        <f t="array" aca="1" ref="Q164" ca="1">IFERROR(SMALL(IF(($H$3:$H$401=$N164)*($H$3:$H$401&lt;&gt;""),$C$3:$C$401),COLUMNS($Q:Q)),"-")</f>
        <v>-</v>
      </c>
      <c r="R164" s="63" t="str">
        <f t="array" aca="1" ref="R164" ca="1">IFERROR(SMALL(IF(($H$3:$H$401=$N164)*($H$3:$H$401&lt;&gt;""),$C$3:$C$401),COLUMNS($Q:R)),"-")</f>
        <v>-</v>
      </c>
      <c r="S164" s="63" t="str">
        <f t="array" aca="1" ref="S164" ca="1">IFERROR(SMALL(IF(($H$3:$H$401=$N164)*($H$3:$H$401&lt;&gt;""),$C$3:$C$401),COLUMNS($Q:S)),"-")</f>
        <v>-</v>
      </c>
      <c r="T164" s="63" t="str">
        <f t="array" aca="1" ref="T164" ca="1">IFERROR(SMALL(IF(($H$3:$H$401=$N164)*($H$3:$H$401&lt;&gt;""),$C$3:$C$401),COLUMNS($Q:T)),"-")</f>
        <v>-</v>
      </c>
      <c r="U164" s="63" t="str">
        <f t="array" aca="1" ref="U164" ca="1">IFERROR(SMALL(IF(($H$3:$H$401=$N164)*($H$3:$H$401&lt;&gt;""),$C$3:$C$401),COLUMNS($Q:U)),"-")</f>
        <v>-</v>
      </c>
      <c r="V164" s="40" t="str">
        <f t="array" aca="1" ref="V164" ca="1">IFERROR(SMALL(IF(($H$3:$H$401=$N164)*($H$3:$H$401&lt;&gt;""),$C$3:$C$401),COLUMNS($Q:V)),"-")</f>
        <v>-</v>
      </c>
      <c r="W164" s="63" t="str">
        <f t="array" aca="1" ref="W164" ca="1">IFERROR(SMALL(IF(($H$3:$H$401=$N164)*($H$3:$H$401&lt;&gt;""),$C$3:$C$401),COLUMNS($Q:W)),"-")</f>
        <v>-</v>
      </c>
      <c r="X164" s="63" t="str">
        <f t="array" aca="1" ref="X164" ca="1">IFERROR(SMALL(IF(($H$3:$H$401=$N164)*($H$3:$H$401&lt;&gt;""),$C$3:$C$401),COLUMNS($Q:X)),"-")</f>
        <v>-</v>
      </c>
      <c r="Y164" s="63" t="str">
        <f t="array" aca="1" ref="Y164" ca="1">IFERROR(SMALL(IF(($H$3:$H$401=$N164)*($H$3:$H$401&lt;&gt;""),$C$3:$C$401),COLUMNS($Q:Y)),"-")</f>
        <v>-</v>
      </c>
      <c r="Z164" s="63" t="str">
        <f t="array" aca="1" ref="Z164" ca="1">IFERROR(SMALL(IF(($H$3:$H$401=$N164)*($H$3:$H$401&lt;&gt;""),$C$3:$C$401),COLUMNS($Q:Z)),"-")</f>
        <v>-</v>
      </c>
      <c r="AA164" s="40" t="str">
        <f t="array" aca="1" ref="AA164" ca="1">IFERROR(SMALL(IF(($H$3:$H$401=$N164)*($H$3:$H$401&lt;&gt;""),$C$3:$C$401),COLUMNS($Q:AA)),"-")</f>
        <v>-</v>
      </c>
      <c r="AB164" s="63" t="str">
        <f t="array" aca="1" ref="AB164" ca="1">IFERROR(SMALL(IF(($H$3:$H$401=$N164)*($H$3:$H$401&lt;&gt;""),$C$3:$C$401),COLUMNS($Q:AB)),"-")</f>
        <v>-</v>
      </c>
      <c r="AC164" s="63" t="str">
        <f t="array" aca="1" ref="AC164" ca="1">IFERROR(SMALL(IF(($H$3:$H$401=$N164)*($H$3:$H$401&lt;&gt;""),$C$3:$C$401),COLUMNS($Q:AC)),"-")</f>
        <v>-</v>
      </c>
      <c r="AD164" s="63" t="str">
        <f t="array" aca="1" ref="AD164" ca="1">IFERROR(SMALL(IF(($H$3:$H$401=$N164)*($H$3:$H$401&lt;&gt;""),$C$3:$C$401),COLUMNS($Q:AD)),"-")</f>
        <v>-</v>
      </c>
      <c r="AE164" s="63" t="str">
        <f t="array" aca="1" ref="AE164" ca="1">IFERROR(SMALL(IF(($H$3:$H$401=$N164)*($H$3:$H$401&lt;&gt;""),$C$3:$C$401),COLUMNS($Q:AE)),"-")</f>
        <v>-</v>
      </c>
    </row>
    <row r="165" spans="2:31" ht="13">
      <c r="B165" s="175"/>
      <c r="C165" s="19">
        <v>163</v>
      </c>
      <c r="D165" s="22" t="str">
        <f t="array" ref="D165">IF(ISERROR(INDEX(DossardsARV,MATCH($A$3&amp;C165,triselcourse&amp;claselcourARV,0))),"-",INDEX(DossardsARV,MATCH($A$3&amp;C165,triselcourse&amp;claselcourARV,0)))</f>
        <v>-</v>
      </c>
      <c r="E165" s="117" t="str">
        <f t="shared" si="26"/>
        <v>-</v>
      </c>
      <c r="F165" s="117" t="str">
        <f t="shared" si="27"/>
        <v>-</v>
      </c>
      <c r="G165" s="21" t="str">
        <f t="array" ref="G165">IF($D165="","",IF(ISERROR(INDEX(TempsARV,MATCH($A$3&amp;D165,triselcourse&amp;DossardsARV,0))),"-",INDEX(TempsARV,MATCH($A$3&amp;D165,triselcourse&amp;DossardsARV,0))))</f>
        <v>-</v>
      </c>
      <c r="H165" s="117" t="str">
        <f t="shared" si="28"/>
        <v/>
      </c>
      <c r="I165" s="117" t="str">
        <f t="shared" si="29"/>
        <v/>
      </c>
      <c r="J165" s="117" t="str">
        <f t="shared" si="30"/>
        <v/>
      </c>
      <c r="K165" s="117" t="str">
        <f t="shared" si="31"/>
        <v/>
      </c>
      <c r="L165" s="62" t="str">
        <f t="array" aca="1" ref="L165" ca="1">IF(ISBLANK($C165),"",IF(OR(COUNTIF(clubARV5,H165)&lt;choixt5,COUNTIF($H$2:H164,H165)),"",SUM(SMALL(IF(clubARV5=H165,$C$3:$C$401),ROW(INDIRECT("1:"&amp;choixt5))))+ROW()/9^9))</f>
        <v/>
      </c>
      <c r="M165" s="36" t="str">
        <f ca="1">IF(N165="","",ROWS(M$3:M165))</f>
        <v/>
      </c>
      <c r="N165" s="1" t="str">
        <f ca="1">IF(COUNT(POINTS1b5)&lt;ROWS(N$3:N165),"",INDEX(clubARV5,MATCH(P165,POINTS1b5,0)))</f>
        <v/>
      </c>
      <c r="O165" s="1">
        <f t="shared" ca="1" si="32"/>
        <v>399</v>
      </c>
      <c r="P165" s="2" t="str">
        <f ca="1">IF(COUNT(POINTS1b5)&lt;ROWS(P$3:P165),"",SMALL(POINTS1b5,ROWS(P$3:P165)))</f>
        <v/>
      </c>
      <c r="Q165" s="40" t="str">
        <f t="array" aca="1" ref="Q165" ca="1">IFERROR(SMALL(IF(($H$3:$H$401=$N165)*($H$3:$H$401&lt;&gt;""),$C$3:$C$401),COLUMNS($Q:Q)),"-")</f>
        <v>-</v>
      </c>
      <c r="R165" s="63" t="str">
        <f t="array" aca="1" ref="R165" ca="1">IFERROR(SMALL(IF(($H$3:$H$401=$N165)*($H$3:$H$401&lt;&gt;""),$C$3:$C$401),COLUMNS($Q:R)),"-")</f>
        <v>-</v>
      </c>
      <c r="S165" s="63" t="str">
        <f t="array" aca="1" ref="S165" ca="1">IFERROR(SMALL(IF(($H$3:$H$401=$N165)*($H$3:$H$401&lt;&gt;""),$C$3:$C$401),COLUMNS($Q:S)),"-")</f>
        <v>-</v>
      </c>
      <c r="T165" s="63" t="str">
        <f t="array" aca="1" ref="T165" ca="1">IFERROR(SMALL(IF(($H$3:$H$401=$N165)*($H$3:$H$401&lt;&gt;""),$C$3:$C$401),COLUMNS($Q:T)),"-")</f>
        <v>-</v>
      </c>
      <c r="U165" s="63" t="str">
        <f t="array" aca="1" ref="U165" ca="1">IFERROR(SMALL(IF(($H$3:$H$401=$N165)*($H$3:$H$401&lt;&gt;""),$C$3:$C$401),COLUMNS($Q:U)),"-")</f>
        <v>-</v>
      </c>
      <c r="V165" s="40" t="str">
        <f t="array" aca="1" ref="V165" ca="1">IFERROR(SMALL(IF(($H$3:$H$401=$N165)*($H$3:$H$401&lt;&gt;""),$C$3:$C$401),COLUMNS($Q:V)),"-")</f>
        <v>-</v>
      </c>
      <c r="W165" s="63" t="str">
        <f t="array" aca="1" ref="W165" ca="1">IFERROR(SMALL(IF(($H$3:$H$401=$N165)*($H$3:$H$401&lt;&gt;""),$C$3:$C$401),COLUMNS($Q:W)),"-")</f>
        <v>-</v>
      </c>
      <c r="X165" s="63" t="str">
        <f t="array" aca="1" ref="X165" ca="1">IFERROR(SMALL(IF(($H$3:$H$401=$N165)*($H$3:$H$401&lt;&gt;""),$C$3:$C$401),COLUMNS($Q:X)),"-")</f>
        <v>-</v>
      </c>
      <c r="Y165" s="63" t="str">
        <f t="array" aca="1" ref="Y165" ca="1">IFERROR(SMALL(IF(($H$3:$H$401=$N165)*($H$3:$H$401&lt;&gt;""),$C$3:$C$401),COLUMNS($Q:Y)),"-")</f>
        <v>-</v>
      </c>
      <c r="Z165" s="63" t="str">
        <f t="array" aca="1" ref="Z165" ca="1">IFERROR(SMALL(IF(($H$3:$H$401=$N165)*($H$3:$H$401&lt;&gt;""),$C$3:$C$401),COLUMNS($Q:Z)),"-")</f>
        <v>-</v>
      </c>
      <c r="AA165" s="40" t="str">
        <f t="array" aca="1" ref="AA165" ca="1">IFERROR(SMALL(IF(($H$3:$H$401=$N165)*($H$3:$H$401&lt;&gt;""),$C$3:$C$401),COLUMNS($Q:AA)),"-")</f>
        <v>-</v>
      </c>
      <c r="AB165" s="63" t="str">
        <f t="array" aca="1" ref="AB165" ca="1">IFERROR(SMALL(IF(($H$3:$H$401=$N165)*($H$3:$H$401&lt;&gt;""),$C$3:$C$401),COLUMNS($Q:AB)),"-")</f>
        <v>-</v>
      </c>
      <c r="AC165" s="63" t="str">
        <f t="array" aca="1" ref="AC165" ca="1">IFERROR(SMALL(IF(($H$3:$H$401=$N165)*($H$3:$H$401&lt;&gt;""),$C$3:$C$401),COLUMNS($Q:AC)),"-")</f>
        <v>-</v>
      </c>
      <c r="AD165" s="63" t="str">
        <f t="array" aca="1" ref="AD165" ca="1">IFERROR(SMALL(IF(($H$3:$H$401=$N165)*($H$3:$H$401&lt;&gt;""),$C$3:$C$401),COLUMNS($Q:AD)),"-")</f>
        <v>-</v>
      </c>
      <c r="AE165" s="63" t="str">
        <f t="array" aca="1" ref="AE165" ca="1">IFERROR(SMALL(IF(($H$3:$H$401=$N165)*($H$3:$H$401&lt;&gt;""),$C$3:$C$401),COLUMNS($Q:AE)),"-")</f>
        <v>-</v>
      </c>
    </row>
    <row r="166" spans="2:31" ht="13">
      <c r="B166" s="175"/>
      <c r="C166" s="19">
        <v>164</v>
      </c>
      <c r="D166" s="22" t="str">
        <f t="array" ref="D166">IF(ISERROR(INDEX(DossardsARV,MATCH($A$3&amp;C166,triselcourse&amp;claselcourARV,0))),"-",INDEX(DossardsARV,MATCH($A$3&amp;C166,triselcourse&amp;claselcourARV,0)))</f>
        <v>-</v>
      </c>
      <c r="E166" s="117" t="str">
        <f t="shared" si="26"/>
        <v>-</v>
      </c>
      <c r="F166" s="117" t="str">
        <f t="shared" si="27"/>
        <v>-</v>
      </c>
      <c r="G166" s="21" t="str">
        <f t="array" ref="G166">IF($D166="","",IF(ISERROR(INDEX(TempsARV,MATCH($A$3&amp;D166,triselcourse&amp;DossardsARV,0))),"-",INDEX(TempsARV,MATCH($A$3&amp;D166,triselcourse&amp;DossardsARV,0))))</f>
        <v>-</v>
      </c>
      <c r="H166" s="117" t="str">
        <f t="shared" si="28"/>
        <v/>
      </c>
      <c r="I166" s="117" t="str">
        <f t="shared" si="29"/>
        <v/>
      </c>
      <c r="J166" s="117" t="str">
        <f t="shared" si="30"/>
        <v/>
      </c>
      <c r="K166" s="117" t="str">
        <f t="shared" si="31"/>
        <v/>
      </c>
      <c r="L166" s="62" t="str">
        <f t="array" aca="1" ref="L166" ca="1">IF(ISBLANK($C166),"",IF(OR(COUNTIF(clubARV5,H166)&lt;choixt5,COUNTIF($H$2:H165,H166)),"",SUM(SMALL(IF(clubARV5=H166,$C$3:$C$401),ROW(INDIRECT("1:"&amp;choixt5))))+ROW()/9^9))</f>
        <v/>
      </c>
      <c r="M166" s="36" t="str">
        <f ca="1">IF(N166="","",ROWS(M$3:M166))</f>
        <v/>
      </c>
      <c r="N166" s="1" t="str">
        <f ca="1">IF(COUNT(POINTS1b5)&lt;ROWS(N$3:N166),"",INDEX(clubARV5,MATCH(P166,POINTS1b5,0)))</f>
        <v/>
      </c>
      <c r="O166" s="1">
        <f t="shared" ca="1" si="32"/>
        <v>399</v>
      </c>
      <c r="P166" s="2" t="str">
        <f ca="1">IF(COUNT(POINTS1b5)&lt;ROWS(P$3:P166),"",SMALL(POINTS1b5,ROWS(P$3:P166)))</f>
        <v/>
      </c>
      <c r="Q166" s="40" t="str">
        <f t="array" aca="1" ref="Q166" ca="1">IFERROR(SMALL(IF(($H$3:$H$401=$N166)*($H$3:$H$401&lt;&gt;""),$C$3:$C$401),COLUMNS($Q:Q)),"-")</f>
        <v>-</v>
      </c>
      <c r="R166" s="63" t="str">
        <f t="array" aca="1" ref="R166" ca="1">IFERROR(SMALL(IF(($H$3:$H$401=$N166)*($H$3:$H$401&lt;&gt;""),$C$3:$C$401),COLUMNS($Q:R)),"-")</f>
        <v>-</v>
      </c>
      <c r="S166" s="63" t="str">
        <f t="array" aca="1" ref="S166" ca="1">IFERROR(SMALL(IF(($H$3:$H$401=$N166)*($H$3:$H$401&lt;&gt;""),$C$3:$C$401),COLUMNS($Q:S)),"-")</f>
        <v>-</v>
      </c>
      <c r="T166" s="63" t="str">
        <f t="array" aca="1" ref="T166" ca="1">IFERROR(SMALL(IF(($H$3:$H$401=$N166)*($H$3:$H$401&lt;&gt;""),$C$3:$C$401),COLUMNS($Q:T)),"-")</f>
        <v>-</v>
      </c>
      <c r="U166" s="63" t="str">
        <f t="array" aca="1" ref="U166" ca="1">IFERROR(SMALL(IF(($H$3:$H$401=$N166)*($H$3:$H$401&lt;&gt;""),$C$3:$C$401),COLUMNS($Q:U)),"-")</f>
        <v>-</v>
      </c>
      <c r="V166" s="40" t="str">
        <f t="array" aca="1" ref="V166" ca="1">IFERROR(SMALL(IF(($H$3:$H$401=$N166)*($H$3:$H$401&lt;&gt;""),$C$3:$C$401),COLUMNS($Q:V)),"-")</f>
        <v>-</v>
      </c>
      <c r="W166" s="63" t="str">
        <f t="array" aca="1" ref="W166" ca="1">IFERROR(SMALL(IF(($H$3:$H$401=$N166)*($H$3:$H$401&lt;&gt;""),$C$3:$C$401),COLUMNS($Q:W)),"-")</f>
        <v>-</v>
      </c>
      <c r="X166" s="63" t="str">
        <f t="array" aca="1" ref="X166" ca="1">IFERROR(SMALL(IF(($H$3:$H$401=$N166)*($H$3:$H$401&lt;&gt;""),$C$3:$C$401),COLUMNS($Q:X)),"-")</f>
        <v>-</v>
      </c>
      <c r="Y166" s="63" t="str">
        <f t="array" aca="1" ref="Y166" ca="1">IFERROR(SMALL(IF(($H$3:$H$401=$N166)*($H$3:$H$401&lt;&gt;""),$C$3:$C$401),COLUMNS($Q:Y)),"-")</f>
        <v>-</v>
      </c>
      <c r="Z166" s="63" t="str">
        <f t="array" aca="1" ref="Z166" ca="1">IFERROR(SMALL(IF(($H$3:$H$401=$N166)*($H$3:$H$401&lt;&gt;""),$C$3:$C$401),COLUMNS($Q:Z)),"-")</f>
        <v>-</v>
      </c>
      <c r="AA166" s="40" t="str">
        <f t="array" aca="1" ref="AA166" ca="1">IFERROR(SMALL(IF(($H$3:$H$401=$N166)*($H$3:$H$401&lt;&gt;""),$C$3:$C$401),COLUMNS($Q:AA)),"-")</f>
        <v>-</v>
      </c>
      <c r="AB166" s="63" t="str">
        <f t="array" aca="1" ref="AB166" ca="1">IFERROR(SMALL(IF(($H$3:$H$401=$N166)*($H$3:$H$401&lt;&gt;""),$C$3:$C$401),COLUMNS($Q:AB)),"-")</f>
        <v>-</v>
      </c>
      <c r="AC166" s="63" t="str">
        <f t="array" aca="1" ref="AC166" ca="1">IFERROR(SMALL(IF(($H$3:$H$401=$N166)*($H$3:$H$401&lt;&gt;""),$C$3:$C$401),COLUMNS($Q:AC)),"-")</f>
        <v>-</v>
      </c>
      <c r="AD166" s="63" t="str">
        <f t="array" aca="1" ref="AD166" ca="1">IFERROR(SMALL(IF(($H$3:$H$401=$N166)*($H$3:$H$401&lt;&gt;""),$C$3:$C$401),COLUMNS($Q:AD)),"-")</f>
        <v>-</v>
      </c>
      <c r="AE166" s="63" t="str">
        <f t="array" aca="1" ref="AE166" ca="1">IFERROR(SMALL(IF(($H$3:$H$401=$N166)*($H$3:$H$401&lt;&gt;""),$C$3:$C$401),COLUMNS($Q:AE)),"-")</f>
        <v>-</v>
      </c>
    </row>
    <row r="167" spans="2:31" ht="13">
      <c r="B167" s="175"/>
      <c r="C167" s="19">
        <v>165</v>
      </c>
      <c r="D167" s="22" t="str">
        <f t="array" ref="D167">IF(ISERROR(INDEX(DossardsARV,MATCH($A$3&amp;C167,triselcourse&amp;claselcourARV,0))),"-",INDEX(DossardsARV,MATCH($A$3&amp;C167,triselcourse&amp;claselcourARV,0)))</f>
        <v>-</v>
      </c>
      <c r="E167" s="117" t="str">
        <f t="shared" si="26"/>
        <v>-</v>
      </c>
      <c r="F167" s="117" t="str">
        <f t="shared" si="27"/>
        <v>-</v>
      </c>
      <c r="G167" s="21" t="str">
        <f t="array" ref="G167">IF($D167="","",IF(ISERROR(INDEX(TempsARV,MATCH($A$3&amp;D167,triselcourse&amp;DossardsARV,0))),"-",INDEX(TempsARV,MATCH($A$3&amp;D167,triselcourse&amp;DossardsARV,0))))</f>
        <v>-</v>
      </c>
      <c r="H167" s="117" t="str">
        <f t="shared" si="28"/>
        <v/>
      </c>
      <c r="I167" s="117" t="str">
        <f t="shared" si="29"/>
        <v/>
      </c>
      <c r="J167" s="117" t="str">
        <f t="shared" si="30"/>
        <v/>
      </c>
      <c r="K167" s="117" t="str">
        <f t="shared" si="31"/>
        <v/>
      </c>
      <c r="L167" s="62" t="str">
        <f t="array" aca="1" ref="L167" ca="1">IF(ISBLANK($C167),"",IF(OR(COUNTIF(clubARV5,H167)&lt;choixt5,COUNTIF($H$2:H166,H167)),"",SUM(SMALL(IF(clubARV5=H167,$C$3:$C$401),ROW(INDIRECT("1:"&amp;choixt5))))+ROW()/9^9))</f>
        <v/>
      </c>
      <c r="M167" s="36" t="str">
        <f ca="1">IF(N167="","",ROWS(M$3:M167))</f>
        <v/>
      </c>
      <c r="N167" s="1" t="str">
        <f ca="1">IF(COUNT(POINTS1b5)&lt;ROWS(N$3:N167),"",INDEX(clubARV5,MATCH(P167,POINTS1b5,0)))</f>
        <v/>
      </c>
      <c r="O167" s="1">
        <f t="shared" ca="1" si="32"/>
        <v>399</v>
      </c>
      <c r="P167" s="2" t="str">
        <f ca="1">IF(COUNT(POINTS1b5)&lt;ROWS(P$3:P167),"",SMALL(POINTS1b5,ROWS(P$3:P167)))</f>
        <v/>
      </c>
      <c r="Q167" s="40" t="str">
        <f t="array" aca="1" ref="Q167" ca="1">IFERROR(SMALL(IF(($H$3:$H$401=$N167)*($H$3:$H$401&lt;&gt;""),$C$3:$C$401),COLUMNS($Q:Q)),"-")</f>
        <v>-</v>
      </c>
      <c r="R167" s="63" t="str">
        <f t="array" aca="1" ref="R167" ca="1">IFERROR(SMALL(IF(($H$3:$H$401=$N167)*($H$3:$H$401&lt;&gt;""),$C$3:$C$401),COLUMNS($Q:R)),"-")</f>
        <v>-</v>
      </c>
      <c r="S167" s="63" t="str">
        <f t="array" aca="1" ref="S167" ca="1">IFERROR(SMALL(IF(($H$3:$H$401=$N167)*($H$3:$H$401&lt;&gt;""),$C$3:$C$401),COLUMNS($Q:S)),"-")</f>
        <v>-</v>
      </c>
      <c r="T167" s="63" t="str">
        <f t="array" aca="1" ref="T167" ca="1">IFERROR(SMALL(IF(($H$3:$H$401=$N167)*($H$3:$H$401&lt;&gt;""),$C$3:$C$401),COLUMNS($Q:T)),"-")</f>
        <v>-</v>
      </c>
      <c r="U167" s="63" t="str">
        <f t="array" aca="1" ref="U167" ca="1">IFERROR(SMALL(IF(($H$3:$H$401=$N167)*($H$3:$H$401&lt;&gt;""),$C$3:$C$401),COLUMNS($Q:U)),"-")</f>
        <v>-</v>
      </c>
      <c r="V167" s="40" t="str">
        <f t="array" aca="1" ref="V167" ca="1">IFERROR(SMALL(IF(($H$3:$H$401=$N167)*($H$3:$H$401&lt;&gt;""),$C$3:$C$401),COLUMNS($Q:V)),"-")</f>
        <v>-</v>
      </c>
      <c r="W167" s="63" t="str">
        <f t="array" aca="1" ref="W167" ca="1">IFERROR(SMALL(IF(($H$3:$H$401=$N167)*($H$3:$H$401&lt;&gt;""),$C$3:$C$401),COLUMNS($Q:W)),"-")</f>
        <v>-</v>
      </c>
      <c r="X167" s="63" t="str">
        <f t="array" aca="1" ref="X167" ca="1">IFERROR(SMALL(IF(($H$3:$H$401=$N167)*($H$3:$H$401&lt;&gt;""),$C$3:$C$401),COLUMNS($Q:X)),"-")</f>
        <v>-</v>
      </c>
      <c r="Y167" s="63" t="str">
        <f t="array" aca="1" ref="Y167" ca="1">IFERROR(SMALL(IF(($H$3:$H$401=$N167)*($H$3:$H$401&lt;&gt;""),$C$3:$C$401),COLUMNS($Q:Y)),"-")</f>
        <v>-</v>
      </c>
      <c r="Z167" s="63" t="str">
        <f t="array" aca="1" ref="Z167" ca="1">IFERROR(SMALL(IF(($H$3:$H$401=$N167)*($H$3:$H$401&lt;&gt;""),$C$3:$C$401),COLUMNS($Q:Z)),"-")</f>
        <v>-</v>
      </c>
      <c r="AA167" s="40" t="str">
        <f t="array" aca="1" ref="AA167" ca="1">IFERROR(SMALL(IF(($H$3:$H$401=$N167)*($H$3:$H$401&lt;&gt;""),$C$3:$C$401),COLUMNS($Q:AA)),"-")</f>
        <v>-</v>
      </c>
      <c r="AB167" s="63" t="str">
        <f t="array" aca="1" ref="AB167" ca="1">IFERROR(SMALL(IF(($H$3:$H$401=$N167)*($H$3:$H$401&lt;&gt;""),$C$3:$C$401),COLUMNS($Q:AB)),"-")</f>
        <v>-</v>
      </c>
      <c r="AC167" s="63" t="str">
        <f t="array" aca="1" ref="AC167" ca="1">IFERROR(SMALL(IF(($H$3:$H$401=$N167)*($H$3:$H$401&lt;&gt;""),$C$3:$C$401),COLUMNS($Q:AC)),"-")</f>
        <v>-</v>
      </c>
      <c r="AD167" s="63" t="str">
        <f t="array" aca="1" ref="AD167" ca="1">IFERROR(SMALL(IF(($H$3:$H$401=$N167)*($H$3:$H$401&lt;&gt;""),$C$3:$C$401),COLUMNS($Q:AD)),"-")</f>
        <v>-</v>
      </c>
      <c r="AE167" s="63" t="str">
        <f t="array" aca="1" ref="AE167" ca="1">IFERROR(SMALL(IF(($H$3:$H$401=$N167)*($H$3:$H$401&lt;&gt;""),$C$3:$C$401),COLUMNS($Q:AE)),"-")</f>
        <v>-</v>
      </c>
    </row>
    <row r="168" spans="2:31" ht="13">
      <c r="B168" s="175"/>
      <c r="C168" s="19">
        <v>166</v>
      </c>
      <c r="D168" s="22" t="str">
        <f t="array" ref="D168">IF(ISERROR(INDEX(DossardsARV,MATCH($A$3&amp;C168,triselcourse&amp;claselcourARV,0))),"-",INDEX(DossardsARV,MATCH($A$3&amp;C168,triselcourse&amp;claselcourARV,0)))</f>
        <v>-</v>
      </c>
      <c r="E168" s="117" t="str">
        <f t="shared" si="26"/>
        <v>-</v>
      </c>
      <c r="F168" s="117" t="str">
        <f t="shared" si="27"/>
        <v>-</v>
      </c>
      <c r="G168" s="21" t="str">
        <f t="array" ref="G168">IF($D168="","",IF(ISERROR(INDEX(TempsARV,MATCH($A$3&amp;D168,triselcourse&amp;DossardsARV,0))),"-",INDEX(TempsARV,MATCH($A$3&amp;D168,triselcourse&amp;DossardsARV,0))))</f>
        <v>-</v>
      </c>
      <c r="H168" s="117" t="str">
        <f t="shared" si="28"/>
        <v/>
      </c>
      <c r="I168" s="117" t="str">
        <f t="shared" si="29"/>
        <v/>
      </c>
      <c r="J168" s="117" t="str">
        <f t="shared" si="30"/>
        <v/>
      </c>
      <c r="K168" s="117" t="str">
        <f t="shared" si="31"/>
        <v/>
      </c>
      <c r="L168" s="62" t="str">
        <f t="array" aca="1" ref="L168" ca="1">IF(ISBLANK($C168),"",IF(OR(COUNTIF(clubARV5,H168)&lt;choixt5,COUNTIF($H$2:H167,H168)),"",SUM(SMALL(IF(clubARV5=H168,$C$3:$C$401),ROW(INDIRECT("1:"&amp;choixt5))))+ROW()/9^9))</f>
        <v/>
      </c>
      <c r="M168" s="36" t="str">
        <f ca="1">IF(N168="","",ROWS(M$3:M168))</f>
        <v/>
      </c>
      <c r="N168" s="1" t="str">
        <f ca="1">IF(COUNT(POINTS1b5)&lt;ROWS(N$3:N168),"",INDEX(clubARV5,MATCH(P168,POINTS1b5,0)))</f>
        <v/>
      </c>
      <c r="O168" s="1">
        <f t="shared" ca="1" si="32"/>
        <v>399</v>
      </c>
      <c r="P168" s="2" t="str">
        <f ca="1">IF(COUNT(POINTS1b5)&lt;ROWS(P$3:P168),"",SMALL(POINTS1b5,ROWS(P$3:P168)))</f>
        <v/>
      </c>
      <c r="Q168" s="40" t="str">
        <f t="array" aca="1" ref="Q168" ca="1">IFERROR(SMALL(IF(($H$3:$H$401=$N168)*($H$3:$H$401&lt;&gt;""),$C$3:$C$401),COLUMNS($Q:Q)),"-")</f>
        <v>-</v>
      </c>
      <c r="R168" s="63" t="str">
        <f t="array" aca="1" ref="R168" ca="1">IFERROR(SMALL(IF(($H$3:$H$401=$N168)*($H$3:$H$401&lt;&gt;""),$C$3:$C$401),COLUMNS($Q:R)),"-")</f>
        <v>-</v>
      </c>
      <c r="S168" s="63" t="str">
        <f t="array" aca="1" ref="S168" ca="1">IFERROR(SMALL(IF(($H$3:$H$401=$N168)*($H$3:$H$401&lt;&gt;""),$C$3:$C$401),COLUMNS($Q:S)),"-")</f>
        <v>-</v>
      </c>
      <c r="T168" s="63" t="str">
        <f t="array" aca="1" ref="T168" ca="1">IFERROR(SMALL(IF(($H$3:$H$401=$N168)*($H$3:$H$401&lt;&gt;""),$C$3:$C$401),COLUMNS($Q:T)),"-")</f>
        <v>-</v>
      </c>
      <c r="U168" s="63" t="str">
        <f t="array" aca="1" ref="U168" ca="1">IFERROR(SMALL(IF(($H$3:$H$401=$N168)*($H$3:$H$401&lt;&gt;""),$C$3:$C$401),COLUMNS($Q:U)),"-")</f>
        <v>-</v>
      </c>
      <c r="V168" s="40" t="str">
        <f t="array" aca="1" ref="V168" ca="1">IFERROR(SMALL(IF(($H$3:$H$401=$N168)*($H$3:$H$401&lt;&gt;""),$C$3:$C$401),COLUMNS($Q:V)),"-")</f>
        <v>-</v>
      </c>
      <c r="W168" s="63" t="str">
        <f t="array" aca="1" ref="W168" ca="1">IFERROR(SMALL(IF(($H$3:$H$401=$N168)*($H$3:$H$401&lt;&gt;""),$C$3:$C$401),COLUMNS($Q:W)),"-")</f>
        <v>-</v>
      </c>
      <c r="X168" s="63" t="str">
        <f t="array" aca="1" ref="X168" ca="1">IFERROR(SMALL(IF(($H$3:$H$401=$N168)*($H$3:$H$401&lt;&gt;""),$C$3:$C$401),COLUMNS($Q:X)),"-")</f>
        <v>-</v>
      </c>
      <c r="Y168" s="63" t="str">
        <f t="array" aca="1" ref="Y168" ca="1">IFERROR(SMALL(IF(($H$3:$H$401=$N168)*($H$3:$H$401&lt;&gt;""),$C$3:$C$401),COLUMNS($Q:Y)),"-")</f>
        <v>-</v>
      </c>
      <c r="Z168" s="63" t="str">
        <f t="array" aca="1" ref="Z168" ca="1">IFERROR(SMALL(IF(($H$3:$H$401=$N168)*($H$3:$H$401&lt;&gt;""),$C$3:$C$401),COLUMNS($Q:Z)),"-")</f>
        <v>-</v>
      </c>
      <c r="AA168" s="40" t="str">
        <f t="array" aca="1" ref="AA168" ca="1">IFERROR(SMALL(IF(($H$3:$H$401=$N168)*($H$3:$H$401&lt;&gt;""),$C$3:$C$401),COLUMNS($Q:AA)),"-")</f>
        <v>-</v>
      </c>
      <c r="AB168" s="63" t="str">
        <f t="array" aca="1" ref="AB168" ca="1">IFERROR(SMALL(IF(($H$3:$H$401=$N168)*($H$3:$H$401&lt;&gt;""),$C$3:$C$401),COLUMNS($Q:AB)),"-")</f>
        <v>-</v>
      </c>
      <c r="AC168" s="63" t="str">
        <f t="array" aca="1" ref="AC168" ca="1">IFERROR(SMALL(IF(($H$3:$H$401=$N168)*($H$3:$H$401&lt;&gt;""),$C$3:$C$401),COLUMNS($Q:AC)),"-")</f>
        <v>-</v>
      </c>
      <c r="AD168" s="63" t="str">
        <f t="array" aca="1" ref="AD168" ca="1">IFERROR(SMALL(IF(($H$3:$H$401=$N168)*($H$3:$H$401&lt;&gt;""),$C$3:$C$401),COLUMNS($Q:AD)),"-")</f>
        <v>-</v>
      </c>
      <c r="AE168" s="63" t="str">
        <f t="array" aca="1" ref="AE168" ca="1">IFERROR(SMALL(IF(($H$3:$H$401=$N168)*($H$3:$H$401&lt;&gt;""),$C$3:$C$401),COLUMNS($Q:AE)),"-")</f>
        <v>-</v>
      </c>
    </row>
    <row r="169" spans="2:31" ht="13">
      <c r="B169" s="175"/>
      <c r="C169" s="19">
        <v>167</v>
      </c>
      <c r="D169" s="22" t="str">
        <f t="array" ref="D169">IF(ISERROR(INDEX(DossardsARV,MATCH($A$3&amp;C169,triselcourse&amp;claselcourARV,0))),"-",INDEX(DossardsARV,MATCH($A$3&amp;C169,triselcourse&amp;claselcourARV,0)))</f>
        <v>-</v>
      </c>
      <c r="E169" s="117" t="str">
        <f t="shared" si="26"/>
        <v>-</v>
      </c>
      <c r="F169" s="117" t="str">
        <f t="shared" si="27"/>
        <v>-</v>
      </c>
      <c r="G169" s="21" t="str">
        <f t="array" ref="G169">IF($D169="","",IF(ISERROR(INDEX(TempsARV,MATCH($A$3&amp;D169,triselcourse&amp;DossardsARV,0))),"-",INDEX(TempsARV,MATCH($A$3&amp;D169,triselcourse&amp;DossardsARV,0))))</f>
        <v>-</v>
      </c>
      <c r="H169" s="117" t="str">
        <f t="shared" si="28"/>
        <v/>
      </c>
      <c r="I169" s="117" t="str">
        <f t="shared" si="29"/>
        <v/>
      </c>
      <c r="J169" s="117" t="str">
        <f t="shared" si="30"/>
        <v/>
      </c>
      <c r="K169" s="117" t="str">
        <f t="shared" si="31"/>
        <v/>
      </c>
      <c r="L169" s="62" t="str">
        <f t="array" aca="1" ref="L169" ca="1">IF(ISBLANK($C169),"",IF(OR(COUNTIF(clubARV5,H169)&lt;choixt5,COUNTIF($H$2:H168,H169)),"",SUM(SMALL(IF(clubARV5=H169,$C$3:$C$401),ROW(INDIRECT("1:"&amp;choixt5))))+ROW()/9^9))</f>
        <v/>
      </c>
      <c r="M169" s="36" t="str">
        <f ca="1">IF(N169="","",ROWS(M$3:M169))</f>
        <v/>
      </c>
      <c r="N169" s="1" t="str">
        <f ca="1">IF(COUNT(POINTS1b5)&lt;ROWS(N$3:N169),"",INDEX(clubARV5,MATCH(P169,POINTS1b5,0)))</f>
        <v/>
      </c>
      <c r="O169" s="1">
        <f t="shared" ca="1" si="32"/>
        <v>399</v>
      </c>
      <c r="P169" s="2" t="str">
        <f ca="1">IF(COUNT(POINTS1b5)&lt;ROWS(P$3:P169),"",SMALL(POINTS1b5,ROWS(P$3:P169)))</f>
        <v/>
      </c>
      <c r="Q169" s="40" t="str">
        <f t="array" aca="1" ref="Q169" ca="1">IFERROR(SMALL(IF(($H$3:$H$401=$N169)*($H$3:$H$401&lt;&gt;""),$C$3:$C$401),COLUMNS($Q:Q)),"-")</f>
        <v>-</v>
      </c>
      <c r="R169" s="63" t="str">
        <f t="array" aca="1" ref="R169" ca="1">IFERROR(SMALL(IF(($H$3:$H$401=$N169)*($H$3:$H$401&lt;&gt;""),$C$3:$C$401),COLUMNS($Q:R)),"-")</f>
        <v>-</v>
      </c>
      <c r="S169" s="63" t="str">
        <f t="array" aca="1" ref="S169" ca="1">IFERROR(SMALL(IF(($H$3:$H$401=$N169)*($H$3:$H$401&lt;&gt;""),$C$3:$C$401),COLUMNS($Q:S)),"-")</f>
        <v>-</v>
      </c>
      <c r="T169" s="63" t="str">
        <f t="array" aca="1" ref="T169" ca="1">IFERROR(SMALL(IF(($H$3:$H$401=$N169)*($H$3:$H$401&lt;&gt;""),$C$3:$C$401),COLUMNS($Q:T)),"-")</f>
        <v>-</v>
      </c>
      <c r="U169" s="63" t="str">
        <f t="array" aca="1" ref="U169" ca="1">IFERROR(SMALL(IF(($H$3:$H$401=$N169)*($H$3:$H$401&lt;&gt;""),$C$3:$C$401),COLUMNS($Q:U)),"-")</f>
        <v>-</v>
      </c>
      <c r="V169" s="40" t="str">
        <f t="array" aca="1" ref="V169" ca="1">IFERROR(SMALL(IF(($H$3:$H$401=$N169)*($H$3:$H$401&lt;&gt;""),$C$3:$C$401),COLUMNS($Q:V)),"-")</f>
        <v>-</v>
      </c>
      <c r="W169" s="63" t="str">
        <f t="array" aca="1" ref="W169" ca="1">IFERROR(SMALL(IF(($H$3:$H$401=$N169)*($H$3:$H$401&lt;&gt;""),$C$3:$C$401),COLUMNS($Q:W)),"-")</f>
        <v>-</v>
      </c>
      <c r="X169" s="63" t="str">
        <f t="array" aca="1" ref="X169" ca="1">IFERROR(SMALL(IF(($H$3:$H$401=$N169)*($H$3:$H$401&lt;&gt;""),$C$3:$C$401),COLUMNS($Q:X)),"-")</f>
        <v>-</v>
      </c>
      <c r="Y169" s="63" t="str">
        <f t="array" aca="1" ref="Y169" ca="1">IFERROR(SMALL(IF(($H$3:$H$401=$N169)*($H$3:$H$401&lt;&gt;""),$C$3:$C$401),COLUMNS($Q:Y)),"-")</f>
        <v>-</v>
      </c>
      <c r="Z169" s="63" t="str">
        <f t="array" aca="1" ref="Z169" ca="1">IFERROR(SMALL(IF(($H$3:$H$401=$N169)*($H$3:$H$401&lt;&gt;""),$C$3:$C$401),COLUMNS($Q:Z)),"-")</f>
        <v>-</v>
      </c>
      <c r="AA169" s="40" t="str">
        <f t="array" aca="1" ref="AA169" ca="1">IFERROR(SMALL(IF(($H$3:$H$401=$N169)*($H$3:$H$401&lt;&gt;""),$C$3:$C$401),COLUMNS($Q:AA)),"-")</f>
        <v>-</v>
      </c>
      <c r="AB169" s="63" t="str">
        <f t="array" aca="1" ref="AB169" ca="1">IFERROR(SMALL(IF(($H$3:$H$401=$N169)*($H$3:$H$401&lt;&gt;""),$C$3:$C$401),COLUMNS($Q:AB)),"-")</f>
        <v>-</v>
      </c>
      <c r="AC169" s="63" t="str">
        <f t="array" aca="1" ref="AC169" ca="1">IFERROR(SMALL(IF(($H$3:$H$401=$N169)*($H$3:$H$401&lt;&gt;""),$C$3:$C$401),COLUMNS($Q:AC)),"-")</f>
        <v>-</v>
      </c>
      <c r="AD169" s="63" t="str">
        <f t="array" aca="1" ref="AD169" ca="1">IFERROR(SMALL(IF(($H$3:$H$401=$N169)*($H$3:$H$401&lt;&gt;""),$C$3:$C$401),COLUMNS($Q:AD)),"-")</f>
        <v>-</v>
      </c>
      <c r="AE169" s="63" t="str">
        <f t="array" aca="1" ref="AE169" ca="1">IFERROR(SMALL(IF(($H$3:$H$401=$N169)*($H$3:$H$401&lt;&gt;""),$C$3:$C$401),COLUMNS($Q:AE)),"-")</f>
        <v>-</v>
      </c>
    </row>
    <row r="170" spans="2:31" ht="13">
      <c r="B170" s="175"/>
      <c r="C170" s="19">
        <v>168</v>
      </c>
      <c r="D170" s="22" t="str">
        <f t="array" ref="D170">IF(ISERROR(INDEX(DossardsARV,MATCH($A$3&amp;C170,triselcourse&amp;claselcourARV,0))),"-",INDEX(DossardsARV,MATCH($A$3&amp;C170,triselcourse&amp;claselcourARV,0)))</f>
        <v>-</v>
      </c>
      <c r="E170" s="117" t="str">
        <f t="shared" si="26"/>
        <v>-</v>
      </c>
      <c r="F170" s="117" t="str">
        <f t="shared" si="27"/>
        <v>-</v>
      </c>
      <c r="G170" s="21" t="str">
        <f t="array" ref="G170">IF($D170="","",IF(ISERROR(INDEX(TempsARV,MATCH($A$3&amp;D170,triselcourse&amp;DossardsARV,0))),"-",INDEX(TempsARV,MATCH($A$3&amp;D170,triselcourse&amp;DossardsARV,0))))</f>
        <v>-</v>
      </c>
      <c r="H170" s="117" t="str">
        <f t="shared" si="28"/>
        <v/>
      </c>
      <c r="I170" s="117" t="str">
        <f t="shared" si="29"/>
        <v/>
      </c>
      <c r="J170" s="117" t="str">
        <f t="shared" si="30"/>
        <v/>
      </c>
      <c r="K170" s="117" t="str">
        <f t="shared" si="31"/>
        <v/>
      </c>
      <c r="L170" s="62" t="str">
        <f t="array" aca="1" ref="L170" ca="1">IF(ISBLANK($C170),"",IF(OR(COUNTIF(clubARV5,H170)&lt;choixt5,COUNTIF($H$2:H169,H170)),"",SUM(SMALL(IF(clubARV5=H170,$C$3:$C$401),ROW(INDIRECT("1:"&amp;choixt5))))+ROW()/9^9))</f>
        <v/>
      </c>
      <c r="M170" s="36" t="str">
        <f ca="1">IF(N170="","",ROWS(M$3:M170))</f>
        <v/>
      </c>
      <c r="N170" s="1" t="str">
        <f ca="1">IF(COUNT(POINTS1b5)&lt;ROWS(N$3:N170),"",INDEX(clubARV5,MATCH(P170,POINTS1b5,0)))</f>
        <v/>
      </c>
      <c r="O170" s="1">
        <f t="shared" ca="1" si="32"/>
        <v>399</v>
      </c>
      <c r="P170" s="2" t="str">
        <f ca="1">IF(COUNT(POINTS1b5)&lt;ROWS(P$3:P170),"",SMALL(POINTS1b5,ROWS(P$3:P170)))</f>
        <v/>
      </c>
      <c r="Q170" s="40" t="str">
        <f t="array" aca="1" ref="Q170" ca="1">IFERROR(SMALL(IF(($H$3:$H$401=$N170)*($H$3:$H$401&lt;&gt;""),$C$3:$C$401),COLUMNS($Q:Q)),"-")</f>
        <v>-</v>
      </c>
      <c r="R170" s="63" t="str">
        <f t="array" aca="1" ref="R170" ca="1">IFERROR(SMALL(IF(($H$3:$H$401=$N170)*($H$3:$H$401&lt;&gt;""),$C$3:$C$401),COLUMNS($Q:R)),"-")</f>
        <v>-</v>
      </c>
      <c r="S170" s="63" t="str">
        <f t="array" aca="1" ref="S170" ca="1">IFERROR(SMALL(IF(($H$3:$H$401=$N170)*($H$3:$H$401&lt;&gt;""),$C$3:$C$401),COLUMNS($Q:S)),"-")</f>
        <v>-</v>
      </c>
      <c r="T170" s="63" t="str">
        <f t="array" aca="1" ref="T170" ca="1">IFERROR(SMALL(IF(($H$3:$H$401=$N170)*($H$3:$H$401&lt;&gt;""),$C$3:$C$401),COLUMNS($Q:T)),"-")</f>
        <v>-</v>
      </c>
      <c r="U170" s="63" t="str">
        <f t="array" aca="1" ref="U170" ca="1">IFERROR(SMALL(IF(($H$3:$H$401=$N170)*($H$3:$H$401&lt;&gt;""),$C$3:$C$401),COLUMNS($Q:U)),"-")</f>
        <v>-</v>
      </c>
      <c r="V170" s="40" t="str">
        <f t="array" aca="1" ref="V170" ca="1">IFERROR(SMALL(IF(($H$3:$H$401=$N170)*($H$3:$H$401&lt;&gt;""),$C$3:$C$401),COLUMNS($Q:V)),"-")</f>
        <v>-</v>
      </c>
      <c r="W170" s="63" t="str">
        <f t="array" aca="1" ref="W170" ca="1">IFERROR(SMALL(IF(($H$3:$H$401=$N170)*($H$3:$H$401&lt;&gt;""),$C$3:$C$401),COLUMNS($Q:W)),"-")</f>
        <v>-</v>
      </c>
      <c r="X170" s="63" t="str">
        <f t="array" aca="1" ref="X170" ca="1">IFERROR(SMALL(IF(($H$3:$H$401=$N170)*($H$3:$H$401&lt;&gt;""),$C$3:$C$401),COLUMNS($Q:X)),"-")</f>
        <v>-</v>
      </c>
      <c r="Y170" s="63" t="str">
        <f t="array" aca="1" ref="Y170" ca="1">IFERROR(SMALL(IF(($H$3:$H$401=$N170)*($H$3:$H$401&lt;&gt;""),$C$3:$C$401),COLUMNS($Q:Y)),"-")</f>
        <v>-</v>
      </c>
      <c r="Z170" s="63" t="str">
        <f t="array" aca="1" ref="Z170" ca="1">IFERROR(SMALL(IF(($H$3:$H$401=$N170)*($H$3:$H$401&lt;&gt;""),$C$3:$C$401),COLUMNS($Q:Z)),"-")</f>
        <v>-</v>
      </c>
      <c r="AA170" s="40" t="str">
        <f t="array" aca="1" ref="AA170" ca="1">IFERROR(SMALL(IF(($H$3:$H$401=$N170)*($H$3:$H$401&lt;&gt;""),$C$3:$C$401),COLUMNS($Q:AA)),"-")</f>
        <v>-</v>
      </c>
      <c r="AB170" s="63" t="str">
        <f t="array" aca="1" ref="AB170" ca="1">IFERROR(SMALL(IF(($H$3:$H$401=$N170)*($H$3:$H$401&lt;&gt;""),$C$3:$C$401),COLUMNS($Q:AB)),"-")</f>
        <v>-</v>
      </c>
      <c r="AC170" s="63" t="str">
        <f t="array" aca="1" ref="AC170" ca="1">IFERROR(SMALL(IF(($H$3:$H$401=$N170)*($H$3:$H$401&lt;&gt;""),$C$3:$C$401),COLUMNS($Q:AC)),"-")</f>
        <v>-</v>
      </c>
      <c r="AD170" s="63" t="str">
        <f t="array" aca="1" ref="AD170" ca="1">IFERROR(SMALL(IF(($H$3:$H$401=$N170)*($H$3:$H$401&lt;&gt;""),$C$3:$C$401),COLUMNS($Q:AD)),"-")</f>
        <v>-</v>
      </c>
      <c r="AE170" s="63" t="str">
        <f t="array" aca="1" ref="AE170" ca="1">IFERROR(SMALL(IF(($H$3:$H$401=$N170)*($H$3:$H$401&lt;&gt;""),$C$3:$C$401),COLUMNS($Q:AE)),"-")</f>
        <v>-</v>
      </c>
    </row>
    <row r="171" spans="2:31" ht="13">
      <c r="B171" s="175"/>
      <c r="C171" s="19">
        <v>169</v>
      </c>
      <c r="D171" s="22" t="str">
        <f t="array" ref="D171">IF(ISERROR(INDEX(DossardsARV,MATCH($A$3&amp;C171,triselcourse&amp;claselcourARV,0))),"-",INDEX(DossardsARV,MATCH($A$3&amp;C171,triselcourse&amp;claselcourARV,0)))</f>
        <v>-</v>
      </c>
      <c r="E171" s="117" t="str">
        <f t="shared" si="26"/>
        <v>-</v>
      </c>
      <c r="F171" s="117" t="str">
        <f t="shared" si="27"/>
        <v>-</v>
      </c>
      <c r="G171" s="21" t="str">
        <f t="array" ref="G171">IF($D171="","",IF(ISERROR(INDEX(TempsARV,MATCH($A$3&amp;D171,triselcourse&amp;DossardsARV,0))),"-",INDEX(TempsARV,MATCH($A$3&amp;D171,triselcourse&amp;DossardsARV,0))))</f>
        <v>-</v>
      </c>
      <c r="H171" s="117" t="str">
        <f t="shared" si="28"/>
        <v/>
      </c>
      <c r="I171" s="117" t="str">
        <f t="shared" si="29"/>
        <v/>
      </c>
      <c r="J171" s="117" t="str">
        <f t="shared" si="30"/>
        <v/>
      </c>
      <c r="K171" s="117" t="str">
        <f t="shared" si="31"/>
        <v/>
      </c>
      <c r="L171" s="62" t="str">
        <f t="array" aca="1" ref="L171" ca="1">IF(ISBLANK($C171),"",IF(OR(COUNTIF(clubARV5,H171)&lt;choixt5,COUNTIF($H$2:H170,H171)),"",SUM(SMALL(IF(clubARV5=H171,$C$3:$C$401),ROW(INDIRECT("1:"&amp;choixt5))))+ROW()/9^9))</f>
        <v/>
      </c>
      <c r="M171" s="36" t="str">
        <f ca="1">IF(N171="","",ROWS(M$3:M171))</f>
        <v/>
      </c>
      <c r="N171" s="1" t="str">
        <f ca="1">IF(COUNT(POINTS1b5)&lt;ROWS(N$3:N171),"",INDEX(clubARV5,MATCH(P171,POINTS1b5,0)))</f>
        <v/>
      </c>
      <c r="O171" s="1">
        <f t="shared" ca="1" si="32"/>
        <v>399</v>
      </c>
      <c r="P171" s="2" t="str">
        <f ca="1">IF(COUNT(POINTS1b5)&lt;ROWS(P$3:P171),"",SMALL(POINTS1b5,ROWS(P$3:P171)))</f>
        <v/>
      </c>
      <c r="Q171" s="40" t="str">
        <f t="array" aca="1" ref="Q171" ca="1">IFERROR(SMALL(IF(($H$3:$H$401=$N171)*($H$3:$H$401&lt;&gt;""),$C$3:$C$401),COLUMNS($Q:Q)),"-")</f>
        <v>-</v>
      </c>
      <c r="R171" s="63" t="str">
        <f t="array" aca="1" ref="R171" ca="1">IFERROR(SMALL(IF(($H$3:$H$401=$N171)*($H$3:$H$401&lt;&gt;""),$C$3:$C$401),COLUMNS($Q:R)),"-")</f>
        <v>-</v>
      </c>
      <c r="S171" s="63" t="str">
        <f t="array" aca="1" ref="S171" ca="1">IFERROR(SMALL(IF(($H$3:$H$401=$N171)*($H$3:$H$401&lt;&gt;""),$C$3:$C$401),COLUMNS($Q:S)),"-")</f>
        <v>-</v>
      </c>
      <c r="T171" s="63" t="str">
        <f t="array" aca="1" ref="T171" ca="1">IFERROR(SMALL(IF(($H$3:$H$401=$N171)*($H$3:$H$401&lt;&gt;""),$C$3:$C$401),COLUMNS($Q:T)),"-")</f>
        <v>-</v>
      </c>
      <c r="U171" s="63" t="str">
        <f t="array" aca="1" ref="U171" ca="1">IFERROR(SMALL(IF(($H$3:$H$401=$N171)*($H$3:$H$401&lt;&gt;""),$C$3:$C$401),COLUMNS($Q:U)),"-")</f>
        <v>-</v>
      </c>
      <c r="V171" s="40" t="str">
        <f t="array" aca="1" ref="V171" ca="1">IFERROR(SMALL(IF(($H$3:$H$401=$N171)*($H$3:$H$401&lt;&gt;""),$C$3:$C$401),COLUMNS($Q:V)),"-")</f>
        <v>-</v>
      </c>
      <c r="W171" s="63" t="str">
        <f t="array" aca="1" ref="W171" ca="1">IFERROR(SMALL(IF(($H$3:$H$401=$N171)*($H$3:$H$401&lt;&gt;""),$C$3:$C$401),COLUMNS($Q:W)),"-")</f>
        <v>-</v>
      </c>
      <c r="X171" s="63" t="str">
        <f t="array" aca="1" ref="X171" ca="1">IFERROR(SMALL(IF(($H$3:$H$401=$N171)*($H$3:$H$401&lt;&gt;""),$C$3:$C$401),COLUMNS($Q:X)),"-")</f>
        <v>-</v>
      </c>
      <c r="Y171" s="63" t="str">
        <f t="array" aca="1" ref="Y171" ca="1">IFERROR(SMALL(IF(($H$3:$H$401=$N171)*($H$3:$H$401&lt;&gt;""),$C$3:$C$401),COLUMNS($Q:Y)),"-")</f>
        <v>-</v>
      </c>
      <c r="Z171" s="63" t="str">
        <f t="array" aca="1" ref="Z171" ca="1">IFERROR(SMALL(IF(($H$3:$H$401=$N171)*($H$3:$H$401&lt;&gt;""),$C$3:$C$401),COLUMNS($Q:Z)),"-")</f>
        <v>-</v>
      </c>
      <c r="AA171" s="40" t="str">
        <f t="array" aca="1" ref="AA171" ca="1">IFERROR(SMALL(IF(($H$3:$H$401=$N171)*($H$3:$H$401&lt;&gt;""),$C$3:$C$401),COLUMNS($Q:AA)),"-")</f>
        <v>-</v>
      </c>
      <c r="AB171" s="63" t="str">
        <f t="array" aca="1" ref="AB171" ca="1">IFERROR(SMALL(IF(($H$3:$H$401=$N171)*($H$3:$H$401&lt;&gt;""),$C$3:$C$401),COLUMNS($Q:AB)),"-")</f>
        <v>-</v>
      </c>
      <c r="AC171" s="63" t="str">
        <f t="array" aca="1" ref="AC171" ca="1">IFERROR(SMALL(IF(($H$3:$H$401=$N171)*($H$3:$H$401&lt;&gt;""),$C$3:$C$401),COLUMNS($Q:AC)),"-")</f>
        <v>-</v>
      </c>
      <c r="AD171" s="63" t="str">
        <f t="array" aca="1" ref="AD171" ca="1">IFERROR(SMALL(IF(($H$3:$H$401=$N171)*($H$3:$H$401&lt;&gt;""),$C$3:$C$401),COLUMNS($Q:AD)),"-")</f>
        <v>-</v>
      </c>
      <c r="AE171" s="63" t="str">
        <f t="array" aca="1" ref="AE171" ca="1">IFERROR(SMALL(IF(($H$3:$H$401=$N171)*($H$3:$H$401&lt;&gt;""),$C$3:$C$401),COLUMNS($Q:AE)),"-")</f>
        <v>-</v>
      </c>
    </row>
    <row r="172" spans="2:31" ht="13">
      <c r="B172" s="175"/>
      <c r="C172" s="19">
        <v>170</v>
      </c>
      <c r="D172" s="22" t="str">
        <f t="array" ref="D172">IF(ISERROR(INDEX(DossardsARV,MATCH($A$3&amp;C172,triselcourse&amp;claselcourARV,0))),"-",INDEX(DossardsARV,MATCH($A$3&amp;C172,triselcourse&amp;claselcourARV,0)))</f>
        <v>-</v>
      </c>
      <c r="E172" s="117" t="str">
        <f t="shared" ref="E172:E235" si="33">IFERROR(IF($D172="","",VLOOKUP($D172,base,2,FALSE)),"-")</f>
        <v>-</v>
      </c>
      <c r="F172" s="117" t="str">
        <f t="shared" ref="F172:F235" si="34">IFERROR(IF($D172="","",VLOOKUP($D172,base,3,FALSE)),"-")</f>
        <v>-</v>
      </c>
      <c r="G172" s="21" t="str">
        <f t="array" ref="G172">IF($D172="","",IF(ISERROR(INDEX(TempsARV,MATCH($A$3&amp;D172,triselcourse&amp;DossardsARV,0))),"-",INDEX(TempsARV,MATCH($A$3&amp;D172,triselcourse&amp;DossardsARV,0))))</f>
        <v>-</v>
      </c>
      <c r="H172" s="117" t="str">
        <f t="shared" ref="H172:H235" si="35">IFERROR(IF($D172="-","",VLOOKUP($D172,base,6,FALSE)),"-")</f>
        <v/>
      </c>
      <c r="I172" s="117" t="str">
        <f t="shared" ref="I172:I235" si="36">IFERROR(IF($D172="-","",VLOOKUP($D172,base,9,FALSE)),"-")</f>
        <v/>
      </c>
      <c r="J172" s="117" t="str">
        <f t="shared" ref="J172:J235" si="37">IFERROR(IF($D172="-","",VLOOKUP($D172,base,5,FALSE)),"-")</f>
        <v/>
      </c>
      <c r="K172" s="117" t="str">
        <f t="shared" ref="K172:K235" si="38">IFERROR(IF($D172="-","",VLOOKUP($D172,base,8,FALSE)),"-")</f>
        <v/>
      </c>
      <c r="L172" s="62" t="str">
        <f t="array" aca="1" ref="L172" ca="1">IF(ISBLANK($C172),"",IF(OR(COUNTIF(clubARV5,H172)&lt;choixt5,COUNTIF($H$2:H171,H172)),"",SUM(SMALL(IF(clubARV5=H172,$C$3:$C$401),ROW(INDIRECT("1:"&amp;choixt5))))+ROW()/9^9))</f>
        <v/>
      </c>
      <c r="M172" s="36" t="str">
        <f ca="1">IF(N172="","",ROWS(M$3:M172))</f>
        <v/>
      </c>
      <c r="N172" s="1" t="str">
        <f ca="1">IF(COUNT(POINTS1b5)&lt;ROWS(N$3:N172),"",INDEX(clubARV5,MATCH(P172,POINTS1b5,0)))</f>
        <v/>
      </c>
      <c r="O172" s="1">
        <f t="shared" ca="1" si="32"/>
        <v>399</v>
      </c>
      <c r="P172" s="2" t="str">
        <f ca="1">IF(COUNT(POINTS1b5)&lt;ROWS(P$3:P172),"",SMALL(POINTS1b5,ROWS(P$3:P172)))</f>
        <v/>
      </c>
      <c r="Q172" s="40" t="str">
        <f t="array" aca="1" ref="Q172" ca="1">IFERROR(SMALL(IF(($H$3:$H$401=$N172)*($H$3:$H$401&lt;&gt;""),$C$3:$C$401),COLUMNS($Q:Q)),"-")</f>
        <v>-</v>
      </c>
      <c r="R172" s="63" t="str">
        <f t="array" aca="1" ref="R172" ca="1">IFERROR(SMALL(IF(($H$3:$H$401=$N172)*($H$3:$H$401&lt;&gt;""),$C$3:$C$401),COLUMNS($Q:R)),"-")</f>
        <v>-</v>
      </c>
      <c r="S172" s="63" t="str">
        <f t="array" aca="1" ref="S172" ca="1">IFERROR(SMALL(IF(($H$3:$H$401=$N172)*($H$3:$H$401&lt;&gt;""),$C$3:$C$401),COLUMNS($Q:S)),"-")</f>
        <v>-</v>
      </c>
      <c r="T172" s="63" t="str">
        <f t="array" aca="1" ref="T172" ca="1">IFERROR(SMALL(IF(($H$3:$H$401=$N172)*($H$3:$H$401&lt;&gt;""),$C$3:$C$401),COLUMNS($Q:T)),"-")</f>
        <v>-</v>
      </c>
      <c r="U172" s="63" t="str">
        <f t="array" aca="1" ref="U172" ca="1">IFERROR(SMALL(IF(($H$3:$H$401=$N172)*($H$3:$H$401&lt;&gt;""),$C$3:$C$401),COLUMNS($Q:U)),"-")</f>
        <v>-</v>
      </c>
      <c r="V172" s="40" t="str">
        <f t="array" aca="1" ref="V172" ca="1">IFERROR(SMALL(IF(($H$3:$H$401=$N172)*($H$3:$H$401&lt;&gt;""),$C$3:$C$401),COLUMNS($Q:V)),"-")</f>
        <v>-</v>
      </c>
      <c r="W172" s="63" t="str">
        <f t="array" aca="1" ref="W172" ca="1">IFERROR(SMALL(IF(($H$3:$H$401=$N172)*($H$3:$H$401&lt;&gt;""),$C$3:$C$401),COLUMNS($Q:W)),"-")</f>
        <v>-</v>
      </c>
      <c r="X172" s="63" t="str">
        <f t="array" aca="1" ref="X172" ca="1">IFERROR(SMALL(IF(($H$3:$H$401=$N172)*($H$3:$H$401&lt;&gt;""),$C$3:$C$401),COLUMNS($Q:X)),"-")</f>
        <v>-</v>
      </c>
      <c r="Y172" s="63" t="str">
        <f t="array" aca="1" ref="Y172" ca="1">IFERROR(SMALL(IF(($H$3:$H$401=$N172)*($H$3:$H$401&lt;&gt;""),$C$3:$C$401),COLUMNS($Q:Y)),"-")</f>
        <v>-</v>
      </c>
      <c r="Z172" s="63" t="str">
        <f t="array" aca="1" ref="Z172" ca="1">IFERROR(SMALL(IF(($H$3:$H$401=$N172)*($H$3:$H$401&lt;&gt;""),$C$3:$C$401),COLUMNS($Q:Z)),"-")</f>
        <v>-</v>
      </c>
      <c r="AA172" s="40" t="str">
        <f t="array" aca="1" ref="AA172" ca="1">IFERROR(SMALL(IF(($H$3:$H$401=$N172)*($H$3:$H$401&lt;&gt;""),$C$3:$C$401),COLUMNS($Q:AA)),"-")</f>
        <v>-</v>
      </c>
      <c r="AB172" s="63" t="str">
        <f t="array" aca="1" ref="AB172" ca="1">IFERROR(SMALL(IF(($H$3:$H$401=$N172)*($H$3:$H$401&lt;&gt;""),$C$3:$C$401),COLUMNS($Q:AB)),"-")</f>
        <v>-</v>
      </c>
      <c r="AC172" s="63" t="str">
        <f t="array" aca="1" ref="AC172" ca="1">IFERROR(SMALL(IF(($H$3:$H$401=$N172)*($H$3:$H$401&lt;&gt;""),$C$3:$C$401),COLUMNS($Q:AC)),"-")</f>
        <v>-</v>
      </c>
      <c r="AD172" s="63" t="str">
        <f t="array" aca="1" ref="AD172" ca="1">IFERROR(SMALL(IF(($H$3:$H$401=$N172)*($H$3:$H$401&lt;&gt;""),$C$3:$C$401),COLUMNS($Q:AD)),"-")</f>
        <v>-</v>
      </c>
      <c r="AE172" s="63" t="str">
        <f t="array" aca="1" ref="AE172" ca="1">IFERROR(SMALL(IF(($H$3:$H$401=$N172)*($H$3:$H$401&lt;&gt;""),$C$3:$C$401),COLUMNS($Q:AE)),"-")</f>
        <v>-</v>
      </c>
    </row>
    <row r="173" spans="2:31" ht="13">
      <c r="B173" s="175"/>
      <c r="C173" s="19">
        <v>171</v>
      </c>
      <c r="D173" s="22" t="str">
        <f t="array" ref="D173">IF(ISERROR(INDEX(DossardsARV,MATCH($A$3&amp;C173,triselcourse&amp;claselcourARV,0))),"-",INDEX(DossardsARV,MATCH($A$3&amp;C173,triselcourse&amp;claselcourARV,0)))</f>
        <v>-</v>
      </c>
      <c r="E173" s="117" t="str">
        <f t="shared" si="33"/>
        <v>-</v>
      </c>
      <c r="F173" s="117" t="str">
        <f t="shared" si="34"/>
        <v>-</v>
      </c>
      <c r="G173" s="21" t="str">
        <f t="array" ref="G173">IF($D173="","",IF(ISERROR(INDEX(TempsARV,MATCH($A$3&amp;D173,triselcourse&amp;DossardsARV,0))),"-",INDEX(TempsARV,MATCH($A$3&amp;D173,triselcourse&amp;DossardsARV,0))))</f>
        <v>-</v>
      </c>
      <c r="H173" s="117" t="str">
        <f t="shared" si="35"/>
        <v/>
      </c>
      <c r="I173" s="117" t="str">
        <f t="shared" si="36"/>
        <v/>
      </c>
      <c r="J173" s="117" t="str">
        <f t="shared" si="37"/>
        <v/>
      </c>
      <c r="K173" s="117" t="str">
        <f t="shared" si="38"/>
        <v/>
      </c>
      <c r="L173" s="62" t="str">
        <f t="array" aca="1" ref="L173" ca="1">IF(ISBLANK($C173),"",IF(OR(COUNTIF(clubARV5,H173)&lt;choixt5,COUNTIF($H$2:H172,H173)),"",SUM(SMALL(IF(clubARV5=H173,$C$3:$C$401),ROW(INDIRECT("1:"&amp;choixt5))))+ROW()/9^9))</f>
        <v/>
      </c>
      <c r="M173" s="36" t="str">
        <f ca="1">IF(N173="","",ROWS(M$3:M173))</f>
        <v/>
      </c>
      <c r="N173" s="1" t="str">
        <f ca="1">IF(COUNT(POINTS1b5)&lt;ROWS(N$3:N173),"",INDEX(clubARV5,MATCH(P173,POINTS1b5,0)))</f>
        <v/>
      </c>
      <c r="O173" s="1">
        <f t="shared" ca="1" si="32"/>
        <v>399</v>
      </c>
      <c r="P173" s="2" t="str">
        <f ca="1">IF(COUNT(POINTS1b5)&lt;ROWS(P$3:P173),"",SMALL(POINTS1b5,ROWS(P$3:P173)))</f>
        <v/>
      </c>
      <c r="Q173" s="40" t="str">
        <f t="array" aca="1" ref="Q173" ca="1">IFERROR(SMALL(IF(($H$3:$H$401=$N173)*($H$3:$H$401&lt;&gt;""),$C$3:$C$401),COLUMNS($Q:Q)),"-")</f>
        <v>-</v>
      </c>
      <c r="R173" s="63" t="str">
        <f t="array" aca="1" ref="R173" ca="1">IFERROR(SMALL(IF(($H$3:$H$401=$N173)*($H$3:$H$401&lt;&gt;""),$C$3:$C$401),COLUMNS($Q:R)),"-")</f>
        <v>-</v>
      </c>
      <c r="S173" s="63" t="str">
        <f t="array" aca="1" ref="S173" ca="1">IFERROR(SMALL(IF(($H$3:$H$401=$N173)*($H$3:$H$401&lt;&gt;""),$C$3:$C$401),COLUMNS($Q:S)),"-")</f>
        <v>-</v>
      </c>
      <c r="T173" s="63" t="str">
        <f t="array" aca="1" ref="T173" ca="1">IFERROR(SMALL(IF(($H$3:$H$401=$N173)*($H$3:$H$401&lt;&gt;""),$C$3:$C$401),COLUMNS($Q:T)),"-")</f>
        <v>-</v>
      </c>
      <c r="U173" s="63" t="str">
        <f t="array" aca="1" ref="U173" ca="1">IFERROR(SMALL(IF(($H$3:$H$401=$N173)*($H$3:$H$401&lt;&gt;""),$C$3:$C$401),COLUMNS($Q:U)),"-")</f>
        <v>-</v>
      </c>
      <c r="V173" s="40" t="str">
        <f t="array" aca="1" ref="V173" ca="1">IFERROR(SMALL(IF(($H$3:$H$401=$N173)*($H$3:$H$401&lt;&gt;""),$C$3:$C$401),COLUMNS($Q:V)),"-")</f>
        <v>-</v>
      </c>
      <c r="W173" s="63" t="str">
        <f t="array" aca="1" ref="W173" ca="1">IFERROR(SMALL(IF(($H$3:$H$401=$N173)*($H$3:$H$401&lt;&gt;""),$C$3:$C$401),COLUMNS($Q:W)),"-")</f>
        <v>-</v>
      </c>
      <c r="X173" s="63" t="str">
        <f t="array" aca="1" ref="X173" ca="1">IFERROR(SMALL(IF(($H$3:$H$401=$N173)*($H$3:$H$401&lt;&gt;""),$C$3:$C$401),COLUMNS($Q:X)),"-")</f>
        <v>-</v>
      </c>
      <c r="Y173" s="63" t="str">
        <f t="array" aca="1" ref="Y173" ca="1">IFERROR(SMALL(IF(($H$3:$H$401=$N173)*($H$3:$H$401&lt;&gt;""),$C$3:$C$401),COLUMNS($Q:Y)),"-")</f>
        <v>-</v>
      </c>
      <c r="Z173" s="63" t="str">
        <f t="array" aca="1" ref="Z173" ca="1">IFERROR(SMALL(IF(($H$3:$H$401=$N173)*($H$3:$H$401&lt;&gt;""),$C$3:$C$401),COLUMNS($Q:Z)),"-")</f>
        <v>-</v>
      </c>
      <c r="AA173" s="40" t="str">
        <f t="array" aca="1" ref="AA173" ca="1">IFERROR(SMALL(IF(($H$3:$H$401=$N173)*($H$3:$H$401&lt;&gt;""),$C$3:$C$401),COLUMNS($Q:AA)),"-")</f>
        <v>-</v>
      </c>
      <c r="AB173" s="63" t="str">
        <f t="array" aca="1" ref="AB173" ca="1">IFERROR(SMALL(IF(($H$3:$H$401=$N173)*($H$3:$H$401&lt;&gt;""),$C$3:$C$401),COLUMNS($Q:AB)),"-")</f>
        <v>-</v>
      </c>
      <c r="AC173" s="63" t="str">
        <f t="array" aca="1" ref="AC173" ca="1">IFERROR(SMALL(IF(($H$3:$H$401=$N173)*($H$3:$H$401&lt;&gt;""),$C$3:$C$401),COLUMNS($Q:AC)),"-")</f>
        <v>-</v>
      </c>
      <c r="AD173" s="63" t="str">
        <f t="array" aca="1" ref="AD173" ca="1">IFERROR(SMALL(IF(($H$3:$H$401=$N173)*($H$3:$H$401&lt;&gt;""),$C$3:$C$401),COLUMNS($Q:AD)),"-")</f>
        <v>-</v>
      </c>
      <c r="AE173" s="63" t="str">
        <f t="array" aca="1" ref="AE173" ca="1">IFERROR(SMALL(IF(($H$3:$H$401=$N173)*($H$3:$H$401&lt;&gt;""),$C$3:$C$401),COLUMNS($Q:AE)),"-")</f>
        <v>-</v>
      </c>
    </row>
    <row r="174" spans="2:31" ht="13">
      <c r="B174" s="175"/>
      <c r="C174" s="19">
        <v>172</v>
      </c>
      <c r="D174" s="22" t="str">
        <f t="array" ref="D174">IF(ISERROR(INDEX(DossardsARV,MATCH($A$3&amp;C174,triselcourse&amp;claselcourARV,0))),"-",INDEX(DossardsARV,MATCH($A$3&amp;C174,triselcourse&amp;claselcourARV,0)))</f>
        <v>-</v>
      </c>
      <c r="E174" s="117" t="str">
        <f t="shared" si="33"/>
        <v>-</v>
      </c>
      <c r="F174" s="117" t="str">
        <f t="shared" si="34"/>
        <v>-</v>
      </c>
      <c r="G174" s="21" t="str">
        <f t="array" ref="G174">IF($D174="","",IF(ISERROR(INDEX(TempsARV,MATCH($A$3&amp;D174,triselcourse&amp;DossardsARV,0))),"-",INDEX(TempsARV,MATCH($A$3&amp;D174,triselcourse&amp;DossardsARV,0))))</f>
        <v>-</v>
      </c>
      <c r="H174" s="117" t="str">
        <f t="shared" si="35"/>
        <v/>
      </c>
      <c r="I174" s="117" t="str">
        <f t="shared" si="36"/>
        <v/>
      </c>
      <c r="J174" s="117" t="str">
        <f t="shared" si="37"/>
        <v/>
      </c>
      <c r="K174" s="117" t="str">
        <f t="shared" si="38"/>
        <v/>
      </c>
      <c r="L174" s="62" t="str">
        <f t="array" aca="1" ref="L174" ca="1">IF(ISBLANK($C174),"",IF(OR(COUNTIF(clubARV5,H174)&lt;choixt5,COUNTIF($H$2:H173,H174)),"",SUM(SMALL(IF(clubARV5=H174,$C$3:$C$401),ROW(INDIRECT("1:"&amp;choixt5))))+ROW()/9^9))</f>
        <v/>
      </c>
      <c r="M174" s="36" t="str">
        <f ca="1">IF(N174="","",ROWS(M$3:M174))</f>
        <v/>
      </c>
      <c r="N174" s="1" t="str">
        <f ca="1">IF(COUNT(POINTS1b5)&lt;ROWS(N$3:N174),"",INDEX(clubARV5,MATCH(P174,POINTS1b5,0)))</f>
        <v/>
      </c>
      <c r="O174" s="1">
        <f t="shared" ca="1" si="32"/>
        <v>399</v>
      </c>
      <c r="P174" s="2" t="str">
        <f ca="1">IF(COUNT(POINTS1b5)&lt;ROWS(P$3:P174),"",SMALL(POINTS1b5,ROWS(P$3:P174)))</f>
        <v/>
      </c>
      <c r="Q174" s="40" t="str">
        <f t="array" aca="1" ref="Q174" ca="1">IFERROR(SMALL(IF(($H$3:$H$401=$N174)*($H$3:$H$401&lt;&gt;""),$C$3:$C$401),COLUMNS($Q:Q)),"-")</f>
        <v>-</v>
      </c>
      <c r="R174" s="63" t="str">
        <f t="array" aca="1" ref="R174" ca="1">IFERROR(SMALL(IF(($H$3:$H$401=$N174)*($H$3:$H$401&lt;&gt;""),$C$3:$C$401),COLUMNS($Q:R)),"-")</f>
        <v>-</v>
      </c>
      <c r="S174" s="63" t="str">
        <f t="array" aca="1" ref="S174" ca="1">IFERROR(SMALL(IF(($H$3:$H$401=$N174)*($H$3:$H$401&lt;&gt;""),$C$3:$C$401),COLUMNS($Q:S)),"-")</f>
        <v>-</v>
      </c>
      <c r="T174" s="63" t="str">
        <f t="array" aca="1" ref="T174" ca="1">IFERROR(SMALL(IF(($H$3:$H$401=$N174)*($H$3:$H$401&lt;&gt;""),$C$3:$C$401),COLUMNS($Q:T)),"-")</f>
        <v>-</v>
      </c>
      <c r="U174" s="63" t="str">
        <f t="array" aca="1" ref="U174" ca="1">IFERROR(SMALL(IF(($H$3:$H$401=$N174)*($H$3:$H$401&lt;&gt;""),$C$3:$C$401),COLUMNS($Q:U)),"-")</f>
        <v>-</v>
      </c>
      <c r="V174" s="40" t="str">
        <f t="array" aca="1" ref="V174" ca="1">IFERROR(SMALL(IF(($H$3:$H$401=$N174)*($H$3:$H$401&lt;&gt;""),$C$3:$C$401),COLUMNS($Q:V)),"-")</f>
        <v>-</v>
      </c>
      <c r="W174" s="63" t="str">
        <f t="array" aca="1" ref="W174" ca="1">IFERROR(SMALL(IF(($H$3:$H$401=$N174)*($H$3:$H$401&lt;&gt;""),$C$3:$C$401),COLUMNS($Q:W)),"-")</f>
        <v>-</v>
      </c>
      <c r="X174" s="63" t="str">
        <f t="array" aca="1" ref="X174" ca="1">IFERROR(SMALL(IF(($H$3:$H$401=$N174)*($H$3:$H$401&lt;&gt;""),$C$3:$C$401),COLUMNS($Q:X)),"-")</f>
        <v>-</v>
      </c>
      <c r="Y174" s="63" t="str">
        <f t="array" aca="1" ref="Y174" ca="1">IFERROR(SMALL(IF(($H$3:$H$401=$N174)*($H$3:$H$401&lt;&gt;""),$C$3:$C$401),COLUMNS($Q:Y)),"-")</f>
        <v>-</v>
      </c>
      <c r="Z174" s="63" t="str">
        <f t="array" aca="1" ref="Z174" ca="1">IFERROR(SMALL(IF(($H$3:$H$401=$N174)*($H$3:$H$401&lt;&gt;""),$C$3:$C$401),COLUMNS($Q:Z)),"-")</f>
        <v>-</v>
      </c>
      <c r="AA174" s="40" t="str">
        <f t="array" aca="1" ref="AA174" ca="1">IFERROR(SMALL(IF(($H$3:$H$401=$N174)*($H$3:$H$401&lt;&gt;""),$C$3:$C$401),COLUMNS($Q:AA)),"-")</f>
        <v>-</v>
      </c>
      <c r="AB174" s="63" t="str">
        <f t="array" aca="1" ref="AB174" ca="1">IFERROR(SMALL(IF(($H$3:$H$401=$N174)*($H$3:$H$401&lt;&gt;""),$C$3:$C$401),COLUMNS($Q:AB)),"-")</f>
        <v>-</v>
      </c>
      <c r="AC174" s="63" t="str">
        <f t="array" aca="1" ref="AC174" ca="1">IFERROR(SMALL(IF(($H$3:$H$401=$N174)*($H$3:$H$401&lt;&gt;""),$C$3:$C$401),COLUMNS($Q:AC)),"-")</f>
        <v>-</v>
      </c>
      <c r="AD174" s="63" t="str">
        <f t="array" aca="1" ref="AD174" ca="1">IFERROR(SMALL(IF(($H$3:$H$401=$N174)*($H$3:$H$401&lt;&gt;""),$C$3:$C$401),COLUMNS($Q:AD)),"-")</f>
        <v>-</v>
      </c>
      <c r="AE174" s="63" t="str">
        <f t="array" aca="1" ref="AE174" ca="1">IFERROR(SMALL(IF(($H$3:$H$401=$N174)*($H$3:$H$401&lt;&gt;""),$C$3:$C$401),COLUMNS($Q:AE)),"-")</f>
        <v>-</v>
      </c>
    </row>
    <row r="175" spans="2:31" ht="13">
      <c r="B175" s="175"/>
      <c r="C175" s="19">
        <v>173</v>
      </c>
      <c r="D175" s="22" t="str">
        <f t="array" ref="D175">IF(ISERROR(INDEX(DossardsARV,MATCH($A$3&amp;C175,triselcourse&amp;claselcourARV,0))),"-",INDEX(DossardsARV,MATCH($A$3&amp;C175,triselcourse&amp;claselcourARV,0)))</f>
        <v>-</v>
      </c>
      <c r="E175" s="117" t="str">
        <f t="shared" si="33"/>
        <v>-</v>
      </c>
      <c r="F175" s="117" t="str">
        <f t="shared" si="34"/>
        <v>-</v>
      </c>
      <c r="G175" s="21" t="str">
        <f t="array" ref="G175">IF($D175="","",IF(ISERROR(INDEX(TempsARV,MATCH($A$3&amp;D175,triselcourse&amp;DossardsARV,0))),"-",INDEX(TempsARV,MATCH($A$3&amp;D175,triselcourse&amp;DossardsARV,0))))</f>
        <v>-</v>
      </c>
      <c r="H175" s="117" t="str">
        <f t="shared" si="35"/>
        <v/>
      </c>
      <c r="I175" s="117" t="str">
        <f t="shared" si="36"/>
        <v/>
      </c>
      <c r="J175" s="117" t="str">
        <f t="shared" si="37"/>
        <v/>
      </c>
      <c r="K175" s="117" t="str">
        <f t="shared" si="38"/>
        <v/>
      </c>
      <c r="L175" s="62" t="str">
        <f t="array" aca="1" ref="L175" ca="1">IF(ISBLANK($C175),"",IF(OR(COUNTIF(clubARV5,H175)&lt;choixt5,COUNTIF($H$2:H174,H175)),"",SUM(SMALL(IF(clubARV5=H175,$C$3:$C$401),ROW(INDIRECT("1:"&amp;choixt5))))+ROW()/9^9))</f>
        <v/>
      </c>
      <c r="M175" s="36" t="str">
        <f ca="1">IF(N175="","",ROWS(M$3:M175))</f>
        <v/>
      </c>
      <c r="N175" s="1" t="str">
        <f ca="1">IF(COUNT(POINTS1b5)&lt;ROWS(N$3:N175),"",INDEX(clubARV5,MATCH(P175,POINTS1b5,0)))</f>
        <v/>
      </c>
      <c r="O175" s="1">
        <f t="shared" ca="1" si="32"/>
        <v>399</v>
      </c>
      <c r="P175" s="2" t="str">
        <f ca="1">IF(COUNT(POINTS1b5)&lt;ROWS(P$3:P175),"",SMALL(POINTS1b5,ROWS(P$3:P175)))</f>
        <v/>
      </c>
      <c r="Q175" s="40" t="str">
        <f t="array" aca="1" ref="Q175" ca="1">IFERROR(SMALL(IF(($H$3:$H$401=$N175)*($H$3:$H$401&lt;&gt;""),$C$3:$C$401),COLUMNS($Q:Q)),"-")</f>
        <v>-</v>
      </c>
      <c r="R175" s="63" t="str">
        <f t="array" aca="1" ref="R175" ca="1">IFERROR(SMALL(IF(($H$3:$H$401=$N175)*($H$3:$H$401&lt;&gt;""),$C$3:$C$401),COLUMNS($Q:R)),"-")</f>
        <v>-</v>
      </c>
      <c r="S175" s="63" t="str">
        <f t="array" aca="1" ref="S175" ca="1">IFERROR(SMALL(IF(($H$3:$H$401=$N175)*($H$3:$H$401&lt;&gt;""),$C$3:$C$401),COLUMNS($Q:S)),"-")</f>
        <v>-</v>
      </c>
      <c r="T175" s="63" t="str">
        <f t="array" aca="1" ref="T175" ca="1">IFERROR(SMALL(IF(($H$3:$H$401=$N175)*($H$3:$H$401&lt;&gt;""),$C$3:$C$401),COLUMNS($Q:T)),"-")</f>
        <v>-</v>
      </c>
      <c r="U175" s="63" t="str">
        <f t="array" aca="1" ref="U175" ca="1">IFERROR(SMALL(IF(($H$3:$H$401=$N175)*($H$3:$H$401&lt;&gt;""),$C$3:$C$401),COLUMNS($Q:U)),"-")</f>
        <v>-</v>
      </c>
      <c r="V175" s="40" t="str">
        <f t="array" aca="1" ref="V175" ca="1">IFERROR(SMALL(IF(($H$3:$H$401=$N175)*($H$3:$H$401&lt;&gt;""),$C$3:$C$401),COLUMNS($Q:V)),"-")</f>
        <v>-</v>
      </c>
      <c r="W175" s="63" t="str">
        <f t="array" aca="1" ref="W175" ca="1">IFERROR(SMALL(IF(($H$3:$H$401=$N175)*($H$3:$H$401&lt;&gt;""),$C$3:$C$401),COLUMNS($Q:W)),"-")</f>
        <v>-</v>
      </c>
      <c r="X175" s="63" t="str">
        <f t="array" aca="1" ref="X175" ca="1">IFERROR(SMALL(IF(($H$3:$H$401=$N175)*($H$3:$H$401&lt;&gt;""),$C$3:$C$401),COLUMNS($Q:X)),"-")</f>
        <v>-</v>
      </c>
      <c r="Y175" s="63" t="str">
        <f t="array" aca="1" ref="Y175" ca="1">IFERROR(SMALL(IF(($H$3:$H$401=$N175)*($H$3:$H$401&lt;&gt;""),$C$3:$C$401),COLUMNS($Q:Y)),"-")</f>
        <v>-</v>
      </c>
      <c r="Z175" s="63" t="str">
        <f t="array" aca="1" ref="Z175" ca="1">IFERROR(SMALL(IF(($H$3:$H$401=$N175)*($H$3:$H$401&lt;&gt;""),$C$3:$C$401),COLUMNS($Q:Z)),"-")</f>
        <v>-</v>
      </c>
      <c r="AA175" s="40" t="str">
        <f t="array" aca="1" ref="AA175" ca="1">IFERROR(SMALL(IF(($H$3:$H$401=$N175)*($H$3:$H$401&lt;&gt;""),$C$3:$C$401),COLUMNS($Q:AA)),"-")</f>
        <v>-</v>
      </c>
      <c r="AB175" s="63" t="str">
        <f t="array" aca="1" ref="AB175" ca="1">IFERROR(SMALL(IF(($H$3:$H$401=$N175)*($H$3:$H$401&lt;&gt;""),$C$3:$C$401),COLUMNS($Q:AB)),"-")</f>
        <v>-</v>
      </c>
      <c r="AC175" s="63" t="str">
        <f t="array" aca="1" ref="AC175" ca="1">IFERROR(SMALL(IF(($H$3:$H$401=$N175)*($H$3:$H$401&lt;&gt;""),$C$3:$C$401),COLUMNS($Q:AC)),"-")</f>
        <v>-</v>
      </c>
      <c r="AD175" s="63" t="str">
        <f t="array" aca="1" ref="AD175" ca="1">IFERROR(SMALL(IF(($H$3:$H$401=$N175)*($H$3:$H$401&lt;&gt;""),$C$3:$C$401),COLUMNS($Q:AD)),"-")</f>
        <v>-</v>
      </c>
      <c r="AE175" s="63" t="str">
        <f t="array" aca="1" ref="AE175" ca="1">IFERROR(SMALL(IF(($H$3:$H$401=$N175)*($H$3:$H$401&lt;&gt;""),$C$3:$C$401),COLUMNS($Q:AE)),"-")</f>
        <v>-</v>
      </c>
    </row>
    <row r="176" spans="2:31" ht="13">
      <c r="B176" s="175"/>
      <c r="C176" s="19">
        <v>174</v>
      </c>
      <c r="D176" s="22" t="str">
        <f t="array" ref="D176">IF(ISERROR(INDEX(DossardsARV,MATCH($A$3&amp;C176,triselcourse&amp;claselcourARV,0))),"-",INDEX(DossardsARV,MATCH($A$3&amp;C176,triselcourse&amp;claselcourARV,0)))</f>
        <v>-</v>
      </c>
      <c r="E176" s="117" t="str">
        <f t="shared" si="33"/>
        <v>-</v>
      </c>
      <c r="F176" s="117" t="str">
        <f t="shared" si="34"/>
        <v>-</v>
      </c>
      <c r="G176" s="21" t="str">
        <f t="array" ref="G176">IF($D176="","",IF(ISERROR(INDEX(TempsARV,MATCH($A$3&amp;D176,triselcourse&amp;DossardsARV,0))),"-",INDEX(TempsARV,MATCH($A$3&amp;D176,triselcourse&amp;DossardsARV,0))))</f>
        <v>-</v>
      </c>
      <c r="H176" s="117" t="str">
        <f t="shared" si="35"/>
        <v/>
      </c>
      <c r="I176" s="117" t="str">
        <f t="shared" si="36"/>
        <v/>
      </c>
      <c r="J176" s="117" t="str">
        <f t="shared" si="37"/>
        <v/>
      </c>
      <c r="K176" s="117" t="str">
        <f t="shared" si="38"/>
        <v/>
      </c>
      <c r="L176" s="62" t="str">
        <f t="array" aca="1" ref="L176" ca="1">IF(ISBLANK($C176),"",IF(OR(COUNTIF(clubARV5,H176)&lt;choixt5,COUNTIF($H$2:H175,H176)),"",SUM(SMALL(IF(clubARV5=H176,$C$3:$C$401),ROW(INDIRECT("1:"&amp;choixt5))))+ROW()/9^9))</f>
        <v/>
      </c>
      <c r="M176" s="36" t="str">
        <f ca="1">IF(N176="","",ROWS(M$3:M176))</f>
        <v/>
      </c>
      <c r="N176" s="1" t="str">
        <f ca="1">IF(COUNT(POINTS1b5)&lt;ROWS(N$3:N176),"",INDEX(clubARV5,MATCH(P176,POINTS1b5,0)))</f>
        <v/>
      </c>
      <c r="O176" s="1">
        <f t="shared" ca="1" si="32"/>
        <v>399</v>
      </c>
      <c r="P176" s="2" t="str">
        <f ca="1">IF(COUNT(POINTS1b5)&lt;ROWS(P$3:P176),"",SMALL(POINTS1b5,ROWS(P$3:P176)))</f>
        <v/>
      </c>
      <c r="Q176" s="40" t="str">
        <f t="array" aca="1" ref="Q176" ca="1">IFERROR(SMALL(IF(($H$3:$H$401=$N176)*($H$3:$H$401&lt;&gt;""),$C$3:$C$401),COLUMNS($Q:Q)),"-")</f>
        <v>-</v>
      </c>
      <c r="R176" s="63" t="str">
        <f t="array" aca="1" ref="R176" ca="1">IFERROR(SMALL(IF(($H$3:$H$401=$N176)*($H$3:$H$401&lt;&gt;""),$C$3:$C$401),COLUMNS($Q:R)),"-")</f>
        <v>-</v>
      </c>
      <c r="S176" s="63" t="str">
        <f t="array" aca="1" ref="S176" ca="1">IFERROR(SMALL(IF(($H$3:$H$401=$N176)*($H$3:$H$401&lt;&gt;""),$C$3:$C$401),COLUMNS($Q:S)),"-")</f>
        <v>-</v>
      </c>
      <c r="T176" s="63" t="str">
        <f t="array" aca="1" ref="T176" ca="1">IFERROR(SMALL(IF(($H$3:$H$401=$N176)*($H$3:$H$401&lt;&gt;""),$C$3:$C$401),COLUMNS($Q:T)),"-")</f>
        <v>-</v>
      </c>
      <c r="U176" s="63" t="str">
        <f t="array" aca="1" ref="U176" ca="1">IFERROR(SMALL(IF(($H$3:$H$401=$N176)*($H$3:$H$401&lt;&gt;""),$C$3:$C$401),COLUMNS($Q:U)),"-")</f>
        <v>-</v>
      </c>
      <c r="V176" s="40" t="str">
        <f t="array" aca="1" ref="V176" ca="1">IFERROR(SMALL(IF(($H$3:$H$401=$N176)*($H$3:$H$401&lt;&gt;""),$C$3:$C$401),COLUMNS($Q:V)),"-")</f>
        <v>-</v>
      </c>
      <c r="W176" s="63" t="str">
        <f t="array" aca="1" ref="W176" ca="1">IFERROR(SMALL(IF(($H$3:$H$401=$N176)*($H$3:$H$401&lt;&gt;""),$C$3:$C$401),COLUMNS($Q:W)),"-")</f>
        <v>-</v>
      </c>
      <c r="X176" s="63" t="str">
        <f t="array" aca="1" ref="X176" ca="1">IFERROR(SMALL(IF(($H$3:$H$401=$N176)*($H$3:$H$401&lt;&gt;""),$C$3:$C$401),COLUMNS($Q:X)),"-")</f>
        <v>-</v>
      </c>
      <c r="Y176" s="63" t="str">
        <f t="array" aca="1" ref="Y176" ca="1">IFERROR(SMALL(IF(($H$3:$H$401=$N176)*($H$3:$H$401&lt;&gt;""),$C$3:$C$401),COLUMNS($Q:Y)),"-")</f>
        <v>-</v>
      </c>
      <c r="Z176" s="63" t="str">
        <f t="array" aca="1" ref="Z176" ca="1">IFERROR(SMALL(IF(($H$3:$H$401=$N176)*($H$3:$H$401&lt;&gt;""),$C$3:$C$401),COLUMNS($Q:Z)),"-")</f>
        <v>-</v>
      </c>
      <c r="AA176" s="40" t="str">
        <f t="array" aca="1" ref="AA176" ca="1">IFERROR(SMALL(IF(($H$3:$H$401=$N176)*($H$3:$H$401&lt;&gt;""),$C$3:$C$401),COLUMNS($Q:AA)),"-")</f>
        <v>-</v>
      </c>
      <c r="AB176" s="63" t="str">
        <f t="array" aca="1" ref="AB176" ca="1">IFERROR(SMALL(IF(($H$3:$H$401=$N176)*($H$3:$H$401&lt;&gt;""),$C$3:$C$401),COLUMNS($Q:AB)),"-")</f>
        <v>-</v>
      </c>
      <c r="AC176" s="63" t="str">
        <f t="array" aca="1" ref="AC176" ca="1">IFERROR(SMALL(IF(($H$3:$H$401=$N176)*($H$3:$H$401&lt;&gt;""),$C$3:$C$401),COLUMNS($Q:AC)),"-")</f>
        <v>-</v>
      </c>
      <c r="AD176" s="63" t="str">
        <f t="array" aca="1" ref="AD176" ca="1">IFERROR(SMALL(IF(($H$3:$H$401=$N176)*($H$3:$H$401&lt;&gt;""),$C$3:$C$401),COLUMNS($Q:AD)),"-")</f>
        <v>-</v>
      </c>
      <c r="AE176" s="63" t="str">
        <f t="array" aca="1" ref="AE176" ca="1">IFERROR(SMALL(IF(($H$3:$H$401=$N176)*($H$3:$H$401&lt;&gt;""),$C$3:$C$401),COLUMNS($Q:AE)),"-")</f>
        <v>-</v>
      </c>
    </row>
    <row r="177" spans="2:31" ht="13">
      <c r="B177" s="175"/>
      <c r="C177" s="19">
        <v>175</v>
      </c>
      <c r="D177" s="22" t="str">
        <f t="array" ref="D177">IF(ISERROR(INDEX(DossardsARV,MATCH($A$3&amp;C177,triselcourse&amp;claselcourARV,0))),"-",INDEX(DossardsARV,MATCH($A$3&amp;C177,triselcourse&amp;claselcourARV,0)))</f>
        <v>-</v>
      </c>
      <c r="E177" s="117" t="str">
        <f t="shared" si="33"/>
        <v>-</v>
      </c>
      <c r="F177" s="117" t="str">
        <f t="shared" si="34"/>
        <v>-</v>
      </c>
      <c r="G177" s="21" t="str">
        <f t="array" ref="G177">IF($D177="","",IF(ISERROR(INDEX(TempsARV,MATCH($A$3&amp;D177,triselcourse&amp;DossardsARV,0))),"-",INDEX(TempsARV,MATCH($A$3&amp;D177,triselcourse&amp;DossardsARV,0))))</f>
        <v>-</v>
      </c>
      <c r="H177" s="117" t="str">
        <f t="shared" si="35"/>
        <v/>
      </c>
      <c r="I177" s="117" t="str">
        <f t="shared" si="36"/>
        <v/>
      </c>
      <c r="J177" s="117" t="str">
        <f t="shared" si="37"/>
        <v/>
      </c>
      <c r="K177" s="117" t="str">
        <f t="shared" si="38"/>
        <v/>
      </c>
      <c r="L177" s="62" t="str">
        <f t="array" aca="1" ref="L177" ca="1">IF(ISBLANK($C177),"",IF(OR(COUNTIF(clubARV5,H177)&lt;choixt5,COUNTIF($H$2:H176,H177)),"",SUM(SMALL(IF(clubARV5=H177,$C$3:$C$401),ROW(INDIRECT("1:"&amp;choixt5))))+ROW()/9^9))</f>
        <v/>
      </c>
      <c r="M177" s="36" t="str">
        <f ca="1">IF(N177="","",ROWS(M$3:M177))</f>
        <v/>
      </c>
      <c r="N177" s="1" t="str">
        <f ca="1">IF(COUNT(POINTS1b5)&lt;ROWS(N$3:N177),"",INDEX(clubARV5,MATCH(P177,POINTS1b5,0)))</f>
        <v/>
      </c>
      <c r="O177" s="1">
        <f t="shared" ca="1" si="32"/>
        <v>399</v>
      </c>
      <c r="P177" s="2" t="str">
        <f ca="1">IF(COUNT(POINTS1b5)&lt;ROWS(P$3:P177),"",SMALL(POINTS1b5,ROWS(P$3:P177)))</f>
        <v/>
      </c>
      <c r="Q177" s="40" t="str">
        <f t="array" aca="1" ref="Q177" ca="1">IFERROR(SMALL(IF(($H$3:$H$401=$N177)*($H$3:$H$401&lt;&gt;""),$C$3:$C$401),COLUMNS($Q:Q)),"-")</f>
        <v>-</v>
      </c>
      <c r="R177" s="63" t="str">
        <f t="array" aca="1" ref="R177" ca="1">IFERROR(SMALL(IF(($H$3:$H$401=$N177)*($H$3:$H$401&lt;&gt;""),$C$3:$C$401),COLUMNS($Q:R)),"-")</f>
        <v>-</v>
      </c>
      <c r="S177" s="63" t="str">
        <f t="array" aca="1" ref="S177" ca="1">IFERROR(SMALL(IF(($H$3:$H$401=$N177)*($H$3:$H$401&lt;&gt;""),$C$3:$C$401),COLUMNS($Q:S)),"-")</f>
        <v>-</v>
      </c>
      <c r="T177" s="63" t="str">
        <f t="array" aca="1" ref="T177" ca="1">IFERROR(SMALL(IF(($H$3:$H$401=$N177)*($H$3:$H$401&lt;&gt;""),$C$3:$C$401),COLUMNS($Q:T)),"-")</f>
        <v>-</v>
      </c>
      <c r="U177" s="63" t="str">
        <f t="array" aca="1" ref="U177" ca="1">IFERROR(SMALL(IF(($H$3:$H$401=$N177)*($H$3:$H$401&lt;&gt;""),$C$3:$C$401),COLUMNS($Q:U)),"-")</f>
        <v>-</v>
      </c>
      <c r="V177" s="40" t="str">
        <f t="array" aca="1" ref="V177" ca="1">IFERROR(SMALL(IF(($H$3:$H$401=$N177)*($H$3:$H$401&lt;&gt;""),$C$3:$C$401),COLUMNS($Q:V)),"-")</f>
        <v>-</v>
      </c>
      <c r="W177" s="63" t="str">
        <f t="array" aca="1" ref="W177" ca="1">IFERROR(SMALL(IF(($H$3:$H$401=$N177)*($H$3:$H$401&lt;&gt;""),$C$3:$C$401),COLUMNS($Q:W)),"-")</f>
        <v>-</v>
      </c>
      <c r="X177" s="63" t="str">
        <f t="array" aca="1" ref="X177" ca="1">IFERROR(SMALL(IF(($H$3:$H$401=$N177)*($H$3:$H$401&lt;&gt;""),$C$3:$C$401),COLUMNS($Q:X)),"-")</f>
        <v>-</v>
      </c>
      <c r="Y177" s="63" t="str">
        <f t="array" aca="1" ref="Y177" ca="1">IFERROR(SMALL(IF(($H$3:$H$401=$N177)*($H$3:$H$401&lt;&gt;""),$C$3:$C$401),COLUMNS($Q:Y)),"-")</f>
        <v>-</v>
      </c>
      <c r="Z177" s="63" t="str">
        <f t="array" aca="1" ref="Z177" ca="1">IFERROR(SMALL(IF(($H$3:$H$401=$N177)*($H$3:$H$401&lt;&gt;""),$C$3:$C$401),COLUMNS($Q:Z)),"-")</f>
        <v>-</v>
      </c>
      <c r="AA177" s="40" t="str">
        <f t="array" aca="1" ref="AA177" ca="1">IFERROR(SMALL(IF(($H$3:$H$401=$N177)*($H$3:$H$401&lt;&gt;""),$C$3:$C$401),COLUMNS($Q:AA)),"-")</f>
        <v>-</v>
      </c>
      <c r="AB177" s="63" t="str">
        <f t="array" aca="1" ref="AB177" ca="1">IFERROR(SMALL(IF(($H$3:$H$401=$N177)*($H$3:$H$401&lt;&gt;""),$C$3:$C$401),COLUMNS($Q:AB)),"-")</f>
        <v>-</v>
      </c>
      <c r="AC177" s="63" t="str">
        <f t="array" aca="1" ref="AC177" ca="1">IFERROR(SMALL(IF(($H$3:$H$401=$N177)*($H$3:$H$401&lt;&gt;""),$C$3:$C$401),COLUMNS($Q:AC)),"-")</f>
        <v>-</v>
      </c>
      <c r="AD177" s="63" t="str">
        <f t="array" aca="1" ref="AD177" ca="1">IFERROR(SMALL(IF(($H$3:$H$401=$N177)*($H$3:$H$401&lt;&gt;""),$C$3:$C$401),COLUMNS($Q:AD)),"-")</f>
        <v>-</v>
      </c>
      <c r="AE177" s="63" t="str">
        <f t="array" aca="1" ref="AE177" ca="1">IFERROR(SMALL(IF(($H$3:$H$401=$N177)*($H$3:$H$401&lt;&gt;""),$C$3:$C$401),COLUMNS($Q:AE)),"-")</f>
        <v>-</v>
      </c>
    </row>
    <row r="178" spans="2:31" ht="13">
      <c r="B178" s="175"/>
      <c r="C178" s="19">
        <v>176</v>
      </c>
      <c r="D178" s="22" t="str">
        <f t="array" ref="D178">IF(ISERROR(INDEX(DossardsARV,MATCH($A$3&amp;C178,triselcourse&amp;claselcourARV,0))),"-",INDEX(DossardsARV,MATCH($A$3&amp;C178,triselcourse&amp;claselcourARV,0)))</f>
        <v>-</v>
      </c>
      <c r="E178" s="117" t="str">
        <f t="shared" si="33"/>
        <v>-</v>
      </c>
      <c r="F178" s="117" t="str">
        <f t="shared" si="34"/>
        <v>-</v>
      </c>
      <c r="G178" s="21" t="str">
        <f t="array" ref="G178">IF($D178="","",IF(ISERROR(INDEX(TempsARV,MATCH($A$3&amp;D178,triselcourse&amp;DossardsARV,0))),"-",INDEX(TempsARV,MATCH($A$3&amp;D178,triselcourse&amp;DossardsARV,0))))</f>
        <v>-</v>
      </c>
      <c r="H178" s="117" t="str">
        <f t="shared" si="35"/>
        <v/>
      </c>
      <c r="I178" s="117" t="str">
        <f t="shared" si="36"/>
        <v/>
      </c>
      <c r="J178" s="117" t="str">
        <f t="shared" si="37"/>
        <v/>
      </c>
      <c r="K178" s="117" t="str">
        <f t="shared" si="38"/>
        <v/>
      </c>
      <c r="L178" s="62" t="str">
        <f t="array" aca="1" ref="L178" ca="1">IF(ISBLANK($C178),"",IF(OR(COUNTIF(clubARV5,H178)&lt;choixt5,COUNTIF($H$2:H177,H178)),"",SUM(SMALL(IF(clubARV5=H178,$C$3:$C$401),ROW(INDIRECT("1:"&amp;choixt5))))+ROW()/9^9))</f>
        <v/>
      </c>
      <c r="M178" s="36" t="str">
        <f ca="1">IF(N178="","",ROWS(M$3:M178))</f>
        <v/>
      </c>
      <c r="N178" s="1" t="str">
        <f ca="1">IF(COUNT(POINTS1b5)&lt;ROWS(N$3:N178),"",INDEX(clubARV5,MATCH(P178,POINTS1b5,0)))</f>
        <v/>
      </c>
      <c r="O178" s="1">
        <f t="shared" ca="1" si="32"/>
        <v>399</v>
      </c>
      <c r="P178" s="2" t="str">
        <f ca="1">IF(COUNT(POINTS1b5)&lt;ROWS(P$3:P178),"",SMALL(POINTS1b5,ROWS(P$3:P178)))</f>
        <v/>
      </c>
      <c r="Q178" s="40" t="str">
        <f t="array" aca="1" ref="Q178" ca="1">IFERROR(SMALL(IF(($H$3:$H$401=$N178)*($H$3:$H$401&lt;&gt;""),$C$3:$C$401),COLUMNS($Q:Q)),"-")</f>
        <v>-</v>
      </c>
      <c r="R178" s="63" t="str">
        <f t="array" aca="1" ref="R178" ca="1">IFERROR(SMALL(IF(($H$3:$H$401=$N178)*($H$3:$H$401&lt;&gt;""),$C$3:$C$401),COLUMNS($Q:R)),"-")</f>
        <v>-</v>
      </c>
      <c r="S178" s="63" t="str">
        <f t="array" aca="1" ref="S178" ca="1">IFERROR(SMALL(IF(($H$3:$H$401=$N178)*($H$3:$H$401&lt;&gt;""),$C$3:$C$401),COLUMNS($Q:S)),"-")</f>
        <v>-</v>
      </c>
      <c r="T178" s="63" t="str">
        <f t="array" aca="1" ref="T178" ca="1">IFERROR(SMALL(IF(($H$3:$H$401=$N178)*($H$3:$H$401&lt;&gt;""),$C$3:$C$401),COLUMNS($Q:T)),"-")</f>
        <v>-</v>
      </c>
      <c r="U178" s="63" t="str">
        <f t="array" aca="1" ref="U178" ca="1">IFERROR(SMALL(IF(($H$3:$H$401=$N178)*($H$3:$H$401&lt;&gt;""),$C$3:$C$401),COLUMNS($Q:U)),"-")</f>
        <v>-</v>
      </c>
      <c r="V178" s="40" t="str">
        <f t="array" aca="1" ref="V178" ca="1">IFERROR(SMALL(IF(($H$3:$H$401=$N178)*($H$3:$H$401&lt;&gt;""),$C$3:$C$401),COLUMNS($Q:V)),"-")</f>
        <v>-</v>
      </c>
      <c r="W178" s="63" t="str">
        <f t="array" aca="1" ref="W178" ca="1">IFERROR(SMALL(IF(($H$3:$H$401=$N178)*($H$3:$H$401&lt;&gt;""),$C$3:$C$401),COLUMNS($Q:W)),"-")</f>
        <v>-</v>
      </c>
      <c r="X178" s="63" t="str">
        <f t="array" aca="1" ref="X178" ca="1">IFERROR(SMALL(IF(($H$3:$H$401=$N178)*($H$3:$H$401&lt;&gt;""),$C$3:$C$401),COLUMNS($Q:X)),"-")</f>
        <v>-</v>
      </c>
      <c r="Y178" s="63" t="str">
        <f t="array" aca="1" ref="Y178" ca="1">IFERROR(SMALL(IF(($H$3:$H$401=$N178)*($H$3:$H$401&lt;&gt;""),$C$3:$C$401),COLUMNS($Q:Y)),"-")</f>
        <v>-</v>
      </c>
      <c r="Z178" s="63" t="str">
        <f t="array" aca="1" ref="Z178" ca="1">IFERROR(SMALL(IF(($H$3:$H$401=$N178)*($H$3:$H$401&lt;&gt;""),$C$3:$C$401),COLUMNS($Q:Z)),"-")</f>
        <v>-</v>
      </c>
      <c r="AA178" s="40" t="str">
        <f t="array" aca="1" ref="AA178" ca="1">IFERROR(SMALL(IF(($H$3:$H$401=$N178)*($H$3:$H$401&lt;&gt;""),$C$3:$C$401),COLUMNS($Q:AA)),"-")</f>
        <v>-</v>
      </c>
      <c r="AB178" s="63" t="str">
        <f t="array" aca="1" ref="AB178" ca="1">IFERROR(SMALL(IF(($H$3:$H$401=$N178)*($H$3:$H$401&lt;&gt;""),$C$3:$C$401),COLUMNS($Q:AB)),"-")</f>
        <v>-</v>
      </c>
      <c r="AC178" s="63" t="str">
        <f t="array" aca="1" ref="AC178" ca="1">IFERROR(SMALL(IF(($H$3:$H$401=$N178)*($H$3:$H$401&lt;&gt;""),$C$3:$C$401),COLUMNS($Q:AC)),"-")</f>
        <v>-</v>
      </c>
      <c r="AD178" s="63" t="str">
        <f t="array" aca="1" ref="AD178" ca="1">IFERROR(SMALL(IF(($H$3:$H$401=$N178)*($H$3:$H$401&lt;&gt;""),$C$3:$C$401),COLUMNS($Q:AD)),"-")</f>
        <v>-</v>
      </c>
      <c r="AE178" s="63" t="str">
        <f t="array" aca="1" ref="AE178" ca="1">IFERROR(SMALL(IF(($H$3:$H$401=$N178)*($H$3:$H$401&lt;&gt;""),$C$3:$C$401),COLUMNS($Q:AE)),"-")</f>
        <v>-</v>
      </c>
    </row>
    <row r="179" spans="2:31" ht="13">
      <c r="B179" s="175"/>
      <c r="C179" s="19">
        <v>177</v>
      </c>
      <c r="D179" s="22" t="str">
        <f t="array" ref="D179">IF(ISERROR(INDEX(DossardsARV,MATCH($A$3&amp;C179,triselcourse&amp;claselcourARV,0))),"-",INDEX(DossardsARV,MATCH($A$3&amp;C179,triselcourse&amp;claselcourARV,0)))</f>
        <v>-</v>
      </c>
      <c r="E179" s="117" t="str">
        <f t="shared" si="33"/>
        <v>-</v>
      </c>
      <c r="F179" s="117" t="str">
        <f t="shared" si="34"/>
        <v>-</v>
      </c>
      <c r="G179" s="21" t="str">
        <f t="array" ref="G179">IF($D179="","",IF(ISERROR(INDEX(TempsARV,MATCH($A$3&amp;D179,triselcourse&amp;DossardsARV,0))),"-",INDEX(TempsARV,MATCH($A$3&amp;D179,triselcourse&amp;DossardsARV,0))))</f>
        <v>-</v>
      </c>
      <c r="H179" s="117" t="str">
        <f t="shared" si="35"/>
        <v/>
      </c>
      <c r="I179" s="117" t="str">
        <f t="shared" si="36"/>
        <v/>
      </c>
      <c r="J179" s="117" t="str">
        <f t="shared" si="37"/>
        <v/>
      </c>
      <c r="K179" s="117" t="str">
        <f t="shared" si="38"/>
        <v/>
      </c>
      <c r="L179" s="62" t="str">
        <f t="array" aca="1" ref="L179" ca="1">IF(ISBLANK($C179),"",IF(OR(COUNTIF(clubARV5,H179)&lt;choixt5,COUNTIF($H$2:H178,H179)),"",SUM(SMALL(IF(clubARV5=H179,$C$3:$C$401),ROW(INDIRECT("1:"&amp;choixt5))))+ROW()/9^9))</f>
        <v/>
      </c>
      <c r="M179" s="36" t="str">
        <f ca="1">IF(N179="","",ROWS(M$3:M179))</f>
        <v/>
      </c>
      <c r="N179" s="1" t="str">
        <f ca="1">IF(COUNT(POINTS1b5)&lt;ROWS(N$3:N179),"",INDEX(clubARV5,MATCH(P179,POINTS1b5,0)))</f>
        <v/>
      </c>
      <c r="O179" s="1">
        <f t="shared" ca="1" si="32"/>
        <v>399</v>
      </c>
      <c r="P179" s="2" t="str">
        <f ca="1">IF(COUNT(POINTS1b5)&lt;ROWS(P$3:P179),"",SMALL(POINTS1b5,ROWS(P$3:P179)))</f>
        <v/>
      </c>
      <c r="Q179" s="40" t="str">
        <f t="array" aca="1" ref="Q179" ca="1">IFERROR(SMALL(IF(($H$3:$H$401=$N179)*($H$3:$H$401&lt;&gt;""),$C$3:$C$401),COLUMNS($Q:Q)),"-")</f>
        <v>-</v>
      </c>
      <c r="R179" s="63" t="str">
        <f t="array" aca="1" ref="R179" ca="1">IFERROR(SMALL(IF(($H$3:$H$401=$N179)*($H$3:$H$401&lt;&gt;""),$C$3:$C$401),COLUMNS($Q:R)),"-")</f>
        <v>-</v>
      </c>
      <c r="S179" s="63" t="str">
        <f t="array" aca="1" ref="S179" ca="1">IFERROR(SMALL(IF(($H$3:$H$401=$N179)*($H$3:$H$401&lt;&gt;""),$C$3:$C$401),COLUMNS($Q:S)),"-")</f>
        <v>-</v>
      </c>
      <c r="T179" s="63" t="str">
        <f t="array" aca="1" ref="T179" ca="1">IFERROR(SMALL(IF(($H$3:$H$401=$N179)*($H$3:$H$401&lt;&gt;""),$C$3:$C$401),COLUMNS($Q:T)),"-")</f>
        <v>-</v>
      </c>
      <c r="U179" s="63" t="str">
        <f t="array" aca="1" ref="U179" ca="1">IFERROR(SMALL(IF(($H$3:$H$401=$N179)*($H$3:$H$401&lt;&gt;""),$C$3:$C$401),COLUMNS($Q:U)),"-")</f>
        <v>-</v>
      </c>
      <c r="V179" s="40" t="str">
        <f t="array" aca="1" ref="V179" ca="1">IFERROR(SMALL(IF(($H$3:$H$401=$N179)*($H$3:$H$401&lt;&gt;""),$C$3:$C$401),COLUMNS($Q:V)),"-")</f>
        <v>-</v>
      </c>
      <c r="W179" s="63" t="str">
        <f t="array" aca="1" ref="W179" ca="1">IFERROR(SMALL(IF(($H$3:$H$401=$N179)*($H$3:$H$401&lt;&gt;""),$C$3:$C$401),COLUMNS($Q:W)),"-")</f>
        <v>-</v>
      </c>
      <c r="X179" s="63" t="str">
        <f t="array" aca="1" ref="X179" ca="1">IFERROR(SMALL(IF(($H$3:$H$401=$N179)*($H$3:$H$401&lt;&gt;""),$C$3:$C$401),COLUMNS($Q:X)),"-")</f>
        <v>-</v>
      </c>
      <c r="Y179" s="63" t="str">
        <f t="array" aca="1" ref="Y179" ca="1">IFERROR(SMALL(IF(($H$3:$H$401=$N179)*($H$3:$H$401&lt;&gt;""),$C$3:$C$401),COLUMNS($Q:Y)),"-")</f>
        <v>-</v>
      </c>
      <c r="Z179" s="63" t="str">
        <f t="array" aca="1" ref="Z179" ca="1">IFERROR(SMALL(IF(($H$3:$H$401=$N179)*($H$3:$H$401&lt;&gt;""),$C$3:$C$401),COLUMNS($Q:Z)),"-")</f>
        <v>-</v>
      </c>
      <c r="AA179" s="40" t="str">
        <f t="array" aca="1" ref="AA179" ca="1">IFERROR(SMALL(IF(($H$3:$H$401=$N179)*($H$3:$H$401&lt;&gt;""),$C$3:$C$401),COLUMNS($Q:AA)),"-")</f>
        <v>-</v>
      </c>
      <c r="AB179" s="63" t="str">
        <f t="array" aca="1" ref="AB179" ca="1">IFERROR(SMALL(IF(($H$3:$H$401=$N179)*($H$3:$H$401&lt;&gt;""),$C$3:$C$401),COLUMNS($Q:AB)),"-")</f>
        <v>-</v>
      </c>
      <c r="AC179" s="63" t="str">
        <f t="array" aca="1" ref="AC179" ca="1">IFERROR(SMALL(IF(($H$3:$H$401=$N179)*($H$3:$H$401&lt;&gt;""),$C$3:$C$401),COLUMNS($Q:AC)),"-")</f>
        <v>-</v>
      </c>
      <c r="AD179" s="63" t="str">
        <f t="array" aca="1" ref="AD179" ca="1">IFERROR(SMALL(IF(($H$3:$H$401=$N179)*($H$3:$H$401&lt;&gt;""),$C$3:$C$401),COLUMNS($Q:AD)),"-")</f>
        <v>-</v>
      </c>
      <c r="AE179" s="63" t="str">
        <f t="array" aca="1" ref="AE179" ca="1">IFERROR(SMALL(IF(($H$3:$H$401=$N179)*($H$3:$H$401&lt;&gt;""),$C$3:$C$401),COLUMNS($Q:AE)),"-")</f>
        <v>-</v>
      </c>
    </row>
    <row r="180" spans="2:31" ht="13">
      <c r="B180" s="175"/>
      <c r="C180" s="19">
        <v>178</v>
      </c>
      <c r="D180" s="22" t="str">
        <f t="array" ref="D180">IF(ISERROR(INDEX(DossardsARV,MATCH($A$3&amp;C180,triselcourse&amp;claselcourARV,0))),"-",INDEX(DossardsARV,MATCH($A$3&amp;C180,triselcourse&amp;claselcourARV,0)))</f>
        <v>-</v>
      </c>
      <c r="E180" s="117" t="str">
        <f t="shared" si="33"/>
        <v>-</v>
      </c>
      <c r="F180" s="117" t="str">
        <f t="shared" si="34"/>
        <v>-</v>
      </c>
      <c r="G180" s="21" t="str">
        <f t="array" ref="G180">IF($D180="","",IF(ISERROR(INDEX(TempsARV,MATCH($A$3&amp;D180,triselcourse&amp;DossardsARV,0))),"-",INDEX(TempsARV,MATCH($A$3&amp;D180,triselcourse&amp;DossardsARV,0))))</f>
        <v>-</v>
      </c>
      <c r="H180" s="117" t="str">
        <f t="shared" si="35"/>
        <v/>
      </c>
      <c r="I180" s="117" t="str">
        <f t="shared" si="36"/>
        <v/>
      </c>
      <c r="J180" s="117" t="str">
        <f t="shared" si="37"/>
        <v/>
      </c>
      <c r="K180" s="117" t="str">
        <f t="shared" si="38"/>
        <v/>
      </c>
      <c r="L180" s="62" t="str">
        <f t="array" aca="1" ref="L180" ca="1">IF(ISBLANK($C180),"",IF(OR(COUNTIF(clubARV5,H180)&lt;choixt5,COUNTIF($H$2:H179,H180)),"",SUM(SMALL(IF(clubARV5=H180,$C$3:$C$401),ROW(INDIRECT("1:"&amp;choixt5))))+ROW()/9^9))</f>
        <v/>
      </c>
      <c r="M180" s="36" t="str">
        <f ca="1">IF(N180="","",ROWS(M$3:M180))</f>
        <v/>
      </c>
      <c r="N180" s="1" t="str">
        <f ca="1">IF(COUNT(POINTS1b5)&lt;ROWS(N$3:N180),"",INDEX(clubARV5,MATCH(P180,POINTS1b5,0)))</f>
        <v/>
      </c>
      <c r="O180" s="1">
        <f t="shared" ca="1" si="32"/>
        <v>399</v>
      </c>
      <c r="P180" s="2" t="str">
        <f ca="1">IF(COUNT(POINTS1b5)&lt;ROWS(P$3:P180),"",SMALL(POINTS1b5,ROWS(P$3:P180)))</f>
        <v/>
      </c>
      <c r="Q180" s="40" t="str">
        <f t="array" aca="1" ref="Q180" ca="1">IFERROR(SMALL(IF(($H$3:$H$401=$N180)*($H$3:$H$401&lt;&gt;""),$C$3:$C$401),COLUMNS($Q:Q)),"-")</f>
        <v>-</v>
      </c>
      <c r="R180" s="63" t="str">
        <f t="array" aca="1" ref="R180" ca="1">IFERROR(SMALL(IF(($H$3:$H$401=$N180)*($H$3:$H$401&lt;&gt;""),$C$3:$C$401),COLUMNS($Q:R)),"-")</f>
        <v>-</v>
      </c>
      <c r="S180" s="63" t="str">
        <f t="array" aca="1" ref="S180" ca="1">IFERROR(SMALL(IF(($H$3:$H$401=$N180)*($H$3:$H$401&lt;&gt;""),$C$3:$C$401),COLUMNS($Q:S)),"-")</f>
        <v>-</v>
      </c>
      <c r="T180" s="63" t="str">
        <f t="array" aca="1" ref="T180" ca="1">IFERROR(SMALL(IF(($H$3:$H$401=$N180)*($H$3:$H$401&lt;&gt;""),$C$3:$C$401),COLUMNS($Q:T)),"-")</f>
        <v>-</v>
      </c>
      <c r="U180" s="63" t="str">
        <f t="array" aca="1" ref="U180" ca="1">IFERROR(SMALL(IF(($H$3:$H$401=$N180)*($H$3:$H$401&lt;&gt;""),$C$3:$C$401),COLUMNS($Q:U)),"-")</f>
        <v>-</v>
      </c>
      <c r="V180" s="40" t="str">
        <f t="array" aca="1" ref="V180" ca="1">IFERROR(SMALL(IF(($H$3:$H$401=$N180)*($H$3:$H$401&lt;&gt;""),$C$3:$C$401),COLUMNS($Q:V)),"-")</f>
        <v>-</v>
      </c>
      <c r="W180" s="63" t="str">
        <f t="array" aca="1" ref="W180" ca="1">IFERROR(SMALL(IF(($H$3:$H$401=$N180)*($H$3:$H$401&lt;&gt;""),$C$3:$C$401),COLUMNS($Q:W)),"-")</f>
        <v>-</v>
      </c>
      <c r="X180" s="63" t="str">
        <f t="array" aca="1" ref="X180" ca="1">IFERROR(SMALL(IF(($H$3:$H$401=$N180)*($H$3:$H$401&lt;&gt;""),$C$3:$C$401),COLUMNS($Q:X)),"-")</f>
        <v>-</v>
      </c>
      <c r="Y180" s="63" t="str">
        <f t="array" aca="1" ref="Y180" ca="1">IFERROR(SMALL(IF(($H$3:$H$401=$N180)*($H$3:$H$401&lt;&gt;""),$C$3:$C$401),COLUMNS($Q:Y)),"-")</f>
        <v>-</v>
      </c>
      <c r="Z180" s="63" t="str">
        <f t="array" aca="1" ref="Z180" ca="1">IFERROR(SMALL(IF(($H$3:$H$401=$N180)*($H$3:$H$401&lt;&gt;""),$C$3:$C$401),COLUMNS($Q:Z)),"-")</f>
        <v>-</v>
      </c>
      <c r="AA180" s="40" t="str">
        <f t="array" aca="1" ref="AA180" ca="1">IFERROR(SMALL(IF(($H$3:$H$401=$N180)*($H$3:$H$401&lt;&gt;""),$C$3:$C$401),COLUMNS($Q:AA)),"-")</f>
        <v>-</v>
      </c>
      <c r="AB180" s="63" t="str">
        <f t="array" aca="1" ref="AB180" ca="1">IFERROR(SMALL(IF(($H$3:$H$401=$N180)*($H$3:$H$401&lt;&gt;""),$C$3:$C$401),COLUMNS($Q:AB)),"-")</f>
        <v>-</v>
      </c>
      <c r="AC180" s="63" t="str">
        <f t="array" aca="1" ref="AC180" ca="1">IFERROR(SMALL(IF(($H$3:$H$401=$N180)*($H$3:$H$401&lt;&gt;""),$C$3:$C$401),COLUMNS($Q:AC)),"-")</f>
        <v>-</v>
      </c>
      <c r="AD180" s="63" t="str">
        <f t="array" aca="1" ref="AD180" ca="1">IFERROR(SMALL(IF(($H$3:$H$401=$N180)*($H$3:$H$401&lt;&gt;""),$C$3:$C$401),COLUMNS($Q:AD)),"-")</f>
        <v>-</v>
      </c>
      <c r="AE180" s="63" t="str">
        <f t="array" aca="1" ref="AE180" ca="1">IFERROR(SMALL(IF(($H$3:$H$401=$N180)*($H$3:$H$401&lt;&gt;""),$C$3:$C$401),COLUMNS($Q:AE)),"-")</f>
        <v>-</v>
      </c>
    </row>
    <row r="181" spans="2:31" ht="13">
      <c r="B181" s="175"/>
      <c r="C181" s="19">
        <v>179</v>
      </c>
      <c r="D181" s="22" t="str">
        <f t="array" ref="D181">IF(ISERROR(INDEX(DossardsARV,MATCH($A$3&amp;C181,triselcourse&amp;claselcourARV,0))),"-",INDEX(DossardsARV,MATCH($A$3&amp;C181,triselcourse&amp;claselcourARV,0)))</f>
        <v>-</v>
      </c>
      <c r="E181" s="117" t="str">
        <f t="shared" si="33"/>
        <v>-</v>
      </c>
      <c r="F181" s="117" t="str">
        <f t="shared" si="34"/>
        <v>-</v>
      </c>
      <c r="G181" s="21" t="str">
        <f t="array" ref="G181">IF($D181="","",IF(ISERROR(INDEX(TempsARV,MATCH($A$3&amp;D181,triselcourse&amp;DossardsARV,0))),"-",INDEX(TempsARV,MATCH($A$3&amp;D181,triselcourse&amp;DossardsARV,0))))</f>
        <v>-</v>
      </c>
      <c r="H181" s="117" t="str">
        <f t="shared" si="35"/>
        <v/>
      </c>
      <c r="I181" s="117" t="str">
        <f t="shared" si="36"/>
        <v/>
      </c>
      <c r="J181" s="117" t="str">
        <f t="shared" si="37"/>
        <v/>
      </c>
      <c r="K181" s="117" t="str">
        <f t="shared" si="38"/>
        <v/>
      </c>
      <c r="L181" s="62" t="str">
        <f t="array" aca="1" ref="L181" ca="1">IF(ISBLANK($C181),"",IF(OR(COUNTIF(clubARV5,H181)&lt;choixt5,COUNTIF($H$2:H180,H181)),"",SUM(SMALL(IF(clubARV5=H181,$C$3:$C$401),ROW(INDIRECT("1:"&amp;choixt5))))+ROW()/9^9))</f>
        <v/>
      </c>
      <c r="M181" s="36" t="str">
        <f ca="1">IF(N181="","",ROWS(M$3:M181))</f>
        <v/>
      </c>
      <c r="N181" s="1" t="str">
        <f ca="1">IF(COUNT(POINTS1b5)&lt;ROWS(N$3:N181),"",INDEX(clubARV5,MATCH(P181,POINTS1b5,0)))</f>
        <v/>
      </c>
      <c r="O181" s="1">
        <f t="shared" ca="1" si="32"/>
        <v>399</v>
      </c>
      <c r="P181" s="2" t="str">
        <f ca="1">IF(COUNT(POINTS1b5)&lt;ROWS(P$3:P181),"",SMALL(POINTS1b5,ROWS(P$3:P181)))</f>
        <v/>
      </c>
      <c r="Q181" s="40" t="str">
        <f t="array" aca="1" ref="Q181" ca="1">IFERROR(SMALL(IF(($H$3:$H$401=$N181)*($H$3:$H$401&lt;&gt;""),$C$3:$C$401),COLUMNS($Q:Q)),"-")</f>
        <v>-</v>
      </c>
      <c r="R181" s="63" t="str">
        <f t="array" aca="1" ref="R181" ca="1">IFERROR(SMALL(IF(($H$3:$H$401=$N181)*($H$3:$H$401&lt;&gt;""),$C$3:$C$401),COLUMNS($Q:R)),"-")</f>
        <v>-</v>
      </c>
      <c r="S181" s="63" t="str">
        <f t="array" aca="1" ref="S181" ca="1">IFERROR(SMALL(IF(($H$3:$H$401=$N181)*($H$3:$H$401&lt;&gt;""),$C$3:$C$401),COLUMNS($Q:S)),"-")</f>
        <v>-</v>
      </c>
      <c r="T181" s="63" t="str">
        <f t="array" aca="1" ref="T181" ca="1">IFERROR(SMALL(IF(($H$3:$H$401=$N181)*($H$3:$H$401&lt;&gt;""),$C$3:$C$401),COLUMNS($Q:T)),"-")</f>
        <v>-</v>
      </c>
      <c r="U181" s="63" t="str">
        <f t="array" aca="1" ref="U181" ca="1">IFERROR(SMALL(IF(($H$3:$H$401=$N181)*($H$3:$H$401&lt;&gt;""),$C$3:$C$401),COLUMNS($Q:U)),"-")</f>
        <v>-</v>
      </c>
      <c r="V181" s="40" t="str">
        <f t="array" aca="1" ref="V181" ca="1">IFERROR(SMALL(IF(($H$3:$H$401=$N181)*($H$3:$H$401&lt;&gt;""),$C$3:$C$401),COLUMNS($Q:V)),"-")</f>
        <v>-</v>
      </c>
      <c r="W181" s="63" t="str">
        <f t="array" aca="1" ref="W181" ca="1">IFERROR(SMALL(IF(($H$3:$H$401=$N181)*($H$3:$H$401&lt;&gt;""),$C$3:$C$401),COLUMNS($Q:W)),"-")</f>
        <v>-</v>
      </c>
      <c r="X181" s="63" t="str">
        <f t="array" aca="1" ref="X181" ca="1">IFERROR(SMALL(IF(($H$3:$H$401=$N181)*($H$3:$H$401&lt;&gt;""),$C$3:$C$401),COLUMNS($Q:X)),"-")</f>
        <v>-</v>
      </c>
      <c r="Y181" s="63" t="str">
        <f t="array" aca="1" ref="Y181" ca="1">IFERROR(SMALL(IF(($H$3:$H$401=$N181)*($H$3:$H$401&lt;&gt;""),$C$3:$C$401),COLUMNS($Q:Y)),"-")</f>
        <v>-</v>
      </c>
      <c r="Z181" s="63" t="str">
        <f t="array" aca="1" ref="Z181" ca="1">IFERROR(SMALL(IF(($H$3:$H$401=$N181)*($H$3:$H$401&lt;&gt;""),$C$3:$C$401),COLUMNS($Q:Z)),"-")</f>
        <v>-</v>
      </c>
      <c r="AA181" s="40" t="str">
        <f t="array" aca="1" ref="AA181" ca="1">IFERROR(SMALL(IF(($H$3:$H$401=$N181)*($H$3:$H$401&lt;&gt;""),$C$3:$C$401),COLUMNS($Q:AA)),"-")</f>
        <v>-</v>
      </c>
      <c r="AB181" s="63" t="str">
        <f t="array" aca="1" ref="AB181" ca="1">IFERROR(SMALL(IF(($H$3:$H$401=$N181)*($H$3:$H$401&lt;&gt;""),$C$3:$C$401),COLUMNS($Q:AB)),"-")</f>
        <v>-</v>
      </c>
      <c r="AC181" s="63" t="str">
        <f t="array" aca="1" ref="AC181" ca="1">IFERROR(SMALL(IF(($H$3:$H$401=$N181)*($H$3:$H$401&lt;&gt;""),$C$3:$C$401),COLUMNS($Q:AC)),"-")</f>
        <v>-</v>
      </c>
      <c r="AD181" s="63" t="str">
        <f t="array" aca="1" ref="AD181" ca="1">IFERROR(SMALL(IF(($H$3:$H$401=$N181)*($H$3:$H$401&lt;&gt;""),$C$3:$C$401),COLUMNS($Q:AD)),"-")</f>
        <v>-</v>
      </c>
      <c r="AE181" s="63" t="str">
        <f t="array" aca="1" ref="AE181" ca="1">IFERROR(SMALL(IF(($H$3:$H$401=$N181)*($H$3:$H$401&lt;&gt;""),$C$3:$C$401),COLUMNS($Q:AE)),"-")</f>
        <v>-</v>
      </c>
    </row>
    <row r="182" spans="2:31" ht="13">
      <c r="B182" s="175"/>
      <c r="C182" s="19">
        <v>180</v>
      </c>
      <c r="D182" s="22" t="str">
        <f t="array" ref="D182">IF(ISERROR(INDEX(DossardsARV,MATCH($A$3&amp;C182,triselcourse&amp;claselcourARV,0))),"-",INDEX(DossardsARV,MATCH($A$3&amp;C182,triselcourse&amp;claselcourARV,0)))</f>
        <v>-</v>
      </c>
      <c r="E182" s="117" t="str">
        <f t="shared" si="33"/>
        <v>-</v>
      </c>
      <c r="F182" s="117" t="str">
        <f t="shared" si="34"/>
        <v>-</v>
      </c>
      <c r="G182" s="21" t="str">
        <f t="array" ref="G182">IF($D182="","",IF(ISERROR(INDEX(TempsARV,MATCH($A$3&amp;D182,triselcourse&amp;DossardsARV,0))),"-",INDEX(TempsARV,MATCH($A$3&amp;D182,triselcourse&amp;DossardsARV,0))))</f>
        <v>-</v>
      </c>
      <c r="H182" s="117" t="str">
        <f t="shared" si="35"/>
        <v/>
      </c>
      <c r="I182" s="117" t="str">
        <f t="shared" si="36"/>
        <v/>
      </c>
      <c r="J182" s="117" t="str">
        <f t="shared" si="37"/>
        <v/>
      </c>
      <c r="K182" s="117" t="str">
        <f t="shared" si="38"/>
        <v/>
      </c>
      <c r="L182" s="62" t="str">
        <f t="array" aca="1" ref="L182" ca="1">IF(ISBLANK($C182),"",IF(OR(COUNTIF(clubARV5,H182)&lt;choixt5,COUNTIF($H$2:H181,H182)),"",SUM(SMALL(IF(clubARV5=H182,$C$3:$C$401),ROW(INDIRECT("1:"&amp;choixt5))))+ROW()/9^9))</f>
        <v/>
      </c>
      <c r="M182" s="36" t="str">
        <f ca="1">IF(N182="","",ROWS(M$3:M182))</f>
        <v/>
      </c>
      <c r="N182" s="1" t="str">
        <f ca="1">IF(COUNT(POINTS1b5)&lt;ROWS(N$3:N182),"",INDEX(clubARV5,MATCH(P182,POINTS1b5,0)))</f>
        <v/>
      </c>
      <c r="O182" s="1">
        <f t="shared" ca="1" si="32"/>
        <v>399</v>
      </c>
      <c r="P182" s="2" t="str">
        <f ca="1">IF(COUNT(POINTS1b5)&lt;ROWS(P$3:P182),"",SMALL(POINTS1b5,ROWS(P$3:P182)))</f>
        <v/>
      </c>
      <c r="Q182" s="40" t="str">
        <f t="array" aca="1" ref="Q182" ca="1">IFERROR(SMALL(IF(($H$3:$H$401=$N182)*($H$3:$H$401&lt;&gt;""),$C$3:$C$401),COLUMNS($Q:Q)),"-")</f>
        <v>-</v>
      </c>
      <c r="R182" s="63" t="str">
        <f t="array" aca="1" ref="R182" ca="1">IFERROR(SMALL(IF(($H$3:$H$401=$N182)*($H$3:$H$401&lt;&gt;""),$C$3:$C$401),COLUMNS($Q:R)),"-")</f>
        <v>-</v>
      </c>
      <c r="S182" s="63" t="str">
        <f t="array" aca="1" ref="S182" ca="1">IFERROR(SMALL(IF(($H$3:$H$401=$N182)*($H$3:$H$401&lt;&gt;""),$C$3:$C$401),COLUMNS($Q:S)),"-")</f>
        <v>-</v>
      </c>
      <c r="T182" s="63" t="str">
        <f t="array" aca="1" ref="T182" ca="1">IFERROR(SMALL(IF(($H$3:$H$401=$N182)*($H$3:$H$401&lt;&gt;""),$C$3:$C$401),COLUMNS($Q:T)),"-")</f>
        <v>-</v>
      </c>
      <c r="U182" s="63" t="str">
        <f t="array" aca="1" ref="U182" ca="1">IFERROR(SMALL(IF(($H$3:$H$401=$N182)*($H$3:$H$401&lt;&gt;""),$C$3:$C$401),COLUMNS($Q:U)),"-")</f>
        <v>-</v>
      </c>
      <c r="V182" s="40" t="str">
        <f t="array" aca="1" ref="V182" ca="1">IFERROR(SMALL(IF(($H$3:$H$401=$N182)*($H$3:$H$401&lt;&gt;""),$C$3:$C$401),COLUMNS($Q:V)),"-")</f>
        <v>-</v>
      </c>
      <c r="W182" s="63" t="str">
        <f t="array" aca="1" ref="W182" ca="1">IFERROR(SMALL(IF(($H$3:$H$401=$N182)*($H$3:$H$401&lt;&gt;""),$C$3:$C$401),COLUMNS($Q:W)),"-")</f>
        <v>-</v>
      </c>
      <c r="X182" s="63" t="str">
        <f t="array" aca="1" ref="X182" ca="1">IFERROR(SMALL(IF(($H$3:$H$401=$N182)*($H$3:$H$401&lt;&gt;""),$C$3:$C$401),COLUMNS($Q:X)),"-")</f>
        <v>-</v>
      </c>
      <c r="Y182" s="63" t="str">
        <f t="array" aca="1" ref="Y182" ca="1">IFERROR(SMALL(IF(($H$3:$H$401=$N182)*($H$3:$H$401&lt;&gt;""),$C$3:$C$401),COLUMNS($Q:Y)),"-")</f>
        <v>-</v>
      </c>
      <c r="Z182" s="63" t="str">
        <f t="array" aca="1" ref="Z182" ca="1">IFERROR(SMALL(IF(($H$3:$H$401=$N182)*($H$3:$H$401&lt;&gt;""),$C$3:$C$401),COLUMNS($Q:Z)),"-")</f>
        <v>-</v>
      </c>
      <c r="AA182" s="40" t="str">
        <f t="array" aca="1" ref="AA182" ca="1">IFERROR(SMALL(IF(($H$3:$H$401=$N182)*($H$3:$H$401&lt;&gt;""),$C$3:$C$401),COLUMNS($Q:AA)),"-")</f>
        <v>-</v>
      </c>
      <c r="AB182" s="63" t="str">
        <f t="array" aca="1" ref="AB182" ca="1">IFERROR(SMALL(IF(($H$3:$H$401=$N182)*($H$3:$H$401&lt;&gt;""),$C$3:$C$401),COLUMNS($Q:AB)),"-")</f>
        <v>-</v>
      </c>
      <c r="AC182" s="63" t="str">
        <f t="array" aca="1" ref="AC182" ca="1">IFERROR(SMALL(IF(($H$3:$H$401=$N182)*($H$3:$H$401&lt;&gt;""),$C$3:$C$401),COLUMNS($Q:AC)),"-")</f>
        <v>-</v>
      </c>
      <c r="AD182" s="63" t="str">
        <f t="array" aca="1" ref="AD182" ca="1">IFERROR(SMALL(IF(($H$3:$H$401=$N182)*($H$3:$H$401&lt;&gt;""),$C$3:$C$401),COLUMNS($Q:AD)),"-")</f>
        <v>-</v>
      </c>
      <c r="AE182" s="63" t="str">
        <f t="array" aca="1" ref="AE182" ca="1">IFERROR(SMALL(IF(($H$3:$H$401=$N182)*($H$3:$H$401&lt;&gt;""),$C$3:$C$401),COLUMNS($Q:AE)),"-")</f>
        <v>-</v>
      </c>
    </row>
    <row r="183" spans="2:31" ht="13">
      <c r="B183" s="175"/>
      <c r="C183" s="19">
        <v>181</v>
      </c>
      <c r="D183" s="22" t="str">
        <f t="array" ref="D183">IF(ISERROR(INDEX(DossardsARV,MATCH($A$3&amp;C183,triselcourse&amp;claselcourARV,0))),"-",INDEX(DossardsARV,MATCH($A$3&amp;C183,triselcourse&amp;claselcourARV,0)))</f>
        <v>-</v>
      </c>
      <c r="E183" s="117" t="str">
        <f t="shared" si="33"/>
        <v>-</v>
      </c>
      <c r="F183" s="117" t="str">
        <f t="shared" si="34"/>
        <v>-</v>
      </c>
      <c r="G183" s="21" t="str">
        <f t="array" ref="G183">IF($D183="","",IF(ISERROR(INDEX(TempsARV,MATCH($A$3&amp;D183,triselcourse&amp;DossardsARV,0))),"-",INDEX(TempsARV,MATCH($A$3&amp;D183,triselcourse&amp;DossardsARV,0))))</f>
        <v>-</v>
      </c>
      <c r="H183" s="117" t="str">
        <f t="shared" si="35"/>
        <v/>
      </c>
      <c r="I183" s="117" t="str">
        <f t="shared" si="36"/>
        <v/>
      </c>
      <c r="J183" s="117" t="str">
        <f t="shared" si="37"/>
        <v/>
      </c>
      <c r="K183" s="117" t="str">
        <f t="shared" si="38"/>
        <v/>
      </c>
      <c r="L183" s="62" t="str">
        <f t="array" aca="1" ref="L183" ca="1">IF(ISBLANK($C183),"",IF(OR(COUNTIF(clubARV5,H183)&lt;choixt5,COUNTIF($H$2:H182,H183)),"",SUM(SMALL(IF(clubARV5=H183,$C$3:$C$401),ROW(INDIRECT("1:"&amp;choixt5))))+ROW()/9^9))</f>
        <v/>
      </c>
      <c r="M183" s="36" t="str">
        <f ca="1">IF(N183="","",ROWS(M$3:M183))</f>
        <v/>
      </c>
      <c r="N183" s="1" t="str">
        <f ca="1">IF(COUNT(POINTS1b5)&lt;ROWS(N$3:N183),"",INDEX(clubARV5,MATCH(P183,POINTS1b5,0)))</f>
        <v/>
      </c>
      <c r="O183" s="1">
        <f t="shared" ca="1" si="32"/>
        <v>399</v>
      </c>
      <c r="P183" s="2" t="str">
        <f ca="1">IF(COUNT(POINTS1b5)&lt;ROWS(P$3:P183),"",SMALL(POINTS1b5,ROWS(P$3:P183)))</f>
        <v/>
      </c>
      <c r="Q183" s="40" t="str">
        <f t="array" aca="1" ref="Q183" ca="1">IFERROR(SMALL(IF(($H$3:$H$401=$N183)*($H$3:$H$401&lt;&gt;""),$C$3:$C$401),COLUMNS($Q:Q)),"-")</f>
        <v>-</v>
      </c>
      <c r="R183" s="63" t="str">
        <f t="array" aca="1" ref="R183" ca="1">IFERROR(SMALL(IF(($H$3:$H$401=$N183)*($H$3:$H$401&lt;&gt;""),$C$3:$C$401),COLUMNS($Q:R)),"-")</f>
        <v>-</v>
      </c>
      <c r="S183" s="63" t="str">
        <f t="array" aca="1" ref="S183" ca="1">IFERROR(SMALL(IF(($H$3:$H$401=$N183)*($H$3:$H$401&lt;&gt;""),$C$3:$C$401),COLUMNS($Q:S)),"-")</f>
        <v>-</v>
      </c>
      <c r="T183" s="63" t="str">
        <f t="array" aca="1" ref="T183" ca="1">IFERROR(SMALL(IF(($H$3:$H$401=$N183)*($H$3:$H$401&lt;&gt;""),$C$3:$C$401),COLUMNS($Q:T)),"-")</f>
        <v>-</v>
      </c>
      <c r="U183" s="63" t="str">
        <f t="array" aca="1" ref="U183" ca="1">IFERROR(SMALL(IF(($H$3:$H$401=$N183)*($H$3:$H$401&lt;&gt;""),$C$3:$C$401),COLUMNS($Q:U)),"-")</f>
        <v>-</v>
      </c>
      <c r="V183" s="40" t="str">
        <f t="array" aca="1" ref="V183" ca="1">IFERROR(SMALL(IF(($H$3:$H$401=$N183)*($H$3:$H$401&lt;&gt;""),$C$3:$C$401),COLUMNS($Q:V)),"-")</f>
        <v>-</v>
      </c>
      <c r="W183" s="63" t="str">
        <f t="array" aca="1" ref="W183" ca="1">IFERROR(SMALL(IF(($H$3:$H$401=$N183)*($H$3:$H$401&lt;&gt;""),$C$3:$C$401),COLUMNS($Q:W)),"-")</f>
        <v>-</v>
      </c>
      <c r="X183" s="63" t="str">
        <f t="array" aca="1" ref="X183" ca="1">IFERROR(SMALL(IF(($H$3:$H$401=$N183)*($H$3:$H$401&lt;&gt;""),$C$3:$C$401),COLUMNS($Q:X)),"-")</f>
        <v>-</v>
      </c>
      <c r="Y183" s="63" t="str">
        <f t="array" aca="1" ref="Y183" ca="1">IFERROR(SMALL(IF(($H$3:$H$401=$N183)*($H$3:$H$401&lt;&gt;""),$C$3:$C$401),COLUMNS($Q:Y)),"-")</f>
        <v>-</v>
      </c>
      <c r="Z183" s="63" t="str">
        <f t="array" aca="1" ref="Z183" ca="1">IFERROR(SMALL(IF(($H$3:$H$401=$N183)*($H$3:$H$401&lt;&gt;""),$C$3:$C$401),COLUMNS($Q:Z)),"-")</f>
        <v>-</v>
      </c>
      <c r="AA183" s="40" t="str">
        <f t="array" aca="1" ref="AA183" ca="1">IFERROR(SMALL(IF(($H$3:$H$401=$N183)*($H$3:$H$401&lt;&gt;""),$C$3:$C$401),COLUMNS($Q:AA)),"-")</f>
        <v>-</v>
      </c>
      <c r="AB183" s="63" t="str">
        <f t="array" aca="1" ref="AB183" ca="1">IFERROR(SMALL(IF(($H$3:$H$401=$N183)*($H$3:$H$401&lt;&gt;""),$C$3:$C$401),COLUMNS($Q:AB)),"-")</f>
        <v>-</v>
      </c>
      <c r="AC183" s="63" t="str">
        <f t="array" aca="1" ref="AC183" ca="1">IFERROR(SMALL(IF(($H$3:$H$401=$N183)*($H$3:$H$401&lt;&gt;""),$C$3:$C$401),COLUMNS($Q:AC)),"-")</f>
        <v>-</v>
      </c>
      <c r="AD183" s="63" t="str">
        <f t="array" aca="1" ref="AD183" ca="1">IFERROR(SMALL(IF(($H$3:$H$401=$N183)*($H$3:$H$401&lt;&gt;""),$C$3:$C$401),COLUMNS($Q:AD)),"-")</f>
        <v>-</v>
      </c>
      <c r="AE183" s="63" t="str">
        <f t="array" aca="1" ref="AE183" ca="1">IFERROR(SMALL(IF(($H$3:$H$401=$N183)*($H$3:$H$401&lt;&gt;""),$C$3:$C$401),COLUMNS($Q:AE)),"-")</f>
        <v>-</v>
      </c>
    </row>
    <row r="184" spans="2:31" ht="13">
      <c r="B184" s="175"/>
      <c r="C184" s="19">
        <v>182</v>
      </c>
      <c r="D184" s="22" t="str">
        <f t="array" ref="D184">IF(ISERROR(INDEX(DossardsARV,MATCH($A$3&amp;C184,triselcourse&amp;claselcourARV,0))),"-",INDEX(DossardsARV,MATCH($A$3&amp;C184,triselcourse&amp;claselcourARV,0)))</f>
        <v>-</v>
      </c>
      <c r="E184" s="117" t="str">
        <f t="shared" si="33"/>
        <v>-</v>
      </c>
      <c r="F184" s="117" t="str">
        <f t="shared" si="34"/>
        <v>-</v>
      </c>
      <c r="G184" s="21" t="str">
        <f t="array" ref="G184">IF($D184="","",IF(ISERROR(INDEX(TempsARV,MATCH($A$3&amp;D184,triselcourse&amp;DossardsARV,0))),"-",INDEX(TempsARV,MATCH($A$3&amp;D184,triselcourse&amp;DossardsARV,0))))</f>
        <v>-</v>
      </c>
      <c r="H184" s="117" t="str">
        <f t="shared" si="35"/>
        <v/>
      </c>
      <c r="I184" s="117" t="str">
        <f t="shared" si="36"/>
        <v/>
      </c>
      <c r="J184" s="117" t="str">
        <f t="shared" si="37"/>
        <v/>
      </c>
      <c r="K184" s="117" t="str">
        <f t="shared" si="38"/>
        <v/>
      </c>
      <c r="L184" s="62" t="str">
        <f t="array" aca="1" ref="L184" ca="1">IF(ISBLANK($C184),"",IF(OR(COUNTIF(clubARV5,H184)&lt;choixt5,COUNTIF($H$2:H183,H184)),"",SUM(SMALL(IF(clubARV5=H184,$C$3:$C$401),ROW(INDIRECT("1:"&amp;choixt5))))+ROW()/9^9))</f>
        <v/>
      </c>
      <c r="M184" s="36" t="str">
        <f ca="1">IF(N184="","",ROWS(M$3:M184))</f>
        <v/>
      </c>
      <c r="N184" s="1" t="str">
        <f ca="1">IF(COUNT(POINTS1b5)&lt;ROWS(N$3:N184),"",INDEX(clubARV5,MATCH(P184,POINTS1b5,0)))</f>
        <v/>
      </c>
      <c r="O184" s="1">
        <f t="shared" ca="1" si="32"/>
        <v>399</v>
      </c>
      <c r="P184" s="2" t="str">
        <f ca="1">IF(COUNT(POINTS1b5)&lt;ROWS(P$3:P184),"",SMALL(POINTS1b5,ROWS(P$3:P184)))</f>
        <v/>
      </c>
      <c r="Q184" s="40" t="str">
        <f t="array" aca="1" ref="Q184" ca="1">IFERROR(SMALL(IF(($H$3:$H$401=$N184)*($H$3:$H$401&lt;&gt;""),$C$3:$C$401),COLUMNS($Q:Q)),"-")</f>
        <v>-</v>
      </c>
      <c r="R184" s="63" t="str">
        <f t="array" aca="1" ref="R184" ca="1">IFERROR(SMALL(IF(($H$3:$H$401=$N184)*($H$3:$H$401&lt;&gt;""),$C$3:$C$401),COLUMNS($Q:R)),"-")</f>
        <v>-</v>
      </c>
      <c r="S184" s="63" t="str">
        <f t="array" aca="1" ref="S184" ca="1">IFERROR(SMALL(IF(($H$3:$H$401=$N184)*($H$3:$H$401&lt;&gt;""),$C$3:$C$401),COLUMNS($Q:S)),"-")</f>
        <v>-</v>
      </c>
      <c r="T184" s="63" t="str">
        <f t="array" aca="1" ref="T184" ca="1">IFERROR(SMALL(IF(($H$3:$H$401=$N184)*($H$3:$H$401&lt;&gt;""),$C$3:$C$401),COLUMNS($Q:T)),"-")</f>
        <v>-</v>
      </c>
      <c r="U184" s="63" t="str">
        <f t="array" aca="1" ref="U184" ca="1">IFERROR(SMALL(IF(($H$3:$H$401=$N184)*($H$3:$H$401&lt;&gt;""),$C$3:$C$401),COLUMNS($Q:U)),"-")</f>
        <v>-</v>
      </c>
      <c r="V184" s="40" t="str">
        <f t="array" aca="1" ref="V184" ca="1">IFERROR(SMALL(IF(($H$3:$H$401=$N184)*($H$3:$H$401&lt;&gt;""),$C$3:$C$401),COLUMNS($Q:V)),"-")</f>
        <v>-</v>
      </c>
      <c r="W184" s="63" t="str">
        <f t="array" aca="1" ref="W184" ca="1">IFERROR(SMALL(IF(($H$3:$H$401=$N184)*($H$3:$H$401&lt;&gt;""),$C$3:$C$401),COLUMNS($Q:W)),"-")</f>
        <v>-</v>
      </c>
      <c r="X184" s="63" t="str">
        <f t="array" aca="1" ref="X184" ca="1">IFERROR(SMALL(IF(($H$3:$H$401=$N184)*($H$3:$H$401&lt;&gt;""),$C$3:$C$401),COLUMNS($Q:X)),"-")</f>
        <v>-</v>
      </c>
      <c r="Y184" s="63" t="str">
        <f t="array" aca="1" ref="Y184" ca="1">IFERROR(SMALL(IF(($H$3:$H$401=$N184)*($H$3:$H$401&lt;&gt;""),$C$3:$C$401),COLUMNS($Q:Y)),"-")</f>
        <v>-</v>
      </c>
      <c r="Z184" s="63" t="str">
        <f t="array" aca="1" ref="Z184" ca="1">IFERROR(SMALL(IF(($H$3:$H$401=$N184)*($H$3:$H$401&lt;&gt;""),$C$3:$C$401),COLUMNS($Q:Z)),"-")</f>
        <v>-</v>
      </c>
      <c r="AA184" s="40" t="str">
        <f t="array" aca="1" ref="AA184" ca="1">IFERROR(SMALL(IF(($H$3:$H$401=$N184)*($H$3:$H$401&lt;&gt;""),$C$3:$C$401),COLUMNS($Q:AA)),"-")</f>
        <v>-</v>
      </c>
      <c r="AB184" s="63" t="str">
        <f t="array" aca="1" ref="AB184" ca="1">IFERROR(SMALL(IF(($H$3:$H$401=$N184)*($H$3:$H$401&lt;&gt;""),$C$3:$C$401),COLUMNS($Q:AB)),"-")</f>
        <v>-</v>
      </c>
      <c r="AC184" s="63" t="str">
        <f t="array" aca="1" ref="AC184" ca="1">IFERROR(SMALL(IF(($H$3:$H$401=$N184)*($H$3:$H$401&lt;&gt;""),$C$3:$C$401),COLUMNS($Q:AC)),"-")</f>
        <v>-</v>
      </c>
      <c r="AD184" s="63" t="str">
        <f t="array" aca="1" ref="AD184" ca="1">IFERROR(SMALL(IF(($H$3:$H$401=$N184)*($H$3:$H$401&lt;&gt;""),$C$3:$C$401),COLUMNS($Q:AD)),"-")</f>
        <v>-</v>
      </c>
      <c r="AE184" s="63" t="str">
        <f t="array" aca="1" ref="AE184" ca="1">IFERROR(SMALL(IF(($H$3:$H$401=$N184)*($H$3:$H$401&lt;&gt;""),$C$3:$C$401),COLUMNS($Q:AE)),"-")</f>
        <v>-</v>
      </c>
    </row>
    <row r="185" spans="2:31" ht="13">
      <c r="B185" s="175"/>
      <c r="C185" s="19">
        <v>183</v>
      </c>
      <c r="D185" s="22" t="str">
        <f t="array" ref="D185">IF(ISERROR(INDEX(DossardsARV,MATCH($A$3&amp;C185,triselcourse&amp;claselcourARV,0))),"-",INDEX(DossardsARV,MATCH($A$3&amp;C185,triselcourse&amp;claselcourARV,0)))</f>
        <v>-</v>
      </c>
      <c r="E185" s="117" t="str">
        <f t="shared" si="33"/>
        <v>-</v>
      </c>
      <c r="F185" s="117" t="str">
        <f t="shared" si="34"/>
        <v>-</v>
      </c>
      <c r="G185" s="21" t="str">
        <f t="array" ref="G185">IF($D185="","",IF(ISERROR(INDEX(TempsARV,MATCH($A$3&amp;D185,triselcourse&amp;DossardsARV,0))),"-",INDEX(TempsARV,MATCH($A$3&amp;D185,triselcourse&amp;DossardsARV,0))))</f>
        <v>-</v>
      </c>
      <c r="H185" s="117" t="str">
        <f t="shared" si="35"/>
        <v/>
      </c>
      <c r="I185" s="117" t="str">
        <f t="shared" si="36"/>
        <v/>
      </c>
      <c r="J185" s="117" t="str">
        <f t="shared" si="37"/>
        <v/>
      </c>
      <c r="K185" s="117" t="str">
        <f t="shared" si="38"/>
        <v/>
      </c>
      <c r="L185" s="62" t="str">
        <f t="array" aca="1" ref="L185" ca="1">IF(ISBLANK($C185),"",IF(OR(COUNTIF(clubARV5,H185)&lt;choixt5,COUNTIF($H$2:H184,H185)),"",SUM(SMALL(IF(clubARV5=H185,$C$3:$C$401),ROW(INDIRECT("1:"&amp;choixt5))))+ROW()/9^9))</f>
        <v/>
      </c>
      <c r="M185" s="36" t="str">
        <f ca="1">IF(N185="","",ROWS(M$3:M185))</f>
        <v/>
      </c>
      <c r="N185" s="1" t="str">
        <f ca="1">IF(COUNT(POINTS1b5)&lt;ROWS(N$3:N185),"",INDEX(clubARV5,MATCH(P185,POINTS1b5,0)))</f>
        <v/>
      </c>
      <c r="O185" s="1">
        <f t="shared" ca="1" si="32"/>
        <v>399</v>
      </c>
      <c r="P185" s="2" t="str">
        <f ca="1">IF(COUNT(POINTS1b5)&lt;ROWS(P$3:P185),"",SMALL(POINTS1b5,ROWS(P$3:P185)))</f>
        <v/>
      </c>
      <c r="Q185" s="40" t="str">
        <f t="array" aca="1" ref="Q185" ca="1">IFERROR(SMALL(IF(($H$3:$H$401=$N185)*($H$3:$H$401&lt;&gt;""),$C$3:$C$401),COLUMNS($Q:Q)),"-")</f>
        <v>-</v>
      </c>
      <c r="R185" s="63" t="str">
        <f t="array" aca="1" ref="R185" ca="1">IFERROR(SMALL(IF(($H$3:$H$401=$N185)*($H$3:$H$401&lt;&gt;""),$C$3:$C$401),COLUMNS($Q:R)),"-")</f>
        <v>-</v>
      </c>
      <c r="S185" s="63" t="str">
        <f t="array" aca="1" ref="S185" ca="1">IFERROR(SMALL(IF(($H$3:$H$401=$N185)*($H$3:$H$401&lt;&gt;""),$C$3:$C$401),COLUMNS($Q:S)),"-")</f>
        <v>-</v>
      </c>
      <c r="T185" s="63" t="str">
        <f t="array" aca="1" ref="T185" ca="1">IFERROR(SMALL(IF(($H$3:$H$401=$N185)*($H$3:$H$401&lt;&gt;""),$C$3:$C$401),COLUMNS($Q:T)),"-")</f>
        <v>-</v>
      </c>
      <c r="U185" s="63" t="str">
        <f t="array" aca="1" ref="U185" ca="1">IFERROR(SMALL(IF(($H$3:$H$401=$N185)*($H$3:$H$401&lt;&gt;""),$C$3:$C$401),COLUMNS($Q:U)),"-")</f>
        <v>-</v>
      </c>
      <c r="V185" s="40" t="str">
        <f t="array" aca="1" ref="V185" ca="1">IFERROR(SMALL(IF(($H$3:$H$401=$N185)*($H$3:$H$401&lt;&gt;""),$C$3:$C$401),COLUMNS($Q:V)),"-")</f>
        <v>-</v>
      </c>
      <c r="W185" s="63" t="str">
        <f t="array" aca="1" ref="W185" ca="1">IFERROR(SMALL(IF(($H$3:$H$401=$N185)*($H$3:$H$401&lt;&gt;""),$C$3:$C$401),COLUMNS($Q:W)),"-")</f>
        <v>-</v>
      </c>
      <c r="X185" s="63" t="str">
        <f t="array" aca="1" ref="X185" ca="1">IFERROR(SMALL(IF(($H$3:$H$401=$N185)*($H$3:$H$401&lt;&gt;""),$C$3:$C$401),COLUMNS($Q:X)),"-")</f>
        <v>-</v>
      </c>
      <c r="Y185" s="63" t="str">
        <f t="array" aca="1" ref="Y185" ca="1">IFERROR(SMALL(IF(($H$3:$H$401=$N185)*($H$3:$H$401&lt;&gt;""),$C$3:$C$401),COLUMNS($Q:Y)),"-")</f>
        <v>-</v>
      </c>
      <c r="Z185" s="63" t="str">
        <f t="array" aca="1" ref="Z185" ca="1">IFERROR(SMALL(IF(($H$3:$H$401=$N185)*($H$3:$H$401&lt;&gt;""),$C$3:$C$401),COLUMNS($Q:Z)),"-")</f>
        <v>-</v>
      </c>
      <c r="AA185" s="40" t="str">
        <f t="array" aca="1" ref="AA185" ca="1">IFERROR(SMALL(IF(($H$3:$H$401=$N185)*($H$3:$H$401&lt;&gt;""),$C$3:$C$401),COLUMNS($Q:AA)),"-")</f>
        <v>-</v>
      </c>
      <c r="AB185" s="63" t="str">
        <f t="array" aca="1" ref="AB185" ca="1">IFERROR(SMALL(IF(($H$3:$H$401=$N185)*($H$3:$H$401&lt;&gt;""),$C$3:$C$401),COLUMNS($Q:AB)),"-")</f>
        <v>-</v>
      </c>
      <c r="AC185" s="63" t="str">
        <f t="array" aca="1" ref="AC185" ca="1">IFERROR(SMALL(IF(($H$3:$H$401=$N185)*($H$3:$H$401&lt;&gt;""),$C$3:$C$401),COLUMNS($Q:AC)),"-")</f>
        <v>-</v>
      </c>
      <c r="AD185" s="63" t="str">
        <f t="array" aca="1" ref="AD185" ca="1">IFERROR(SMALL(IF(($H$3:$H$401=$N185)*($H$3:$H$401&lt;&gt;""),$C$3:$C$401),COLUMNS($Q:AD)),"-")</f>
        <v>-</v>
      </c>
      <c r="AE185" s="63" t="str">
        <f t="array" aca="1" ref="AE185" ca="1">IFERROR(SMALL(IF(($H$3:$H$401=$N185)*($H$3:$H$401&lt;&gt;""),$C$3:$C$401),COLUMNS($Q:AE)),"-")</f>
        <v>-</v>
      </c>
    </row>
    <row r="186" spans="2:31" ht="13">
      <c r="B186" s="175"/>
      <c r="C186" s="19">
        <v>184</v>
      </c>
      <c r="D186" s="22" t="str">
        <f t="array" ref="D186">IF(ISERROR(INDEX(DossardsARV,MATCH($A$3&amp;C186,triselcourse&amp;claselcourARV,0))),"-",INDEX(DossardsARV,MATCH($A$3&amp;C186,triselcourse&amp;claselcourARV,0)))</f>
        <v>-</v>
      </c>
      <c r="E186" s="117" t="str">
        <f t="shared" si="33"/>
        <v>-</v>
      </c>
      <c r="F186" s="117" t="str">
        <f t="shared" si="34"/>
        <v>-</v>
      </c>
      <c r="G186" s="21" t="str">
        <f t="array" ref="G186">IF($D186="","",IF(ISERROR(INDEX(TempsARV,MATCH($A$3&amp;D186,triselcourse&amp;DossardsARV,0))),"-",INDEX(TempsARV,MATCH($A$3&amp;D186,triselcourse&amp;DossardsARV,0))))</f>
        <v>-</v>
      </c>
      <c r="H186" s="117" t="str">
        <f t="shared" si="35"/>
        <v/>
      </c>
      <c r="I186" s="117" t="str">
        <f t="shared" si="36"/>
        <v/>
      </c>
      <c r="J186" s="117" t="str">
        <f t="shared" si="37"/>
        <v/>
      </c>
      <c r="K186" s="117" t="str">
        <f t="shared" si="38"/>
        <v/>
      </c>
      <c r="L186" s="62" t="str">
        <f t="array" aca="1" ref="L186" ca="1">IF(ISBLANK($C186),"",IF(OR(COUNTIF(clubARV5,H186)&lt;choixt5,COUNTIF($H$2:H185,H186)),"",SUM(SMALL(IF(clubARV5=H186,$C$3:$C$401),ROW(INDIRECT("1:"&amp;choixt5))))+ROW()/9^9))</f>
        <v/>
      </c>
      <c r="M186" s="36" t="str">
        <f ca="1">IF(N186="","",ROWS(M$3:M186))</f>
        <v/>
      </c>
      <c r="N186" s="1" t="str">
        <f ca="1">IF(COUNT(POINTS1b5)&lt;ROWS(N$3:N186),"",INDEX(clubARV5,MATCH(P186,POINTS1b5,0)))</f>
        <v/>
      </c>
      <c r="O186" s="1">
        <f t="shared" ca="1" si="32"/>
        <v>399</v>
      </c>
      <c r="P186" s="2" t="str">
        <f ca="1">IF(COUNT(POINTS1b5)&lt;ROWS(P$3:P186),"",SMALL(POINTS1b5,ROWS(P$3:P186)))</f>
        <v/>
      </c>
      <c r="Q186" s="40" t="str">
        <f t="array" aca="1" ref="Q186" ca="1">IFERROR(SMALL(IF(($H$3:$H$401=$N186)*($H$3:$H$401&lt;&gt;""),$C$3:$C$401),COLUMNS($Q:Q)),"-")</f>
        <v>-</v>
      </c>
      <c r="R186" s="63" t="str">
        <f t="array" aca="1" ref="R186" ca="1">IFERROR(SMALL(IF(($H$3:$H$401=$N186)*($H$3:$H$401&lt;&gt;""),$C$3:$C$401),COLUMNS($Q:R)),"-")</f>
        <v>-</v>
      </c>
      <c r="S186" s="63" t="str">
        <f t="array" aca="1" ref="S186" ca="1">IFERROR(SMALL(IF(($H$3:$H$401=$N186)*($H$3:$H$401&lt;&gt;""),$C$3:$C$401),COLUMNS($Q:S)),"-")</f>
        <v>-</v>
      </c>
      <c r="T186" s="63" t="str">
        <f t="array" aca="1" ref="T186" ca="1">IFERROR(SMALL(IF(($H$3:$H$401=$N186)*($H$3:$H$401&lt;&gt;""),$C$3:$C$401),COLUMNS($Q:T)),"-")</f>
        <v>-</v>
      </c>
      <c r="U186" s="63" t="str">
        <f t="array" aca="1" ref="U186" ca="1">IFERROR(SMALL(IF(($H$3:$H$401=$N186)*($H$3:$H$401&lt;&gt;""),$C$3:$C$401),COLUMNS($Q:U)),"-")</f>
        <v>-</v>
      </c>
      <c r="V186" s="40" t="str">
        <f t="array" aca="1" ref="V186" ca="1">IFERROR(SMALL(IF(($H$3:$H$401=$N186)*($H$3:$H$401&lt;&gt;""),$C$3:$C$401),COLUMNS($Q:V)),"-")</f>
        <v>-</v>
      </c>
      <c r="W186" s="63" t="str">
        <f t="array" aca="1" ref="W186" ca="1">IFERROR(SMALL(IF(($H$3:$H$401=$N186)*($H$3:$H$401&lt;&gt;""),$C$3:$C$401),COLUMNS($Q:W)),"-")</f>
        <v>-</v>
      </c>
      <c r="X186" s="63" t="str">
        <f t="array" aca="1" ref="X186" ca="1">IFERROR(SMALL(IF(($H$3:$H$401=$N186)*($H$3:$H$401&lt;&gt;""),$C$3:$C$401),COLUMNS($Q:X)),"-")</f>
        <v>-</v>
      </c>
      <c r="Y186" s="63" t="str">
        <f t="array" aca="1" ref="Y186" ca="1">IFERROR(SMALL(IF(($H$3:$H$401=$N186)*($H$3:$H$401&lt;&gt;""),$C$3:$C$401),COLUMNS($Q:Y)),"-")</f>
        <v>-</v>
      </c>
      <c r="Z186" s="63" t="str">
        <f t="array" aca="1" ref="Z186" ca="1">IFERROR(SMALL(IF(($H$3:$H$401=$N186)*($H$3:$H$401&lt;&gt;""),$C$3:$C$401),COLUMNS($Q:Z)),"-")</f>
        <v>-</v>
      </c>
      <c r="AA186" s="40" t="str">
        <f t="array" aca="1" ref="AA186" ca="1">IFERROR(SMALL(IF(($H$3:$H$401=$N186)*($H$3:$H$401&lt;&gt;""),$C$3:$C$401),COLUMNS($Q:AA)),"-")</f>
        <v>-</v>
      </c>
      <c r="AB186" s="63" t="str">
        <f t="array" aca="1" ref="AB186" ca="1">IFERROR(SMALL(IF(($H$3:$H$401=$N186)*($H$3:$H$401&lt;&gt;""),$C$3:$C$401),COLUMNS($Q:AB)),"-")</f>
        <v>-</v>
      </c>
      <c r="AC186" s="63" t="str">
        <f t="array" aca="1" ref="AC186" ca="1">IFERROR(SMALL(IF(($H$3:$H$401=$N186)*($H$3:$H$401&lt;&gt;""),$C$3:$C$401),COLUMNS($Q:AC)),"-")</f>
        <v>-</v>
      </c>
      <c r="AD186" s="63" t="str">
        <f t="array" aca="1" ref="AD186" ca="1">IFERROR(SMALL(IF(($H$3:$H$401=$N186)*($H$3:$H$401&lt;&gt;""),$C$3:$C$401),COLUMNS($Q:AD)),"-")</f>
        <v>-</v>
      </c>
      <c r="AE186" s="63" t="str">
        <f t="array" aca="1" ref="AE186" ca="1">IFERROR(SMALL(IF(($H$3:$H$401=$N186)*($H$3:$H$401&lt;&gt;""),$C$3:$C$401),COLUMNS($Q:AE)),"-")</f>
        <v>-</v>
      </c>
    </row>
    <row r="187" spans="2:31" ht="13">
      <c r="B187" s="175"/>
      <c r="C187" s="19">
        <v>185</v>
      </c>
      <c r="D187" s="22" t="str">
        <f t="array" ref="D187">IF(ISERROR(INDEX(DossardsARV,MATCH($A$3&amp;C187,triselcourse&amp;claselcourARV,0))),"-",INDEX(DossardsARV,MATCH($A$3&amp;C187,triselcourse&amp;claselcourARV,0)))</f>
        <v>-</v>
      </c>
      <c r="E187" s="117" t="str">
        <f t="shared" si="33"/>
        <v>-</v>
      </c>
      <c r="F187" s="117" t="str">
        <f t="shared" si="34"/>
        <v>-</v>
      </c>
      <c r="G187" s="21" t="str">
        <f t="array" ref="G187">IF($D187="","",IF(ISERROR(INDEX(TempsARV,MATCH($A$3&amp;D187,triselcourse&amp;DossardsARV,0))),"-",INDEX(TempsARV,MATCH($A$3&amp;D187,triselcourse&amp;DossardsARV,0))))</f>
        <v>-</v>
      </c>
      <c r="H187" s="117" t="str">
        <f t="shared" si="35"/>
        <v/>
      </c>
      <c r="I187" s="117" t="str">
        <f t="shared" si="36"/>
        <v/>
      </c>
      <c r="J187" s="117" t="str">
        <f t="shared" si="37"/>
        <v/>
      </c>
      <c r="K187" s="117" t="str">
        <f t="shared" si="38"/>
        <v/>
      </c>
      <c r="L187" s="62" t="str">
        <f t="array" aca="1" ref="L187" ca="1">IF(ISBLANK($C187),"",IF(OR(COUNTIF(clubARV5,H187)&lt;choixt5,COUNTIF($H$2:H186,H187)),"",SUM(SMALL(IF(clubARV5=H187,$C$3:$C$401),ROW(INDIRECT("1:"&amp;choixt5))))+ROW()/9^9))</f>
        <v/>
      </c>
      <c r="M187" s="36" t="str">
        <f ca="1">IF(N187="","",ROWS(M$3:M187))</f>
        <v/>
      </c>
      <c r="N187" s="1" t="str">
        <f ca="1">IF(COUNT(POINTS1b5)&lt;ROWS(N$3:N187),"",INDEX(clubARV5,MATCH(P187,POINTS1b5,0)))</f>
        <v/>
      </c>
      <c r="O187" s="1">
        <f t="shared" ca="1" si="32"/>
        <v>399</v>
      </c>
      <c r="P187" s="2" t="str">
        <f ca="1">IF(COUNT(POINTS1b5)&lt;ROWS(P$3:P187),"",SMALL(POINTS1b5,ROWS(P$3:P187)))</f>
        <v/>
      </c>
      <c r="Q187" s="40" t="str">
        <f t="array" aca="1" ref="Q187" ca="1">IFERROR(SMALL(IF(($H$3:$H$401=$N187)*($H$3:$H$401&lt;&gt;""),$C$3:$C$401),COLUMNS($Q:Q)),"-")</f>
        <v>-</v>
      </c>
      <c r="R187" s="63" t="str">
        <f t="array" aca="1" ref="R187" ca="1">IFERROR(SMALL(IF(($H$3:$H$401=$N187)*($H$3:$H$401&lt;&gt;""),$C$3:$C$401),COLUMNS($Q:R)),"-")</f>
        <v>-</v>
      </c>
      <c r="S187" s="63" t="str">
        <f t="array" aca="1" ref="S187" ca="1">IFERROR(SMALL(IF(($H$3:$H$401=$N187)*($H$3:$H$401&lt;&gt;""),$C$3:$C$401),COLUMNS($Q:S)),"-")</f>
        <v>-</v>
      </c>
      <c r="T187" s="63" t="str">
        <f t="array" aca="1" ref="T187" ca="1">IFERROR(SMALL(IF(($H$3:$H$401=$N187)*($H$3:$H$401&lt;&gt;""),$C$3:$C$401),COLUMNS($Q:T)),"-")</f>
        <v>-</v>
      </c>
      <c r="U187" s="63" t="str">
        <f t="array" aca="1" ref="U187" ca="1">IFERROR(SMALL(IF(($H$3:$H$401=$N187)*($H$3:$H$401&lt;&gt;""),$C$3:$C$401),COLUMNS($Q:U)),"-")</f>
        <v>-</v>
      </c>
      <c r="V187" s="40" t="str">
        <f t="array" aca="1" ref="V187" ca="1">IFERROR(SMALL(IF(($H$3:$H$401=$N187)*($H$3:$H$401&lt;&gt;""),$C$3:$C$401),COLUMNS($Q:V)),"-")</f>
        <v>-</v>
      </c>
      <c r="W187" s="63" t="str">
        <f t="array" aca="1" ref="W187" ca="1">IFERROR(SMALL(IF(($H$3:$H$401=$N187)*($H$3:$H$401&lt;&gt;""),$C$3:$C$401),COLUMNS($Q:W)),"-")</f>
        <v>-</v>
      </c>
      <c r="X187" s="63" t="str">
        <f t="array" aca="1" ref="X187" ca="1">IFERROR(SMALL(IF(($H$3:$H$401=$N187)*($H$3:$H$401&lt;&gt;""),$C$3:$C$401),COLUMNS($Q:X)),"-")</f>
        <v>-</v>
      </c>
      <c r="Y187" s="63" t="str">
        <f t="array" aca="1" ref="Y187" ca="1">IFERROR(SMALL(IF(($H$3:$H$401=$N187)*($H$3:$H$401&lt;&gt;""),$C$3:$C$401),COLUMNS($Q:Y)),"-")</f>
        <v>-</v>
      </c>
      <c r="Z187" s="63" t="str">
        <f t="array" aca="1" ref="Z187" ca="1">IFERROR(SMALL(IF(($H$3:$H$401=$N187)*($H$3:$H$401&lt;&gt;""),$C$3:$C$401),COLUMNS($Q:Z)),"-")</f>
        <v>-</v>
      </c>
      <c r="AA187" s="40" t="str">
        <f t="array" aca="1" ref="AA187" ca="1">IFERROR(SMALL(IF(($H$3:$H$401=$N187)*($H$3:$H$401&lt;&gt;""),$C$3:$C$401),COLUMNS($Q:AA)),"-")</f>
        <v>-</v>
      </c>
      <c r="AB187" s="63" t="str">
        <f t="array" aca="1" ref="AB187" ca="1">IFERROR(SMALL(IF(($H$3:$H$401=$N187)*($H$3:$H$401&lt;&gt;""),$C$3:$C$401),COLUMNS($Q:AB)),"-")</f>
        <v>-</v>
      </c>
      <c r="AC187" s="63" t="str">
        <f t="array" aca="1" ref="AC187" ca="1">IFERROR(SMALL(IF(($H$3:$H$401=$N187)*($H$3:$H$401&lt;&gt;""),$C$3:$C$401),COLUMNS($Q:AC)),"-")</f>
        <v>-</v>
      </c>
      <c r="AD187" s="63" t="str">
        <f t="array" aca="1" ref="AD187" ca="1">IFERROR(SMALL(IF(($H$3:$H$401=$N187)*($H$3:$H$401&lt;&gt;""),$C$3:$C$401),COLUMNS($Q:AD)),"-")</f>
        <v>-</v>
      </c>
      <c r="AE187" s="63" t="str">
        <f t="array" aca="1" ref="AE187" ca="1">IFERROR(SMALL(IF(($H$3:$H$401=$N187)*($H$3:$H$401&lt;&gt;""),$C$3:$C$401),COLUMNS($Q:AE)),"-")</f>
        <v>-</v>
      </c>
    </row>
    <row r="188" spans="2:31" ht="13">
      <c r="B188" s="175"/>
      <c r="C188" s="19">
        <v>186</v>
      </c>
      <c r="D188" s="22" t="str">
        <f t="array" ref="D188">IF(ISERROR(INDEX(DossardsARV,MATCH($A$3&amp;C188,triselcourse&amp;claselcourARV,0))),"-",INDEX(DossardsARV,MATCH($A$3&amp;C188,triselcourse&amp;claselcourARV,0)))</f>
        <v>-</v>
      </c>
      <c r="E188" s="117" t="str">
        <f t="shared" si="33"/>
        <v>-</v>
      </c>
      <c r="F188" s="117" t="str">
        <f t="shared" si="34"/>
        <v>-</v>
      </c>
      <c r="G188" s="21" t="str">
        <f t="array" ref="G188">IF($D188="","",IF(ISERROR(INDEX(TempsARV,MATCH($A$3&amp;D188,triselcourse&amp;DossardsARV,0))),"-",INDEX(TempsARV,MATCH($A$3&amp;D188,triselcourse&amp;DossardsARV,0))))</f>
        <v>-</v>
      </c>
      <c r="H188" s="117" t="str">
        <f t="shared" si="35"/>
        <v/>
      </c>
      <c r="I188" s="117" t="str">
        <f t="shared" si="36"/>
        <v/>
      </c>
      <c r="J188" s="117" t="str">
        <f t="shared" si="37"/>
        <v/>
      </c>
      <c r="K188" s="117" t="str">
        <f t="shared" si="38"/>
        <v/>
      </c>
      <c r="L188" s="62" t="str">
        <f t="array" aca="1" ref="L188" ca="1">IF(ISBLANK($C188),"",IF(OR(COUNTIF(clubARV5,H188)&lt;choixt5,COUNTIF($H$2:H187,H188)),"",SUM(SMALL(IF(clubARV5=H188,$C$3:$C$401),ROW(INDIRECT("1:"&amp;choixt5))))+ROW()/9^9))</f>
        <v/>
      </c>
      <c r="M188" s="36" t="str">
        <f ca="1">IF(N188="","",ROWS(M$3:M188))</f>
        <v/>
      </c>
      <c r="N188" s="1" t="str">
        <f ca="1">IF(COUNT(POINTS1b5)&lt;ROWS(N$3:N188),"",INDEX(clubARV5,MATCH(P188,POINTS1b5,0)))</f>
        <v/>
      </c>
      <c r="O188" s="1">
        <f t="shared" ca="1" si="32"/>
        <v>399</v>
      </c>
      <c r="P188" s="2" t="str">
        <f ca="1">IF(COUNT(POINTS1b5)&lt;ROWS(P$3:P188),"",SMALL(POINTS1b5,ROWS(P$3:P188)))</f>
        <v/>
      </c>
      <c r="Q188" s="40" t="str">
        <f t="array" aca="1" ref="Q188" ca="1">IFERROR(SMALL(IF(($H$3:$H$401=$N188)*($H$3:$H$401&lt;&gt;""),$C$3:$C$401),COLUMNS($Q:Q)),"-")</f>
        <v>-</v>
      </c>
      <c r="R188" s="63" t="str">
        <f t="array" aca="1" ref="R188" ca="1">IFERROR(SMALL(IF(($H$3:$H$401=$N188)*($H$3:$H$401&lt;&gt;""),$C$3:$C$401),COLUMNS($Q:R)),"-")</f>
        <v>-</v>
      </c>
      <c r="S188" s="63" t="str">
        <f t="array" aca="1" ref="S188" ca="1">IFERROR(SMALL(IF(($H$3:$H$401=$N188)*($H$3:$H$401&lt;&gt;""),$C$3:$C$401),COLUMNS($Q:S)),"-")</f>
        <v>-</v>
      </c>
      <c r="T188" s="63" t="str">
        <f t="array" aca="1" ref="T188" ca="1">IFERROR(SMALL(IF(($H$3:$H$401=$N188)*($H$3:$H$401&lt;&gt;""),$C$3:$C$401),COLUMNS($Q:T)),"-")</f>
        <v>-</v>
      </c>
      <c r="U188" s="63" t="str">
        <f t="array" aca="1" ref="U188" ca="1">IFERROR(SMALL(IF(($H$3:$H$401=$N188)*($H$3:$H$401&lt;&gt;""),$C$3:$C$401),COLUMNS($Q:U)),"-")</f>
        <v>-</v>
      </c>
      <c r="V188" s="40" t="str">
        <f t="array" aca="1" ref="V188" ca="1">IFERROR(SMALL(IF(($H$3:$H$401=$N188)*($H$3:$H$401&lt;&gt;""),$C$3:$C$401),COLUMNS($Q:V)),"-")</f>
        <v>-</v>
      </c>
      <c r="W188" s="63" t="str">
        <f t="array" aca="1" ref="W188" ca="1">IFERROR(SMALL(IF(($H$3:$H$401=$N188)*($H$3:$H$401&lt;&gt;""),$C$3:$C$401),COLUMNS($Q:W)),"-")</f>
        <v>-</v>
      </c>
      <c r="X188" s="63" t="str">
        <f t="array" aca="1" ref="X188" ca="1">IFERROR(SMALL(IF(($H$3:$H$401=$N188)*($H$3:$H$401&lt;&gt;""),$C$3:$C$401),COLUMNS($Q:X)),"-")</f>
        <v>-</v>
      </c>
      <c r="Y188" s="63" t="str">
        <f t="array" aca="1" ref="Y188" ca="1">IFERROR(SMALL(IF(($H$3:$H$401=$N188)*($H$3:$H$401&lt;&gt;""),$C$3:$C$401),COLUMNS($Q:Y)),"-")</f>
        <v>-</v>
      </c>
      <c r="Z188" s="63" t="str">
        <f t="array" aca="1" ref="Z188" ca="1">IFERROR(SMALL(IF(($H$3:$H$401=$N188)*($H$3:$H$401&lt;&gt;""),$C$3:$C$401),COLUMNS($Q:Z)),"-")</f>
        <v>-</v>
      </c>
      <c r="AA188" s="40" t="str">
        <f t="array" aca="1" ref="AA188" ca="1">IFERROR(SMALL(IF(($H$3:$H$401=$N188)*($H$3:$H$401&lt;&gt;""),$C$3:$C$401),COLUMNS($Q:AA)),"-")</f>
        <v>-</v>
      </c>
      <c r="AB188" s="63" t="str">
        <f t="array" aca="1" ref="AB188" ca="1">IFERROR(SMALL(IF(($H$3:$H$401=$N188)*($H$3:$H$401&lt;&gt;""),$C$3:$C$401),COLUMNS($Q:AB)),"-")</f>
        <v>-</v>
      </c>
      <c r="AC188" s="63" t="str">
        <f t="array" aca="1" ref="AC188" ca="1">IFERROR(SMALL(IF(($H$3:$H$401=$N188)*($H$3:$H$401&lt;&gt;""),$C$3:$C$401),COLUMNS($Q:AC)),"-")</f>
        <v>-</v>
      </c>
      <c r="AD188" s="63" t="str">
        <f t="array" aca="1" ref="AD188" ca="1">IFERROR(SMALL(IF(($H$3:$H$401=$N188)*($H$3:$H$401&lt;&gt;""),$C$3:$C$401),COLUMNS($Q:AD)),"-")</f>
        <v>-</v>
      </c>
      <c r="AE188" s="63" t="str">
        <f t="array" aca="1" ref="AE188" ca="1">IFERROR(SMALL(IF(($H$3:$H$401=$N188)*($H$3:$H$401&lt;&gt;""),$C$3:$C$401),COLUMNS($Q:AE)),"-")</f>
        <v>-</v>
      </c>
    </row>
    <row r="189" spans="2:31" ht="13">
      <c r="B189" s="175"/>
      <c r="C189" s="19">
        <v>187</v>
      </c>
      <c r="D189" s="22" t="str">
        <f t="array" ref="D189">IF(ISERROR(INDEX(DossardsARV,MATCH($A$3&amp;C189,triselcourse&amp;claselcourARV,0))),"-",INDEX(DossardsARV,MATCH($A$3&amp;C189,triselcourse&amp;claselcourARV,0)))</f>
        <v>-</v>
      </c>
      <c r="E189" s="117" t="str">
        <f t="shared" si="33"/>
        <v>-</v>
      </c>
      <c r="F189" s="117" t="str">
        <f t="shared" si="34"/>
        <v>-</v>
      </c>
      <c r="G189" s="21" t="str">
        <f t="array" ref="G189">IF($D189="","",IF(ISERROR(INDEX(TempsARV,MATCH($A$3&amp;D189,triselcourse&amp;DossardsARV,0))),"-",INDEX(TempsARV,MATCH($A$3&amp;D189,triselcourse&amp;DossardsARV,0))))</f>
        <v>-</v>
      </c>
      <c r="H189" s="117" t="str">
        <f t="shared" si="35"/>
        <v/>
      </c>
      <c r="I189" s="117" t="str">
        <f t="shared" si="36"/>
        <v/>
      </c>
      <c r="J189" s="117" t="str">
        <f t="shared" si="37"/>
        <v/>
      </c>
      <c r="K189" s="117" t="str">
        <f t="shared" si="38"/>
        <v/>
      </c>
      <c r="L189" s="62" t="str">
        <f t="array" aca="1" ref="L189" ca="1">IF(ISBLANK($C189),"",IF(OR(COUNTIF(clubARV5,H189)&lt;choixt5,COUNTIF($H$2:H188,H189)),"",SUM(SMALL(IF(clubARV5=H189,$C$3:$C$401),ROW(INDIRECT("1:"&amp;choixt5))))+ROW()/9^9))</f>
        <v/>
      </c>
      <c r="M189" s="36" t="str">
        <f ca="1">IF(N189="","",ROWS(M$3:M189))</f>
        <v/>
      </c>
      <c r="N189" s="1" t="str">
        <f ca="1">IF(COUNT(POINTS1b5)&lt;ROWS(N$3:N189),"",INDEX(clubARV5,MATCH(P189,POINTS1b5,0)))</f>
        <v/>
      </c>
      <c r="O189" s="1">
        <f t="shared" ca="1" si="32"/>
        <v>399</v>
      </c>
      <c r="P189" s="2" t="str">
        <f ca="1">IF(COUNT(POINTS1b5)&lt;ROWS(P$3:P189),"",SMALL(POINTS1b5,ROWS(P$3:P189)))</f>
        <v/>
      </c>
      <c r="Q189" s="40" t="str">
        <f t="array" aca="1" ref="Q189" ca="1">IFERROR(SMALL(IF(($H$3:$H$401=$N189)*($H$3:$H$401&lt;&gt;""),$C$3:$C$401),COLUMNS($Q:Q)),"-")</f>
        <v>-</v>
      </c>
      <c r="R189" s="63" t="str">
        <f t="array" aca="1" ref="R189" ca="1">IFERROR(SMALL(IF(($H$3:$H$401=$N189)*($H$3:$H$401&lt;&gt;""),$C$3:$C$401),COLUMNS($Q:R)),"-")</f>
        <v>-</v>
      </c>
      <c r="S189" s="63" t="str">
        <f t="array" aca="1" ref="S189" ca="1">IFERROR(SMALL(IF(($H$3:$H$401=$N189)*($H$3:$H$401&lt;&gt;""),$C$3:$C$401),COLUMNS($Q:S)),"-")</f>
        <v>-</v>
      </c>
      <c r="T189" s="63" t="str">
        <f t="array" aca="1" ref="T189" ca="1">IFERROR(SMALL(IF(($H$3:$H$401=$N189)*($H$3:$H$401&lt;&gt;""),$C$3:$C$401),COLUMNS($Q:T)),"-")</f>
        <v>-</v>
      </c>
      <c r="U189" s="63" t="str">
        <f t="array" aca="1" ref="U189" ca="1">IFERROR(SMALL(IF(($H$3:$H$401=$N189)*($H$3:$H$401&lt;&gt;""),$C$3:$C$401),COLUMNS($Q:U)),"-")</f>
        <v>-</v>
      </c>
      <c r="V189" s="40" t="str">
        <f t="array" aca="1" ref="V189" ca="1">IFERROR(SMALL(IF(($H$3:$H$401=$N189)*($H$3:$H$401&lt;&gt;""),$C$3:$C$401),COLUMNS($Q:V)),"-")</f>
        <v>-</v>
      </c>
      <c r="W189" s="63" t="str">
        <f t="array" aca="1" ref="W189" ca="1">IFERROR(SMALL(IF(($H$3:$H$401=$N189)*($H$3:$H$401&lt;&gt;""),$C$3:$C$401),COLUMNS($Q:W)),"-")</f>
        <v>-</v>
      </c>
      <c r="X189" s="63" t="str">
        <f t="array" aca="1" ref="X189" ca="1">IFERROR(SMALL(IF(($H$3:$H$401=$N189)*($H$3:$H$401&lt;&gt;""),$C$3:$C$401),COLUMNS($Q:X)),"-")</f>
        <v>-</v>
      </c>
      <c r="Y189" s="63" t="str">
        <f t="array" aca="1" ref="Y189" ca="1">IFERROR(SMALL(IF(($H$3:$H$401=$N189)*($H$3:$H$401&lt;&gt;""),$C$3:$C$401),COLUMNS($Q:Y)),"-")</f>
        <v>-</v>
      </c>
      <c r="Z189" s="63" t="str">
        <f t="array" aca="1" ref="Z189" ca="1">IFERROR(SMALL(IF(($H$3:$H$401=$N189)*($H$3:$H$401&lt;&gt;""),$C$3:$C$401),COLUMNS($Q:Z)),"-")</f>
        <v>-</v>
      </c>
      <c r="AA189" s="40" t="str">
        <f t="array" aca="1" ref="AA189" ca="1">IFERROR(SMALL(IF(($H$3:$H$401=$N189)*($H$3:$H$401&lt;&gt;""),$C$3:$C$401),COLUMNS($Q:AA)),"-")</f>
        <v>-</v>
      </c>
      <c r="AB189" s="63" t="str">
        <f t="array" aca="1" ref="AB189" ca="1">IFERROR(SMALL(IF(($H$3:$H$401=$N189)*($H$3:$H$401&lt;&gt;""),$C$3:$C$401),COLUMNS($Q:AB)),"-")</f>
        <v>-</v>
      </c>
      <c r="AC189" s="63" t="str">
        <f t="array" aca="1" ref="AC189" ca="1">IFERROR(SMALL(IF(($H$3:$H$401=$N189)*($H$3:$H$401&lt;&gt;""),$C$3:$C$401),COLUMNS($Q:AC)),"-")</f>
        <v>-</v>
      </c>
      <c r="AD189" s="63" t="str">
        <f t="array" aca="1" ref="AD189" ca="1">IFERROR(SMALL(IF(($H$3:$H$401=$N189)*($H$3:$H$401&lt;&gt;""),$C$3:$C$401),COLUMNS($Q:AD)),"-")</f>
        <v>-</v>
      </c>
      <c r="AE189" s="63" t="str">
        <f t="array" aca="1" ref="AE189" ca="1">IFERROR(SMALL(IF(($H$3:$H$401=$N189)*($H$3:$H$401&lt;&gt;""),$C$3:$C$401),COLUMNS($Q:AE)),"-")</f>
        <v>-</v>
      </c>
    </row>
    <row r="190" spans="2:31" ht="13">
      <c r="B190" s="175"/>
      <c r="C190" s="19">
        <v>188</v>
      </c>
      <c r="D190" s="22" t="str">
        <f t="array" ref="D190">IF(ISERROR(INDEX(DossardsARV,MATCH($A$3&amp;C190,triselcourse&amp;claselcourARV,0))),"-",INDEX(DossardsARV,MATCH($A$3&amp;C190,triselcourse&amp;claselcourARV,0)))</f>
        <v>-</v>
      </c>
      <c r="E190" s="117" t="str">
        <f t="shared" si="33"/>
        <v>-</v>
      </c>
      <c r="F190" s="117" t="str">
        <f t="shared" si="34"/>
        <v>-</v>
      </c>
      <c r="G190" s="21" t="str">
        <f t="array" ref="G190">IF($D190="","",IF(ISERROR(INDEX(TempsARV,MATCH($A$3&amp;D190,triselcourse&amp;DossardsARV,0))),"-",INDEX(TempsARV,MATCH($A$3&amp;D190,triselcourse&amp;DossardsARV,0))))</f>
        <v>-</v>
      </c>
      <c r="H190" s="117" t="str">
        <f t="shared" si="35"/>
        <v/>
      </c>
      <c r="I190" s="117" t="str">
        <f t="shared" si="36"/>
        <v/>
      </c>
      <c r="J190" s="117" t="str">
        <f t="shared" si="37"/>
        <v/>
      </c>
      <c r="K190" s="117" t="str">
        <f t="shared" si="38"/>
        <v/>
      </c>
      <c r="L190" s="62" t="str">
        <f t="array" aca="1" ref="L190" ca="1">IF(ISBLANK($C190),"",IF(OR(COUNTIF(clubARV5,H190)&lt;choixt5,COUNTIF($H$2:H189,H190)),"",SUM(SMALL(IF(clubARV5=H190,$C$3:$C$401),ROW(INDIRECT("1:"&amp;choixt5))))+ROW()/9^9))</f>
        <v/>
      </c>
      <c r="M190" s="36" t="str">
        <f ca="1">IF(N190="","",ROWS(M$3:M190))</f>
        <v/>
      </c>
      <c r="N190" s="1" t="str">
        <f ca="1">IF(COUNT(POINTS1b5)&lt;ROWS(N$3:N190),"",INDEX(clubARV5,MATCH(P190,POINTS1b5,0)))</f>
        <v/>
      </c>
      <c r="O190" s="1">
        <f t="shared" ca="1" si="32"/>
        <v>399</v>
      </c>
      <c r="P190" s="2" t="str">
        <f ca="1">IF(COUNT(POINTS1b5)&lt;ROWS(P$3:P190),"",SMALL(POINTS1b5,ROWS(P$3:P190)))</f>
        <v/>
      </c>
      <c r="Q190" s="40" t="str">
        <f t="array" aca="1" ref="Q190" ca="1">IFERROR(SMALL(IF(($H$3:$H$401=$N190)*($H$3:$H$401&lt;&gt;""),$C$3:$C$401),COLUMNS($Q:Q)),"-")</f>
        <v>-</v>
      </c>
      <c r="R190" s="63" t="str">
        <f t="array" aca="1" ref="R190" ca="1">IFERROR(SMALL(IF(($H$3:$H$401=$N190)*($H$3:$H$401&lt;&gt;""),$C$3:$C$401),COLUMNS($Q:R)),"-")</f>
        <v>-</v>
      </c>
      <c r="S190" s="63" t="str">
        <f t="array" aca="1" ref="S190" ca="1">IFERROR(SMALL(IF(($H$3:$H$401=$N190)*($H$3:$H$401&lt;&gt;""),$C$3:$C$401),COLUMNS($Q:S)),"-")</f>
        <v>-</v>
      </c>
      <c r="T190" s="63" t="str">
        <f t="array" aca="1" ref="T190" ca="1">IFERROR(SMALL(IF(($H$3:$H$401=$N190)*($H$3:$H$401&lt;&gt;""),$C$3:$C$401),COLUMNS($Q:T)),"-")</f>
        <v>-</v>
      </c>
      <c r="U190" s="63" t="str">
        <f t="array" aca="1" ref="U190" ca="1">IFERROR(SMALL(IF(($H$3:$H$401=$N190)*($H$3:$H$401&lt;&gt;""),$C$3:$C$401),COLUMNS($Q:U)),"-")</f>
        <v>-</v>
      </c>
      <c r="V190" s="40" t="str">
        <f t="array" aca="1" ref="V190" ca="1">IFERROR(SMALL(IF(($H$3:$H$401=$N190)*($H$3:$H$401&lt;&gt;""),$C$3:$C$401),COLUMNS($Q:V)),"-")</f>
        <v>-</v>
      </c>
      <c r="W190" s="63" t="str">
        <f t="array" aca="1" ref="W190" ca="1">IFERROR(SMALL(IF(($H$3:$H$401=$N190)*($H$3:$H$401&lt;&gt;""),$C$3:$C$401),COLUMNS($Q:W)),"-")</f>
        <v>-</v>
      </c>
      <c r="X190" s="63" t="str">
        <f t="array" aca="1" ref="X190" ca="1">IFERROR(SMALL(IF(($H$3:$H$401=$N190)*($H$3:$H$401&lt;&gt;""),$C$3:$C$401),COLUMNS($Q:X)),"-")</f>
        <v>-</v>
      </c>
      <c r="Y190" s="63" t="str">
        <f t="array" aca="1" ref="Y190" ca="1">IFERROR(SMALL(IF(($H$3:$H$401=$N190)*($H$3:$H$401&lt;&gt;""),$C$3:$C$401),COLUMNS($Q:Y)),"-")</f>
        <v>-</v>
      </c>
      <c r="Z190" s="63" t="str">
        <f t="array" aca="1" ref="Z190" ca="1">IFERROR(SMALL(IF(($H$3:$H$401=$N190)*($H$3:$H$401&lt;&gt;""),$C$3:$C$401),COLUMNS($Q:Z)),"-")</f>
        <v>-</v>
      </c>
      <c r="AA190" s="40" t="str">
        <f t="array" aca="1" ref="AA190" ca="1">IFERROR(SMALL(IF(($H$3:$H$401=$N190)*($H$3:$H$401&lt;&gt;""),$C$3:$C$401),COLUMNS($Q:AA)),"-")</f>
        <v>-</v>
      </c>
      <c r="AB190" s="63" t="str">
        <f t="array" aca="1" ref="AB190" ca="1">IFERROR(SMALL(IF(($H$3:$H$401=$N190)*($H$3:$H$401&lt;&gt;""),$C$3:$C$401),COLUMNS($Q:AB)),"-")</f>
        <v>-</v>
      </c>
      <c r="AC190" s="63" t="str">
        <f t="array" aca="1" ref="AC190" ca="1">IFERROR(SMALL(IF(($H$3:$H$401=$N190)*($H$3:$H$401&lt;&gt;""),$C$3:$C$401),COLUMNS($Q:AC)),"-")</f>
        <v>-</v>
      </c>
      <c r="AD190" s="63" t="str">
        <f t="array" aca="1" ref="AD190" ca="1">IFERROR(SMALL(IF(($H$3:$H$401=$N190)*($H$3:$H$401&lt;&gt;""),$C$3:$C$401),COLUMNS($Q:AD)),"-")</f>
        <v>-</v>
      </c>
      <c r="AE190" s="63" t="str">
        <f t="array" aca="1" ref="AE190" ca="1">IFERROR(SMALL(IF(($H$3:$H$401=$N190)*($H$3:$H$401&lt;&gt;""),$C$3:$C$401),COLUMNS($Q:AE)),"-")</f>
        <v>-</v>
      </c>
    </row>
    <row r="191" spans="2:31" ht="13">
      <c r="B191" s="175"/>
      <c r="C191" s="19">
        <v>189</v>
      </c>
      <c r="D191" s="22" t="str">
        <f t="array" ref="D191">IF(ISERROR(INDEX(DossardsARV,MATCH($A$3&amp;C191,triselcourse&amp;claselcourARV,0))),"-",INDEX(DossardsARV,MATCH($A$3&amp;C191,triselcourse&amp;claselcourARV,0)))</f>
        <v>-</v>
      </c>
      <c r="E191" s="117" t="str">
        <f t="shared" si="33"/>
        <v>-</v>
      </c>
      <c r="F191" s="117" t="str">
        <f t="shared" si="34"/>
        <v>-</v>
      </c>
      <c r="G191" s="21" t="str">
        <f t="array" ref="G191">IF($D191="","",IF(ISERROR(INDEX(TempsARV,MATCH($A$3&amp;D191,triselcourse&amp;DossardsARV,0))),"-",INDEX(TempsARV,MATCH($A$3&amp;D191,triselcourse&amp;DossardsARV,0))))</f>
        <v>-</v>
      </c>
      <c r="H191" s="117" t="str">
        <f t="shared" si="35"/>
        <v/>
      </c>
      <c r="I191" s="117" t="str">
        <f t="shared" si="36"/>
        <v/>
      </c>
      <c r="J191" s="117" t="str">
        <f t="shared" si="37"/>
        <v/>
      </c>
      <c r="K191" s="117" t="str">
        <f t="shared" si="38"/>
        <v/>
      </c>
      <c r="L191" s="62" t="str">
        <f t="array" aca="1" ref="L191" ca="1">IF(ISBLANK($C191),"",IF(OR(COUNTIF(clubARV5,H191)&lt;choixt5,COUNTIF($H$2:H190,H191)),"",SUM(SMALL(IF(clubARV5=H191,$C$3:$C$401),ROW(INDIRECT("1:"&amp;choixt5))))+ROW()/9^9))</f>
        <v/>
      </c>
      <c r="M191" s="36" t="str">
        <f ca="1">IF(N191="","",ROWS(M$3:M191))</f>
        <v/>
      </c>
      <c r="N191" s="1" t="str">
        <f ca="1">IF(COUNT(POINTS1b5)&lt;ROWS(N$3:N191),"",INDEX(clubARV5,MATCH(P191,POINTS1b5,0)))</f>
        <v/>
      </c>
      <c r="O191" s="1">
        <f t="shared" ca="1" si="32"/>
        <v>399</v>
      </c>
      <c r="P191" s="2" t="str">
        <f ca="1">IF(COUNT(POINTS1b5)&lt;ROWS(P$3:P191),"",SMALL(POINTS1b5,ROWS(P$3:P191)))</f>
        <v/>
      </c>
      <c r="Q191" s="40" t="str">
        <f t="array" aca="1" ref="Q191" ca="1">IFERROR(SMALL(IF(($H$3:$H$401=$N191)*($H$3:$H$401&lt;&gt;""),$C$3:$C$401),COLUMNS($Q:Q)),"-")</f>
        <v>-</v>
      </c>
      <c r="R191" s="63" t="str">
        <f t="array" aca="1" ref="R191" ca="1">IFERROR(SMALL(IF(($H$3:$H$401=$N191)*($H$3:$H$401&lt;&gt;""),$C$3:$C$401),COLUMNS($Q:R)),"-")</f>
        <v>-</v>
      </c>
      <c r="S191" s="63" t="str">
        <f t="array" aca="1" ref="S191" ca="1">IFERROR(SMALL(IF(($H$3:$H$401=$N191)*($H$3:$H$401&lt;&gt;""),$C$3:$C$401),COLUMNS($Q:S)),"-")</f>
        <v>-</v>
      </c>
      <c r="T191" s="63" t="str">
        <f t="array" aca="1" ref="T191" ca="1">IFERROR(SMALL(IF(($H$3:$H$401=$N191)*($H$3:$H$401&lt;&gt;""),$C$3:$C$401),COLUMNS($Q:T)),"-")</f>
        <v>-</v>
      </c>
      <c r="U191" s="63" t="str">
        <f t="array" aca="1" ref="U191" ca="1">IFERROR(SMALL(IF(($H$3:$H$401=$N191)*($H$3:$H$401&lt;&gt;""),$C$3:$C$401),COLUMNS($Q:U)),"-")</f>
        <v>-</v>
      </c>
      <c r="V191" s="40" t="str">
        <f t="array" aca="1" ref="V191" ca="1">IFERROR(SMALL(IF(($H$3:$H$401=$N191)*($H$3:$H$401&lt;&gt;""),$C$3:$C$401),COLUMNS($Q:V)),"-")</f>
        <v>-</v>
      </c>
      <c r="W191" s="63" t="str">
        <f t="array" aca="1" ref="W191" ca="1">IFERROR(SMALL(IF(($H$3:$H$401=$N191)*($H$3:$H$401&lt;&gt;""),$C$3:$C$401),COLUMNS($Q:W)),"-")</f>
        <v>-</v>
      </c>
      <c r="X191" s="63" t="str">
        <f t="array" aca="1" ref="X191" ca="1">IFERROR(SMALL(IF(($H$3:$H$401=$N191)*($H$3:$H$401&lt;&gt;""),$C$3:$C$401),COLUMNS($Q:X)),"-")</f>
        <v>-</v>
      </c>
      <c r="Y191" s="63" t="str">
        <f t="array" aca="1" ref="Y191" ca="1">IFERROR(SMALL(IF(($H$3:$H$401=$N191)*($H$3:$H$401&lt;&gt;""),$C$3:$C$401),COLUMNS($Q:Y)),"-")</f>
        <v>-</v>
      </c>
      <c r="Z191" s="63" t="str">
        <f t="array" aca="1" ref="Z191" ca="1">IFERROR(SMALL(IF(($H$3:$H$401=$N191)*($H$3:$H$401&lt;&gt;""),$C$3:$C$401),COLUMNS($Q:Z)),"-")</f>
        <v>-</v>
      </c>
      <c r="AA191" s="40" t="str">
        <f t="array" aca="1" ref="AA191" ca="1">IFERROR(SMALL(IF(($H$3:$H$401=$N191)*($H$3:$H$401&lt;&gt;""),$C$3:$C$401),COLUMNS($Q:AA)),"-")</f>
        <v>-</v>
      </c>
      <c r="AB191" s="63" t="str">
        <f t="array" aca="1" ref="AB191" ca="1">IFERROR(SMALL(IF(($H$3:$H$401=$N191)*($H$3:$H$401&lt;&gt;""),$C$3:$C$401),COLUMNS($Q:AB)),"-")</f>
        <v>-</v>
      </c>
      <c r="AC191" s="63" t="str">
        <f t="array" aca="1" ref="AC191" ca="1">IFERROR(SMALL(IF(($H$3:$H$401=$N191)*($H$3:$H$401&lt;&gt;""),$C$3:$C$401),COLUMNS($Q:AC)),"-")</f>
        <v>-</v>
      </c>
      <c r="AD191" s="63" t="str">
        <f t="array" aca="1" ref="AD191" ca="1">IFERROR(SMALL(IF(($H$3:$H$401=$N191)*($H$3:$H$401&lt;&gt;""),$C$3:$C$401),COLUMNS($Q:AD)),"-")</f>
        <v>-</v>
      </c>
      <c r="AE191" s="63" t="str">
        <f t="array" aca="1" ref="AE191" ca="1">IFERROR(SMALL(IF(($H$3:$H$401=$N191)*($H$3:$H$401&lt;&gt;""),$C$3:$C$401),COLUMNS($Q:AE)),"-")</f>
        <v>-</v>
      </c>
    </row>
    <row r="192" spans="2:31" ht="13">
      <c r="B192" s="175"/>
      <c r="C192" s="19">
        <v>190</v>
      </c>
      <c r="D192" s="22" t="str">
        <f t="array" ref="D192">IF(ISERROR(INDEX(DossardsARV,MATCH($A$3&amp;C192,triselcourse&amp;claselcourARV,0))),"-",INDEX(DossardsARV,MATCH($A$3&amp;C192,triselcourse&amp;claselcourARV,0)))</f>
        <v>-</v>
      </c>
      <c r="E192" s="117" t="str">
        <f t="shared" si="33"/>
        <v>-</v>
      </c>
      <c r="F192" s="117" t="str">
        <f t="shared" si="34"/>
        <v>-</v>
      </c>
      <c r="G192" s="21" t="str">
        <f t="array" ref="G192">IF($D192="","",IF(ISERROR(INDEX(TempsARV,MATCH($A$3&amp;D192,triselcourse&amp;DossardsARV,0))),"-",INDEX(TempsARV,MATCH($A$3&amp;D192,triselcourse&amp;DossardsARV,0))))</f>
        <v>-</v>
      </c>
      <c r="H192" s="117" t="str">
        <f t="shared" si="35"/>
        <v/>
      </c>
      <c r="I192" s="117" t="str">
        <f t="shared" si="36"/>
        <v/>
      </c>
      <c r="J192" s="117" t="str">
        <f t="shared" si="37"/>
        <v/>
      </c>
      <c r="K192" s="117" t="str">
        <f t="shared" si="38"/>
        <v/>
      </c>
      <c r="L192" s="62" t="str">
        <f t="array" aca="1" ref="L192" ca="1">IF(ISBLANK($C192),"",IF(OR(COUNTIF(clubARV5,H192)&lt;choixt5,COUNTIF($H$2:H191,H192)),"",SUM(SMALL(IF(clubARV5=H192,$C$3:$C$401),ROW(INDIRECT("1:"&amp;choixt5))))+ROW()/9^9))</f>
        <v/>
      </c>
      <c r="M192" s="36" t="str">
        <f ca="1">IF(N192="","",ROWS(M$3:M192))</f>
        <v/>
      </c>
      <c r="N192" s="1" t="str">
        <f ca="1">IF(COUNT(POINTS1b5)&lt;ROWS(N$3:N192),"",INDEX(clubARV5,MATCH(P192,POINTS1b5,0)))</f>
        <v/>
      </c>
      <c r="O192" s="1">
        <f t="shared" ca="1" si="32"/>
        <v>399</v>
      </c>
      <c r="P192" s="2" t="str">
        <f ca="1">IF(COUNT(POINTS1b5)&lt;ROWS(P$3:P192),"",SMALL(POINTS1b5,ROWS(P$3:P192)))</f>
        <v/>
      </c>
      <c r="Q192" s="40" t="str">
        <f t="array" aca="1" ref="Q192" ca="1">IFERROR(SMALL(IF(($H$3:$H$401=$N192)*($H$3:$H$401&lt;&gt;""),$C$3:$C$401),COLUMNS($Q:Q)),"-")</f>
        <v>-</v>
      </c>
      <c r="R192" s="63" t="str">
        <f t="array" aca="1" ref="R192" ca="1">IFERROR(SMALL(IF(($H$3:$H$401=$N192)*($H$3:$H$401&lt;&gt;""),$C$3:$C$401),COLUMNS($Q:R)),"-")</f>
        <v>-</v>
      </c>
      <c r="S192" s="63" t="str">
        <f t="array" aca="1" ref="S192" ca="1">IFERROR(SMALL(IF(($H$3:$H$401=$N192)*($H$3:$H$401&lt;&gt;""),$C$3:$C$401),COLUMNS($Q:S)),"-")</f>
        <v>-</v>
      </c>
      <c r="T192" s="63" t="str">
        <f t="array" aca="1" ref="T192" ca="1">IFERROR(SMALL(IF(($H$3:$H$401=$N192)*($H$3:$H$401&lt;&gt;""),$C$3:$C$401),COLUMNS($Q:T)),"-")</f>
        <v>-</v>
      </c>
      <c r="U192" s="63" t="str">
        <f t="array" aca="1" ref="U192" ca="1">IFERROR(SMALL(IF(($H$3:$H$401=$N192)*($H$3:$H$401&lt;&gt;""),$C$3:$C$401),COLUMNS($Q:U)),"-")</f>
        <v>-</v>
      </c>
      <c r="V192" s="40" t="str">
        <f t="array" aca="1" ref="V192" ca="1">IFERROR(SMALL(IF(($H$3:$H$401=$N192)*($H$3:$H$401&lt;&gt;""),$C$3:$C$401),COLUMNS($Q:V)),"-")</f>
        <v>-</v>
      </c>
      <c r="W192" s="63" t="str">
        <f t="array" aca="1" ref="W192" ca="1">IFERROR(SMALL(IF(($H$3:$H$401=$N192)*($H$3:$H$401&lt;&gt;""),$C$3:$C$401),COLUMNS($Q:W)),"-")</f>
        <v>-</v>
      </c>
      <c r="X192" s="63" t="str">
        <f t="array" aca="1" ref="X192" ca="1">IFERROR(SMALL(IF(($H$3:$H$401=$N192)*($H$3:$H$401&lt;&gt;""),$C$3:$C$401),COLUMNS($Q:X)),"-")</f>
        <v>-</v>
      </c>
      <c r="Y192" s="63" t="str">
        <f t="array" aca="1" ref="Y192" ca="1">IFERROR(SMALL(IF(($H$3:$H$401=$N192)*($H$3:$H$401&lt;&gt;""),$C$3:$C$401),COLUMNS($Q:Y)),"-")</f>
        <v>-</v>
      </c>
      <c r="Z192" s="63" t="str">
        <f t="array" aca="1" ref="Z192" ca="1">IFERROR(SMALL(IF(($H$3:$H$401=$N192)*($H$3:$H$401&lt;&gt;""),$C$3:$C$401),COLUMNS($Q:Z)),"-")</f>
        <v>-</v>
      </c>
      <c r="AA192" s="40" t="str">
        <f t="array" aca="1" ref="AA192" ca="1">IFERROR(SMALL(IF(($H$3:$H$401=$N192)*($H$3:$H$401&lt;&gt;""),$C$3:$C$401),COLUMNS($Q:AA)),"-")</f>
        <v>-</v>
      </c>
      <c r="AB192" s="63" t="str">
        <f t="array" aca="1" ref="AB192" ca="1">IFERROR(SMALL(IF(($H$3:$H$401=$N192)*($H$3:$H$401&lt;&gt;""),$C$3:$C$401),COLUMNS($Q:AB)),"-")</f>
        <v>-</v>
      </c>
      <c r="AC192" s="63" t="str">
        <f t="array" aca="1" ref="AC192" ca="1">IFERROR(SMALL(IF(($H$3:$H$401=$N192)*($H$3:$H$401&lt;&gt;""),$C$3:$C$401),COLUMNS($Q:AC)),"-")</f>
        <v>-</v>
      </c>
      <c r="AD192" s="63" t="str">
        <f t="array" aca="1" ref="AD192" ca="1">IFERROR(SMALL(IF(($H$3:$H$401=$N192)*($H$3:$H$401&lt;&gt;""),$C$3:$C$401),COLUMNS($Q:AD)),"-")</f>
        <v>-</v>
      </c>
      <c r="AE192" s="63" t="str">
        <f t="array" aca="1" ref="AE192" ca="1">IFERROR(SMALL(IF(($H$3:$H$401=$N192)*($H$3:$H$401&lt;&gt;""),$C$3:$C$401),COLUMNS($Q:AE)),"-")</f>
        <v>-</v>
      </c>
    </row>
    <row r="193" spans="2:31" ht="13">
      <c r="B193" s="175"/>
      <c r="C193" s="19">
        <v>191</v>
      </c>
      <c r="D193" s="22" t="str">
        <f t="array" ref="D193">IF(ISERROR(INDEX(DossardsARV,MATCH($A$3&amp;C193,triselcourse&amp;claselcourARV,0))),"-",INDEX(DossardsARV,MATCH($A$3&amp;C193,triselcourse&amp;claselcourARV,0)))</f>
        <v>-</v>
      </c>
      <c r="E193" s="117" t="str">
        <f t="shared" si="33"/>
        <v>-</v>
      </c>
      <c r="F193" s="117" t="str">
        <f t="shared" si="34"/>
        <v>-</v>
      </c>
      <c r="G193" s="21" t="str">
        <f t="array" ref="G193">IF($D193="","",IF(ISERROR(INDEX(TempsARV,MATCH($A$3&amp;D193,triselcourse&amp;DossardsARV,0))),"-",INDEX(TempsARV,MATCH($A$3&amp;D193,triselcourse&amp;DossardsARV,0))))</f>
        <v>-</v>
      </c>
      <c r="H193" s="117" t="str">
        <f t="shared" si="35"/>
        <v/>
      </c>
      <c r="I193" s="117" t="str">
        <f t="shared" si="36"/>
        <v/>
      </c>
      <c r="J193" s="117" t="str">
        <f t="shared" si="37"/>
        <v/>
      </c>
      <c r="K193" s="117" t="str">
        <f t="shared" si="38"/>
        <v/>
      </c>
      <c r="L193" s="62" t="str">
        <f t="array" aca="1" ref="L193" ca="1">IF(ISBLANK($C193),"",IF(OR(COUNTIF(clubARV5,H193)&lt;choixt5,COUNTIF($H$2:H192,H193)),"",SUM(SMALL(IF(clubARV5=H193,$C$3:$C$401),ROW(INDIRECT("1:"&amp;choixt5))))+ROW()/9^9))</f>
        <v/>
      </c>
      <c r="M193" s="36" t="str">
        <f ca="1">IF(N193="","",ROWS(M$3:M193))</f>
        <v/>
      </c>
      <c r="N193" s="1" t="str">
        <f ca="1">IF(COUNT(POINTS1b5)&lt;ROWS(N$3:N193),"",INDEX(clubARV5,MATCH(P193,POINTS1b5,0)))</f>
        <v/>
      </c>
      <c r="O193" s="1">
        <f t="shared" ca="1" si="32"/>
        <v>399</v>
      </c>
      <c r="P193" s="2" t="str">
        <f ca="1">IF(COUNT(POINTS1b5)&lt;ROWS(P$3:P193),"",SMALL(POINTS1b5,ROWS(P$3:P193)))</f>
        <v/>
      </c>
      <c r="Q193" s="40" t="str">
        <f t="array" aca="1" ref="Q193" ca="1">IFERROR(SMALL(IF(($H$3:$H$401=$N193)*($H$3:$H$401&lt;&gt;""),$C$3:$C$401),COLUMNS($Q:Q)),"-")</f>
        <v>-</v>
      </c>
      <c r="R193" s="63" t="str">
        <f t="array" aca="1" ref="R193" ca="1">IFERROR(SMALL(IF(($H$3:$H$401=$N193)*($H$3:$H$401&lt;&gt;""),$C$3:$C$401),COLUMNS($Q:R)),"-")</f>
        <v>-</v>
      </c>
      <c r="S193" s="63" t="str">
        <f t="array" aca="1" ref="S193" ca="1">IFERROR(SMALL(IF(($H$3:$H$401=$N193)*($H$3:$H$401&lt;&gt;""),$C$3:$C$401),COLUMNS($Q:S)),"-")</f>
        <v>-</v>
      </c>
      <c r="T193" s="63" t="str">
        <f t="array" aca="1" ref="T193" ca="1">IFERROR(SMALL(IF(($H$3:$H$401=$N193)*($H$3:$H$401&lt;&gt;""),$C$3:$C$401),COLUMNS($Q:T)),"-")</f>
        <v>-</v>
      </c>
      <c r="U193" s="63" t="str">
        <f t="array" aca="1" ref="U193" ca="1">IFERROR(SMALL(IF(($H$3:$H$401=$N193)*($H$3:$H$401&lt;&gt;""),$C$3:$C$401),COLUMNS($Q:U)),"-")</f>
        <v>-</v>
      </c>
      <c r="V193" s="40" t="str">
        <f t="array" aca="1" ref="V193" ca="1">IFERROR(SMALL(IF(($H$3:$H$401=$N193)*($H$3:$H$401&lt;&gt;""),$C$3:$C$401),COLUMNS($Q:V)),"-")</f>
        <v>-</v>
      </c>
      <c r="W193" s="63" t="str">
        <f t="array" aca="1" ref="W193" ca="1">IFERROR(SMALL(IF(($H$3:$H$401=$N193)*($H$3:$H$401&lt;&gt;""),$C$3:$C$401),COLUMNS($Q:W)),"-")</f>
        <v>-</v>
      </c>
      <c r="X193" s="63" t="str">
        <f t="array" aca="1" ref="X193" ca="1">IFERROR(SMALL(IF(($H$3:$H$401=$N193)*($H$3:$H$401&lt;&gt;""),$C$3:$C$401),COLUMNS($Q:X)),"-")</f>
        <v>-</v>
      </c>
      <c r="Y193" s="63" t="str">
        <f t="array" aca="1" ref="Y193" ca="1">IFERROR(SMALL(IF(($H$3:$H$401=$N193)*($H$3:$H$401&lt;&gt;""),$C$3:$C$401),COLUMNS($Q:Y)),"-")</f>
        <v>-</v>
      </c>
      <c r="Z193" s="63" t="str">
        <f t="array" aca="1" ref="Z193" ca="1">IFERROR(SMALL(IF(($H$3:$H$401=$N193)*($H$3:$H$401&lt;&gt;""),$C$3:$C$401),COLUMNS($Q:Z)),"-")</f>
        <v>-</v>
      </c>
      <c r="AA193" s="40" t="str">
        <f t="array" aca="1" ref="AA193" ca="1">IFERROR(SMALL(IF(($H$3:$H$401=$N193)*($H$3:$H$401&lt;&gt;""),$C$3:$C$401),COLUMNS($Q:AA)),"-")</f>
        <v>-</v>
      </c>
      <c r="AB193" s="63" t="str">
        <f t="array" aca="1" ref="AB193" ca="1">IFERROR(SMALL(IF(($H$3:$H$401=$N193)*($H$3:$H$401&lt;&gt;""),$C$3:$C$401),COLUMNS($Q:AB)),"-")</f>
        <v>-</v>
      </c>
      <c r="AC193" s="63" t="str">
        <f t="array" aca="1" ref="AC193" ca="1">IFERROR(SMALL(IF(($H$3:$H$401=$N193)*($H$3:$H$401&lt;&gt;""),$C$3:$C$401),COLUMNS($Q:AC)),"-")</f>
        <v>-</v>
      </c>
      <c r="AD193" s="63" t="str">
        <f t="array" aca="1" ref="AD193" ca="1">IFERROR(SMALL(IF(($H$3:$H$401=$N193)*($H$3:$H$401&lt;&gt;""),$C$3:$C$401),COLUMNS($Q:AD)),"-")</f>
        <v>-</v>
      </c>
      <c r="AE193" s="63" t="str">
        <f t="array" aca="1" ref="AE193" ca="1">IFERROR(SMALL(IF(($H$3:$H$401=$N193)*($H$3:$H$401&lt;&gt;""),$C$3:$C$401),COLUMNS($Q:AE)),"-")</f>
        <v>-</v>
      </c>
    </row>
    <row r="194" spans="2:31" ht="13">
      <c r="B194" s="175"/>
      <c r="C194" s="19">
        <v>192</v>
      </c>
      <c r="D194" s="22" t="str">
        <f t="array" ref="D194">IF(ISERROR(INDEX(DossardsARV,MATCH($A$3&amp;C194,triselcourse&amp;claselcourARV,0))),"-",INDEX(DossardsARV,MATCH($A$3&amp;C194,triselcourse&amp;claselcourARV,0)))</f>
        <v>-</v>
      </c>
      <c r="E194" s="117" t="str">
        <f t="shared" si="33"/>
        <v>-</v>
      </c>
      <c r="F194" s="117" t="str">
        <f t="shared" si="34"/>
        <v>-</v>
      </c>
      <c r="G194" s="21" t="str">
        <f t="array" ref="G194">IF($D194="","",IF(ISERROR(INDEX(TempsARV,MATCH($A$3&amp;D194,triselcourse&amp;DossardsARV,0))),"-",INDEX(TempsARV,MATCH($A$3&amp;D194,triselcourse&amp;DossardsARV,0))))</f>
        <v>-</v>
      </c>
      <c r="H194" s="117" t="str">
        <f t="shared" si="35"/>
        <v/>
      </c>
      <c r="I194" s="117" t="str">
        <f t="shared" si="36"/>
        <v/>
      </c>
      <c r="J194" s="117" t="str">
        <f t="shared" si="37"/>
        <v/>
      </c>
      <c r="K194" s="117" t="str">
        <f t="shared" si="38"/>
        <v/>
      </c>
      <c r="L194" s="62" t="str">
        <f t="array" aca="1" ref="L194" ca="1">IF(ISBLANK($C194),"",IF(OR(COUNTIF(clubARV5,H194)&lt;choixt5,COUNTIF($H$2:H193,H194)),"",SUM(SMALL(IF(clubARV5=H194,$C$3:$C$401),ROW(INDIRECT("1:"&amp;choixt5))))+ROW()/9^9))</f>
        <v/>
      </c>
      <c r="M194" s="36" t="str">
        <f ca="1">IF(N194="","",ROWS(M$3:M194))</f>
        <v/>
      </c>
      <c r="N194" s="1" t="str">
        <f ca="1">IF(COUNT(POINTS1b5)&lt;ROWS(N$3:N194),"",INDEX(clubARV5,MATCH(P194,POINTS1b5,0)))</f>
        <v/>
      </c>
      <c r="O194" s="1">
        <f t="shared" ca="1" si="32"/>
        <v>399</v>
      </c>
      <c r="P194" s="2" t="str">
        <f ca="1">IF(COUNT(POINTS1b5)&lt;ROWS(P$3:P194),"",SMALL(POINTS1b5,ROWS(P$3:P194)))</f>
        <v/>
      </c>
      <c r="Q194" s="40" t="str">
        <f t="array" aca="1" ref="Q194" ca="1">IFERROR(SMALL(IF(($H$3:$H$401=$N194)*($H$3:$H$401&lt;&gt;""),$C$3:$C$401),COLUMNS($Q:Q)),"-")</f>
        <v>-</v>
      </c>
      <c r="R194" s="63" t="str">
        <f t="array" aca="1" ref="R194" ca="1">IFERROR(SMALL(IF(($H$3:$H$401=$N194)*($H$3:$H$401&lt;&gt;""),$C$3:$C$401),COLUMNS($Q:R)),"-")</f>
        <v>-</v>
      </c>
      <c r="S194" s="63" t="str">
        <f t="array" aca="1" ref="S194" ca="1">IFERROR(SMALL(IF(($H$3:$H$401=$N194)*($H$3:$H$401&lt;&gt;""),$C$3:$C$401),COLUMNS($Q:S)),"-")</f>
        <v>-</v>
      </c>
      <c r="T194" s="63" t="str">
        <f t="array" aca="1" ref="T194" ca="1">IFERROR(SMALL(IF(($H$3:$H$401=$N194)*($H$3:$H$401&lt;&gt;""),$C$3:$C$401),COLUMNS($Q:T)),"-")</f>
        <v>-</v>
      </c>
      <c r="U194" s="63" t="str">
        <f t="array" aca="1" ref="U194" ca="1">IFERROR(SMALL(IF(($H$3:$H$401=$N194)*($H$3:$H$401&lt;&gt;""),$C$3:$C$401),COLUMNS($Q:U)),"-")</f>
        <v>-</v>
      </c>
      <c r="V194" s="40" t="str">
        <f t="array" aca="1" ref="V194" ca="1">IFERROR(SMALL(IF(($H$3:$H$401=$N194)*($H$3:$H$401&lt;&gt;""),$C$3:$C$401),COLUMNS($Q:V)),"-")</f>
        <v>-</v>
      </c>
      <c r="W194" s="63" t="str">
        <f t="array" aca="1" ref="W194" ca="1">IFERROR(SMALL(IF(($H$3:$H$401=$N194)*($H$3:$H$401&lt;&gt;""),$C$3:$C$401),COLUMNS($Q:W)),"-")</f>
        <v>-</v>
      </c>
      <c r="X194" s="63" t="str">
        <f t="array" aca="1" ref="X194" ca="1">IFERROR(SMALL(IF(($H$3:$H$401=$N194)*($H$3:$H$401&lt;&gt;""),$C$3:$C$401),COLUMNS($Q:X)),"-")</f>
        <v>-</v>
      </c>
      <c r="Y194" s="63" t="str">
        <f t="array" aca="1" ref="Y194" ca="1">IFERROR(SMALL(IF(($H$3:$H$401=$N194)*($H$3:$H$401&lt;&gt;""),$C$3:$C$401),COLUMNS($Q:Y)),"-")</f>
        <v>-</v>
      </c>
      <c r="Z194" s="63" t="str">
        <f t="array" aca="1" ref="Z194" ca="1">IFERROR(SMALL(IF(($H$3:$H$401=$N194)*($H$3:$H$401&lt;&gt;""),$C$3:$C$401),COLUMNS($Q:Z)),"-")</f>
        <v>-</v>
      </c>
      <c r="AA194" s="40" t="str">
        <f t="array" aca="1" ref="AA194" ca="1">IFERROR(SMALL(IF(($H$3:$H$401=$N194)*($H$3:$H$401&lt;&gt;""),$C$3:$C$401),COLUMNS($Q:AA)),"-")</f>
        <v>-</v>
      </c>
      <c r="AB194" s="63" t="str">
        <f t="array" aca="1" ref="AB194" ca="1">IFERROR(SMALL(IF(($H$3:$H$401=$N194)*($H$3:$H$401&lt;&gt;""),$C$3:$C$401),COLUMNS($Q:AB)),"-")</f>
        <v>-</v>
      </c>
      <c r="AC194" s="63" t="str">
        <f t="array" aca="1" ref="AC194" ca="1">IFERROR(SMALL(IF(($H$3:$H$401=$N194)*($H$3:$H$401&lt;&gt;""),$C$3:$C$401),COLUMNS($Q:AC)),"-")</f>
        <v>-</v>
      </c>
      <c r="AD194" s="63" t="str">
        <f t="array" aca="1" ref="AD194" ca="1">IFERROR(SMALL(IF(($H$3:$H$401=$N194)*($H$3:$H$401&lt;&gt;""),$C$3:$C$401),COLUMNS($Q:AD)),"-")</f>
        <v>-</v>
      </c>
      <c r="AE194" s="63" t="str">
        <f t="array" aca="1" ref="AE194" ca="1">IFERROR(SMALL(IF(($H$3:$H$401=$N194)*($H$3:$H$401&lt;&gt;""),$C$3:$C$401),COLUMNS($Q:AE)),"-")</f>
        <v>-</v>
      </c>
    </row>
    <row r="195" spans="2:31" ht="13">
      <c r="B195" s="175"/>
      <c r="C195" s="19">
        <v>193</v>
      </c>
      <c r="D195" s="22" t="str">
        <f t="array" ref="D195">IF(ISERROR(INDEX(DossardsARV,MATCH($A$3&amp;C195,triselcourse&amp;claselcourARV,0))),"-",INDEX(DossardsARV,MATCH($A$3&amp;C195,triselcourse&amp;claselcourARV,0)))</f>
        <v>-</v>
      </c>
      <c r="E195" s="117" t="str">
        <f t="shared" si="33"/>
        <v>-</v>
      </c>
      <c r="F195" s="117" t="str">
        <f t="shared" si="34"/>
        <v>-</v>
      </c>
      <c r="G195" s="21" t="str">
        <f t="array" ref="G195">IF($D195="","",IF(ISERROR(INDEX(TempsARV,MATCH($A$3&amp;D195,triselcourse&amp;DossardsARV,0))),"-",INDEX(TempsARV,MATCH($A$3&amp;D195,triselcourse&amp;DossardsARV,0))))</f>
        <v>-</v>
      </c>
      <c r="H195" s="117" t="str">
        <f t="shared" si="35"/>
        <v/>
      </c>
      <c r="I195" s="117" t="str">
        <f t="shared" si="36"/>
        <v/>
      </c>
      <c r="J195" s="117" t="str">
        <f t="shared" si="37"/>
        <v/>
      </c>
      <c r="K195" s="117" t="str">
        <f t="shared" si="38"/>
        <v/>
      </c>
      <c r="L195" s="62" t="str">
        <f t="array" aca="1" ref="L195" ca="1">IF(ISBLANK($C195),"",IF(OR(COUNTIF(clubARV5,H195)&lt;choixt5,COUNTIF($H$2:H194,H195)),"",SUM(SMALL(IF(clubARV5=H195,$C$3:$C$401),ROW(INDIRECT("1:"&amp;choixt5))))+ROW()/9^9))</f>
        <v/>
      </c>
      <c r="M195" s="36" t="str">
        <f ca="1">IF(N195="","",ROWS(M$3:M195))</f>
        <v/>
      </c>
      <c r="N195" s="1" t="str">
        <f ca="1">IF(COUNT(POINTS1b5)&lt;ROWS(N$3:N195),"",INDEX(clubARV5,MATCH(P195,POINTS1b5,0)))</f>
        <v/>
      </c>
      <c r="O195" s="1">
        <f t="shared" ref="O195:O258" ca="1" si="39">IF(COUNTIF(clubARV5,N195)=0,"",COUNTIF(clubARV5,N195))</f>
        <v>399</v>
      </c>
      <c r="P195" s="2" t="str">
        <f ca="1">IF(COUNT(POINTS1b5)&lt;ROWS(P$3:P195),"",SMALL(POINTS1b5,ROWS(P$3:P195)))</f>
        <v/>
      </c>
      <c r="Q195" s="40" t="str">
        <f t="array" aca="1" ref="Q195" ca="1">IFERROR(SMALL(IF(($H$3:$H$401=$N195)*($H$3:$H$401&lt;&gt;""),$C$3:$C$401),COLUMNS($Q:Q)),"-")</f>
        <v>-</v>
      </c>
      <c r="R195" s="63" t="str">
        <f t="array" aca="1" ref="R195" ca="1">IFERROR(SMALL(IF(($H$3:$H$401=$N195)*($H$3:$H$401&lt;&gt;""),$C$3:$C$401),COLUMNS($Q:R)),"-")</f>
        <v>-</v>
      </c>
      <c r="S195" s="63" t="str">
        <f t="array" aca="1" ref="S195" ca="1">IFERROR(SMALL(IF(($H$3:$H$401=$N195)*($H$3:$H$401&lt;&gt;""),$C$3:$C$401),COLUMNS($Q:S)),"-")</f>
        <v>-</v>
      </c>
      <c r="T195" s="63" t="str">
        <f t="array" aca="1" ref="T195" ca="1">IFERROR(SMALL(IF(($H$3:$H$401=$N195)*($H$3:$H$401&lt;&gt;""),$C$3:$C$401),COLUMNS($Q:T)),"-")</f>
        <v>-</v>
      </c>
      <c r="U195" s="63" t="str">
        <f t="array" aca="1" ref="U195" ca="1">IFERROR(SMALL(IF(($H$3:$H$401=$N195)*($H$3:$H$401&lt;&gt;""),$C$3:$C$401),COLUMNS($Q:U)),"-")</f>
        <v>-</v>
      </c>
      <c r="V195" s="40" t="str">
        <f t="array" aca="1" ref="V195" ca="1">IFERROR(SMALL(IF(($H$3:$H$401=$N195)*($H$3:$H$401&lt;&gt;""),$C$3:$C$401),COLUMNS($Q:V)),"-")</f>
        <v>-</v>
      </c>
      <c r="W195" s="63" t="str">
        <f t="array" aca="1" ref="W195" ca="1">IFERROR(SMALL(IF(($H$3:$H$401=$N195)*($H$3:$H$401&lt;&gt;""),$C$3:$C$401),COLUMNS($Q:W)),"-")</f>
        <v>-</v>
      </c>
      <c r="X195" s="63" t="str">
        <f t="array" aca="1" ref="X195" ca="1">IFERROR(SMALL(IF(($H$3:$H$401=$N195)*($H$3:$H$401&lt;&gt;""),$C$3:$C$401),COLUMNS($Q:X)),"-")</f>
        <v>-</v>
      </c>
      <c r="Y195" s="63" t="str">
        <f t="array" aca="1" ref="Y195" ca="1">IFERROR(SMALL(IF(($H$3:$H$401=$N195)*($H$3:$H$401&lt;&gt;""),$C$3:$C$401),COLUMNS($Q:Y)),"-")</f>
        <v>-</v>
      </c>
      <c r="Z195" s="63" t="str">
        <f t="array" aca="1" ref="Z195" ca="1">IFERROR(SMALL(IF(($H$3:$H$401=$N195)*($H$3:$H$401&lt;&gt;""),$C$3:$C$401),COLUMNS($Q:Z)),"-")</f>
        <v>-</v>
      </c>
      <c r="AA195" s="40" t="str">
        <f t="array" aca="1" ref="AA195" ca="1">IFERROR(SMALL(IF(($H$3:$H$401=$N195)*($H$3:$H$401&lt;&gt;""),$C$3:$C$401),COLUMNS($Q:AA)),"-")</f>
        <v>-</v>
      </c>
      <c r="AB195" s="63" t="str">
        <f t="array" aca="1" ref="AB195" ca="1">IFERROR(SMALL(IF(($H$3:$H$401=$N195)*($H$3:$H$401&lt;&gt;""),$C$3:$C$401),COLUMNS($Q:AB)),"-")</f>
        <v>-</v>
      </c>
      <c r="AC195" s="63" t="str">
        <f t="array" aca="1" ref="AC195" ca="1">IFERROR(SMALL(IF(($H$3:$H$401=$N195)*($H$3:$H$401&lt;&gt;""),$C$3:$C$401),COLUMNS($Q:AC)),"-")</f>
        <v>-</v>
      </c>
      <c r="AD195" s="63" t="str">
        <f t="array" aca="1" ref="AD195" ca="1">IFERROR(SMALL(IF(($H$3:$H$401=$N195)*($H$3:$H$401&lt;&gt;""),$C$3:$C$401),COLUMNS($Q:AD)),"-")</f>
        <v>-</v>
      </c>
      <c r="AE195" s="63" t="str">
        <f t="array" aca="1" ref="AE195" ca="1">IFERROR(SMALL(IF(($H$3:$H$401=$N195)*($H$3:$H$401&lt;&gt;""),$C$3:$C$401),COLUMNS($Q:AE)),"-")</f>
        <v>-</v>
      </c>
    </row>
    <row r="196" spans="2:31" ht="13">
      <c r="B196" s="175"/>
      <c r="C196" s="19">
        <v>194</v>
      </c>
      <c r="D196" s="22" t="str">
        <f t="array" ref="D196">IF(ISERROR(INDEX(DossardsARV,MATCH($A$3&amp;C196,triselcourse&amp;claselcourARV,0))),"-",INDEX(DossardsARV,MATCH($A$3&amp;C196,triselcourse&amp;claselcourARV,0)))</f>
        <v>-</v>
      </c>
      <c r="E196" s="117" t="str">
        <f t="shared" si="33"/>
        <v>-</v>
      </c>
      <c r="F196" s="117" t="str">
        <f t="shared" si="34"/>
        <v>-</v>
      </c>
      <c r="G196" s="21" t="str">
        <f t="array" ref="G196">IF($D196="","",IF(ISERROR(INDEX(TempsARV,MATCH($A$3&amp;D196,triselcourse&amp;DossardsARV,0))),"-",INDEX(TempsARV,MATCH($A$3&amp;D196,triselcourse&amp;DossardsARV,0))))</f>
        <v>-</v>
      </c>
      <c r="H196" s="117" t="str">
        <f t="shared" si="35"/>
        <v/>
      </c>
      <c r="I196" s="117" t="str">
        <f t="shared" si="36"/>
        <v/>
      </c>
      <c r="J196" s="117" t="str">
        <f t="shared" si="37"/>
        <v/>
      </c>
      <c r="K196" s="117" t="str">
        <f t="shared" si="38"/>
        <v/>
      </c>
      <c r="L196" s="62" t="str">
        <f t="array" aca="1" ref="L196" ca="1">IF(ISBLANK($C196),"",IF(OR(COUNTIF(clubARV5,H196)&lt;choixt5,COUNTIF($H$2:H195,H196)),"",SUM(SMALL(IF(clubARV5=H196,$C$3:$C$401),ROW(INDIRECT("1:"&amp;choixt5))))+ROW()/9^9))</f>
        <v/>
      </c>
      <c r="M196" s="36" t="str">
        <f ca="1">IF(N196="","",ROWS(M$3:M196))</f>
        <v/>
      </c>
      <c r="N196" s="1" t="str">
        <f ca="1">IF(COUNT(POINTS1b5)&lt;ROWS(N$3:N196),"",INDEX(clubARV5,MATCH(P196,POINTS1b5,0)))</f>
        <v/>
      </c>
      <c r="O196" s="1">
        <f t="shared" ca="1" si="39"/>
        <v>399</v>
      </c>
      <c r="P196" s="2" t="str">
        <f ca="1">IF(COUNT(POINTS1b5)&lt;ROWS(P$3:P196),"",SMALL(POINTS1b5,ROWS(P$3:P196)))</f>
        <v/>
      </c>
      <c r="Q196" s="40" t="str">
        <f t="array" aca="1" ref="Q196" ca="1">IFERROR(SMALL(IF(($H$3:$H$401=$N196)*($H$3:$H$401&lt;&gt;""),$C$3:$C$401),COLUMNS($Q:Q)),"-")</f>
        <v>-</v>
      </c>
      <c r="R196" s="63" t="str">
        <f t="array" aca="1" ref="R196" ca="1">IFERROR(SMALL(IF(($H$3:$H$401=$N196)*($H$3:$H$401&lt;&gt;""),$C$3:$C$401),COLUMNS($Q:R)),"-")</f>
        <v>-</v>
      </c>
      <c r="S196" s="63" t="str">
        <f t="array" aca="1" ref="S196" ca="1">IFERROR(SMALL(IF(($H$3:$H$401=$N196)*($H$3:$H$401&lt;&gt;""),$C$3:$C$401),COLUMNS($Q:S)),"-")</f>
        <v>-</v>
      </c>
      <c r="T196" s="63" t="str">
        <f t="array" aca="1" ref="T196" ca="1">IFERROR(SMALL(IF(($H$3:$H$401=$N196)*($H$3:$H$401&lt;&gt;""),$C$3:$C$401),COLUMNS($Q:T)),"-")</f>
        <v>-</v>
      </c>
      <c r="U196" s="63" t="str">
        <f t="array" aca="1" ref="U196" ca="1">IFERROR(SMALL(IF(($H$3:$H$401=$N196)*($H$3:$H$401&lt;&gt;""),$C$3:$C$401),COLUMNS($Q:U)),"-")</f>
        <v>-</v>
      </c>
      <c r="V196" s="40" t="str">
        <f t="array" aca="1" ref="V196" ca="1">IFERROR(SMALL(IF(($H$3:$H$401=$N196)*($H$3:$H$401&lt;&gt;""),$C$3:$C$401),COLUMNS($Q:V)),"-")</f>
        <v>-</v>
      </c>
      <c r="W196" s="63" t="str">
        <f t="array" aca="1" ref="W196" ca="1">IFERROR(SMALL(IF(($H$3:$H$401=$N196)*($H$3:$H$401&lt;&gt;""),$C$3:$C$401),COLUMNS($Q:W)),"-")</f>
        <v>-</v>
      </c>
      <c r="X196" s="63" t="str">
        <f t="array" aca="1" ref="X196" ca="1">IFERROR(SMALL(IF(($H$3:$H$401=$N196)*($H$3:$H$401&lt;&gt;""),$C$3:$C$401),COLUMNS($Q:X)),"-")</f>
        <v>-</v>
      </c>
      <c r="Y196" s="63" t="str">
        <f t="array" aca="1" ref="Y196" ca="1">IFERROR(SMALL(IF(($H$3:$H$401=$N196)*($H$3:$H$401&lt;&gt;""),$C$3:$C$401),COLUMNS($Q:Y)),"-")</f>
        <v>-</v>
      </c>
      <c r="Z196" s="63" t="str">
        <f t="array" aca="1" ref="Z196" ca="1">IFERROR(SMALL(IF(($H$3:$H$401=$N196)*($H$3:$H$401&lt;&gt;""),$C$3:$C$401),COLUMNS($Q:Z)),"-")</f>
        <v>-</v>
      </c>
      <c r="AA196" s="40" t="str">
        <f t="array" aca="1" ref="AA196" ca="1">IFERROR(SMALL(IF(($H$3:$H$401=$N196)*($H$3:$H$401&lt;&gt;""),$C$3:$C$401),COLUMNS($Q:AA)),"-")</f>
        <v>-</v>
      </c>
      <c r="AB196" s="63" t="str">
        <f t="array" aca="1" ref="AB196" ca="1">IFERROR(SMALL(IF(($H$3:$H$401=$N196)*($H$3:$H$401&lt;&gt;""),$C$3:$C$401),COLUMNS($Q:AB)),"-")</f>
        <v>-</v>
      </c>
      <c r="AC196" s="63" t="str">
        <f t="array" aca="1" ref="AC196" ca="1">IFERROR(SMALL(IF(($H$3:$H$401=$N196)*($H$3:$H$401&lt;&gt;""),$C$3:$C$401),COLUMNS($Q:AC)),"-")</f>
        <v>-</v>
      </c>
      <c r="AD196" s="63" t="str">
        <f t="array" aca="1" ref="AD196" ca="1">IFERROR(SMALL(IF(($H$3:$H$401=$N196)*($H$3:$H$401&lt;&gt;""),$C$3:$C$401),COLUMNS($Q:AD)),"-")</f>
        <v>-</v>
      </c>
      <c r="AE196" s="63" t="str">
        <f t="array" aca="1" ref="AE196" ca="1">IFERROR(SMALL(IF(($H$3:$H$401=$N196)*($H$3:$H$401&lt;&gt;""),$C$3:$C$401),COLUMNS($Q:AE)),"-")</f>
        <v>-</v>
      </c>
    </row>
    <row r="197" spans="2:31" ht="13">
      <c r="B197" s="175"/>
      <c r="C197" s="19">
        <v>195</v>
      </c>
      <c r="D197" s="22" t="str">
        <f t="array" ref="D197">IF(ISERROR(INDEX(DossardsARV,MATCH($A$3&amp;C197,triselcourse&amp;claselcourARV,0))),"-",INDEX(DossardsARV,MATCH($A$3&amp;C197,triselcourse&amp;claselcourARV,0)))</f>
        <v>-</v>
      </c>
      <c r="E197" s="117" t="str">
        <f t="shared" si="33"/>
        <v>-</v>
      </c>
      <c r="F197" s="117" t="str">
        <f t="shared" si="34"/>
        <v>-</v>
      </c>
      <c r="G197" s="21" t="str">
        <f t="array" ref="G197">IF($D197="","",IF(ISERROR(INDEX(TempsARV,MATCH($A$3&amp;D197,triselcourse&amp;DossardsARV,0))),"-",INDEX(TempsARV,MATCH($A$3&amp;D197,triselcourse&amp;DossardsARV,0))))</f>
        <v>-</v>
      </c>
      <c r="H197" s="117" t="str">
        <f t="shared" si="35"/>
        <v/>
      </c>
      <c r="I197" s="117" t="str">
        <f t="shared" si="36"/>
        <v/>
      </c>
      <c r="J197" s="117" t="str">
        <f t="shared" si="37"/>
        <v/>
      </c>
      <c r="K197" s="117" t="str">
        <f t="shared" si="38"/>
        <v/>
      </c>
      <c r="L197" s="62" t="str">
        <f t="array" aca="1" ref="L197" ca="1">IF(ISBLANK($C197),"",IF(OR(COUNTIF(clubARV5,H197)&lt;choixt5,COUNTIF($H$2:H196,H197)),"",SUM(SMALL(IF(clubARV5=H197,$C$3:$C$401),ROW(INDIRECT("1:"&amp;choixt5))))+ROW()/9^9))</f>
        <v/>
      </c>
      <c r="M197" s="36" t="str">
        <f ca="1">IF(N197="","",ROWS(M$3:M197))</f>
        <v/>
      </c>
      <c r="N197" s="1" t="str">
        <f ca="1">IF(COUNT(POINTS1b5)&lt;ROWS(N$3:N197),"",INDEX(clubARV5,MATCH(P197,POINTS1b5,0)))</f>
        <v/>
      </c>
      <c r="O197" s="1">
        <f t="shared" ca="1" si="39"/>
        <v>399</v>
      </c>
      <c r="P197" s="2" t="str">
        <f ca="1">IF(COUNT(POINTS1b5)&lt;ROWS(P$3:P197),"",SMALL(POINTS1b5,ROWS(P$3:P197)))</f>
        <v/>
      </c>
      <c r="Q197" s="40" t="str">
        <f t="array" aca="1" ref="Q197" ca="1">IFERROR(SMALL(IF(($H$3:$H$401=$N197)*($H$3:$H$401&lt;&gt;""),$C$3:$C$401),COLUMNS($Q:Q)),"-")</f>
        <v>-</v>
      </c>
      <c r="R197" s="63" t="str">
        <f t="array" aca="1" ref="R197" ca="1">IFERROR(SMALL(IF(($H$3:$H$401=$N197)*($H$3:$H$401&lt;&gt;""),$C$3:$C$401),COLUMNS($Q:R)),"-")</f>
        <v>-</v>
      </c>
      <c r="S197" s="63" t="str">
        <f t="array" aca="1" ref="S197" ca="1">IFERROR(SMALL(IF(($H$3:$H$401=$N197)*($H$3:$H$401&lt;&gt;""),$C$3:$C$401),COLUMNS($Q:S)),"-")</f>
        <v>-</v>
      </c>
      <c r="T197" s="63" t="str">
        <f t="array" aca="1" ref="T197" ca="1">IFERROR(SMALL(IF(($H$3:$H$401=$N197)*($H$3:$H$401&lt;&gt;""),$C$3:$C$401),COLUMNS($Q:T)),"-")</f>
        <v>-</v>
      </c>
      <c r="U197" s="63" t="str">
        <f t="array" aca="1" ref="U197" ca="1">IFERROR(SMALL(IF(($H$3:$H$401=$N197)*($H$3:$H$401&lt;&gt;""),$C$3:$C$401),COLUMNS($Q:U)),"-")</f>
        <v>-</v>
      </c>
      <c r="V197" s="40" t="str">
        <f t="array" aca="1" ref="V197" ca="1">IFERROR(SMALL(IF(($H$3:$H$401=$N197)*($H$3:$H$401&lt;&gt;""),$C$3:$C$401),COLUMNS($Q:V)),"-")</f>
        <v>-</v>
      </c>
      <c r="W197" s="63" t="str">
        <f t="array" aca="1" ref="W197" ca="1">IFERROR(SMALL(IF(($H$3:$H$401=$N197)*($H$3:$H$401&lt;&gt;""),$C$3:$C$401),COLUMNS($Q:W)),"-")</f>
        <v>-</v>
      </c>
      <c r="X197" s="63" t="str">
        <f t="array" aca="1" ref="X197" ca="1">IFERROR(SMALL(IF(($H$3:$H$401=$N197)*($H$3:$H$401&lt;&gt;""),$C$3:$C$401),COLUMNS($Q:X)),"-")</f>
        <v>-</v>
      </c>
      <c r="Y197" s="63" t="str">
        <f t="array" aca="1" ref="Y197" ca="1">IFERROR(SMALL(IF(($H$3:$H$401=$N197)*($H$3:$H$401&lt;&gt;""),$C$3:$C$401),COLUMNS($Q:Y)),"-")</f>
        <v>-</v>
      </c>
      <c r="Z197" s="63" t="str">
        <f t="array" aca="1" ref="Z197" ca="1">IFERROR(SMALL(IF(($H$3:$H$401=$N197)*($H$3:$H$401&lt;&gt;""),$C$3:$C$401),COLUMNS($Q:Z)),"-")</f>
        <v>-</v>
      </c>
      <c r="AA197" s="40" t="str">
        <f t="array" aca="1" ref="AA197" ca="1">IFERROR(SMALL(IF(($H$3:$H$401=$N197)*($H$3:$H$401&lt;&gt;""),$C$3:$C$401),COLUMNS($Q:AA)),"-")</f>
        <v>-</v>
      </c>
      <c r="AB197" s="63" t="str">
        <f t="array" aca="1" ref="AB197" ca="1">IFERROR(SMALL(IF(($H$3:$H$401=$N197)*($H$3:$H$401&lt;&gt;""),$C$3:$C$401),COLUMNS($Q:AB)),"-")</f>
        <v>-</v>
      </c>
      <c r="AC197" s="63" t="str">
        <f t="array" aca="1" ref="AC197" ca="1">IFERROR(SMALL(IF(($H$3:$H$401=$N197)*($H$3:$H$401&lt;&gt;""),$C$3:$C$401),COLUMNS($Q:AC)),"-")</f>
        <v>-</v>
      </c>
      <c r="AD197" s="63" t="str">
        <f t="array" aca="1" ref="AD197" ca="1">IFERROR(SMALL(IF(($H$3:$H$401=$N197)*($H$3:$H$401&lt;&gt;""),$C$3:$C$401),COLUMNS($Q:AD)),"-")</f>
        <v>-</v>
      </c>
      <c r="AE197" s="63" t="str">
        <f t="array" aca="1" ref="AE197" ca="1">IFERROR(SMALL(IF(($H$3:$H$401=$N197)*($H$3:$H$401&lt;&gt;""),$C$3:$C$401),COLUMNS($Q:AE)),"-")</f>
        <v>-</v>
      </c>
    </row>
    <row r="198" spans="2:31" ht="13">
      <c r="B198" s="175"/>
      <c r="C198" s="19">
        <v>196</v>
      </c>
      <c r="D198" s="22" t="str">
        <f t="array" ref="D198">IF(ISERROR(INDEX(DossardsARV,MATCH($A$3&amp;C198,triselcourse&amp;claselcourARV,0))),"-",INDEX(DossardsARV,MATCH($A$3&amp;C198,triselcourse&amp;claselcourARV,0)))</f>
        <v>-</v>
      </c>
      <c r="E198" s="117" t="str">
        <f t="shared" si="33"/>
        <v>-</v>
      </c>
      <c r="F198" s="117" t="str">
        <f t="shared" si="34"/>
        <v>-</v>
      </c>
      <c r="G198" s="21" t="str">
        <f t="array" ref="G198">IF($D198="","",IF(ISERROR(INDEX(TempsARV,MATCH($A$3&amp;D198,triselcourse&amp;DossardsARV,0))),"-",INDEX(TempsARV,MATCH($A$3&amp;D198,triselcourse&amp;DossardsARV,0))))</f>
        <v>-</v>
      </c>
      <c r="H198" s="117" t="str">
        <f t="shared" si="35"/>
        <v/>
      </c>
      <c r="I198" s="117" t="str">
        <f t="shared" si="36"/>
        <v/>
      </c>
      <c r="J198" s="117" t="str">
        <f t="shared" si="37"/>
        <v/>
      </c>
      <c r="K198" s="117" t="str">
        <f t="shared" si="38"/>
        <v/>
      </c>
      <c r="L198" s="62" t="str">
        <f t="array" aca="1" ref="L198" ca="1">IF(ISBLANK($C198),"",IF(OR(COUNTIF(clubARV5,H198)&lt;choixt5,COUNTIF($H$2:H197,H198)),"",SUM(SMALL(IF(clubARV5=H198,$C$3:$C$401),ROW(INDIRECT("1:"&amp;choixt5))))+ROW()/9^9))</f>
        <v/>
      </c>
      <c r="M198" s="36" t="str">
        <f ca="1">IF(N198="","",ROWS(M$3:M198))</f>
        <v/>
      </c>
      <c r="N198" s="1" t="str">
        <f ca="1">IF(COUNT(POINTS1b5)&lt;ROWS(N$3:N198),"",INDEX(clubARV5,MATCH(P198,POINTS1b5,0)))</f>
        <v/>
      </c>
      <c r="O198" s="1">
        <f t="shared" ca="1" si="39"/>
        <v>399</v>
      </c>
      <c r="P198" s="2" t="str">
        <f ca="1">IF(COUNT(POINTS1b5)&lt;ROWS(P$3:P198),"",SMALL(POINTS1b5,ROWS(P$3:P198)))</f>
        <v/>
      </c>
      <c r="Q198" s="40" t="str">
        <f t="array" aca="1" ref="Q198" ca="1">IFERROR(SMALL(IF(($H$3:$H$401=$N198)*($H$3:$H$401&lt;&gt;""),$C$3:$C$401),COLUMNS($Q:Q)),"-")</f>
        <v>-</v>
      </c>
      <c r="R198" s="63" t="str">
        <f t="array" aca="1" ref="R198" ca="1">IFERROR(SMALL(IF(($H$3:$H$401=$N198)*($H$3:$H$401&lt;&gt;""),$C$3:$C$401),COLUMNS($Q:R)),"-")</f>
        <v>-</v>
      </c>
      <c r="S198" s="63" t="str">
        <f t="array" aca="1" ref="S198" ca="1">IFERROR(SMALL(IF(($H$3:$H$401=$N198)*($H$3:$H$401&lt;&gt;""),$C$3:$C$401),COLUMNS($Q:S)),"-")</f>
        <v>-</v>
      </c>
      <c r="T198" s="63" t="str">
        <f t="array" aca="1" ref="T198" ca="1">IFERROR(SMALL(IF(($H$3:$H$401=$N198)*($H$3:$H$401&lt;&gt;""),$C$3:$C$401),COLUMNS($Q:T)),"-")</f>
        <v>-</v>
      </c>
      <c r="U198" s="63" t="str">
        <f t="array" aca="1" ref="U198" ca="1">IFERROR(SMALL(IF(($H$3:$H$401=$N198)*($H$3:$H$401&lt;&gt;""),$C$3:$C$401),COLUMNS($Q:U)),"-")</f>
        <v>-</v>
      </c>
      <c r="V198" s="40" t="str">
        <f t="array" aca="1" ref="V198" ca="1">IFERROR(SMALL(IF(($H$3:$H$401=$N198)*($H$3:$H$401&lt;&gt;""),$C$3:$C$401),COLUMNS($Q:V)),"-")</f>
        <v>-</v>
      </c>
      <c r="W198" s="63" t="str">
        <f t="array" aca="1" ref="W198" ca="1">IFERROR(SMALL(IF(($H$3:$H$401=$N198)*($H$3:$H$401&lt;&gt;""),$C$3:$C$401),COLUMNS($Q:W)),"-")</f>
        <v>-</v>
      </c>
      <c r="X198" s="63" t="str">
        <f t="array" aca="1" ref="X198" ca="1">IFERROR(SMALL(IF(($H$3:$H$401=$N198)*($H$3:$H$401&lt;&gt;""),$C$3:$C$401),COLUMNS($Q:X)),"-")</f>
        <v>-</v>
      </c>
      <c r="Y198" s="63" t="str">
        <f t="array" aca="1" ref="Y198" ca="1">IFERROR(SMALL(IF(($H$3:$H$401=$N198)*($H$3:$H$401&lt;&gt;""),$C$3:$C$401),COLUMNS($Q:Y)),"-")</f>
        <v>-</v>
      </c>
      <c r="Z198" s="63" t="str">
        <f t="array" aca="1" ref="Z198" ca="1">IFERROR(SMALL(IF(($H$3:$H$401=$N198)*($H$3:$H$401&lt;&gt;""),$C$3:$C$401),COLUMNS($Q:Z)),"-")</f>
        <v>-</v>
      </c>
      <c r="AA198" s="40" t="str">
        <f t="array" aca="1" ref="AA198" ca="1">IFERROR(SMALL(IF(($H$3:$H$401=$N198)*($H$3:$H$401&lt;&gt;""),$C$3:$C$401),COLUMNS($Q:AA)),"-")</f>
        <v>-</v>
      </c>
      <c r="AB198" s="63" t="str">
        <f t="array" aca="1" ref="AB198" ca="1">IFERROR(SMALL(IF(($H$3:$H$401=$N198)*($H$3:$H$401&lt;&gt;""),$C$3:$C$401),COLUMNS($Q:AB)),"-")</f>
        <v>-</v>
      </c>
      <c r="AC198" s="63" t="str">
        <f t="array" aca="1" ref="AC198" ca="1">IFERROR(SMALL(IF(($H$3:$H$401=$N198)*($H$3:$H$401&lt;&gt;""),$C$3:$C$401),COLUMNS($Q:AC)),"-")</f>
        <v>-</v>
      </c>
      <c r="AD198" s="63" t="str">
        <f t="array" aca="1" ref="AD198" ca="1">IFERROR(SMALL(IF(($H$3:$H$401=$N198)*($H$3:$H$401&lt;&gt;""),$C$3:$C$401),COLUMNS($Q:AD)),"-")</f>
        <v>-</v>
      </c>
      <c r="AE198" s="63" t="str">
        <f t="array" aca="1" ref="AE198" ca="1">IFERROR(SMALL(IF(($H$3:$H$401=$N198)*($H$3:$H$401&lt;&gt;""),$C$3:$C$401),COLUMNS($Q:AE)),"-")</f>
        <v>-</v>
      </c>
    </row>
    <row r="199" spans="2:31" ht="13">
      <c r="B199" s="175"/>
      <c r="C199" s="19">
        <v>197</v>
      </c>
      <c r="D199" s="22" t="str">
        <f t="array" ref="D199">IF(ISERROR(INDEX(DossardsARV,MATCH($A$3&amp;C199,triselcourse&amp;claselcourARV,0))),"-",INDEX(DossardsARV,MATCH($A$3&amp;C199,triselcourse&amp;claselcourARV,0)))</f>
        <v>-</v>
      </c>
      <c r="E199" s="117" t="str">
        <f t="shared" si="33"/>
        <v>-</v>
      </c>
      <c r="F199" s="117" t="str">
        <f t="shared" si="34"/>
        <v>-</v>
      </c>
      <c r="G199" s="21" t="str">
        <f t="array" ref="G199">IF($D199="","",IF(ISERROR(INDEX(TempsARV,MATCH($A$3&amp;D199,triselcourse&amp;DossardsARV,0))),"-",INDEX(TempsARV,MATCH($A$3&amp;D199,triselcourse&amp;DossardsARV,0))))</f>
        <v>-</v>
      </c>
      <c r="H199" s="117" t="str">
        <f t="shared" si="35"/>
        <v/>
      </c>
      <c r="I199" s="117" t="str">
        <f t="shared" si="36"/>
        <v/>
      </c>
      <c r="J199" s="117" t="str">
        <f t="shared" si="37"/>
        <v/>
      </c>
      <c r="K199" s="117" t="str">
        <f t="shared" si="38"/>
        <v/>
      </c>
      <c r="L199" s="62" t="str">
        <f t="array" aca="1" ref="L199" ca="1">IF(ISBLANK($C199),"",IF(OR(COUNTIF(clubARV5,H199)&lt;choixt5,COUNTIF($H$2:H198,H199)),"",SUM(SMALL(IF(clubARV5=H199,$C$3:$C$401),ROW(INDIRECT("1:"&amp;choixt5))))+ROW()/9^9))</f>
        <v/>
      </c>
      <c r="M199" s="36" t="str">
        <f ca="1">IF(N199="","",ROWS(M$3:M199))</f>
        <v/>
      </c>
      <c r="N199" s="1" t="str">
        <f ca="1">IF(COUNT(POINTS1b5)&lt;ROWS(N$3:N199),"",INDEX(clubARV5,MATCH(P199,POINTS1b5,0)))</f>
        <v/>
      </c>
      <c r="O199" s="1">
        <f t="shared" ca="1" si="39"/>
        <v>399</v>
      </c>
      <c r="P199" s="2" t="str">
        <f ca="1">IF(COUNT(POINTS1b5)&lt;ROWS(P$3:P199),"",SMALL(POINTS1b5,ROWS(P$3:P199)))</f>
        <v/>
      </c>
      <c r="Q199" s="40" t="str">
        <f t="array" aca="1" ref="Q199" ca="1">IFERROR(SMALL(IF(($H$3:$H$401=$N199)*($H$3:$H$401&lt;&gt;""),$C$3:$C$401),COLUMNS($Q:Q)),"-")</f>
        <v>-</v>
      </c>
      <c r="R199" s="63" t="str">
        <f t="array" aca="1" ref="R199" ca="1">IFERROR(SMALL(IF(($H$3:$H$401=$N199)*($H$3:$H$401&lt;&gt;""),$C$3:$C$401),COLUMNS($Q:R)),"-")</f>
        <v>-</v>
      </c>
      <c r="S199" s="63" t="str">
        <f t="array" aca="1" ref="S199" ca="1">IFERROR(SMALL(IF(($H$3:$H$401=$N199)*($H$3:$H$401&lt;&gt;""),$C$3:$C$401),COLUMNS($Q:S)),"-")</f>
        <v>-</v>
      </c>
      <c r="T199" s="63" t="str">
        <f t="array" aca="1" ref="T199" ca="1">IFERROR(SMALL(IF(($H$3:$H$401=$N199)*($H$3:$H$401&lt;&gt;""),$C$3:$C$401),COLUMNS($Q:T)),"-")</f>
        <v>-</v>
      </c>
      <c r="U199" s="63" t="str">
        <f t="array" aca="1" ref="U199" ca="1">IFERROR(SMALL(IF(($H$3:$H$401=$N199)*($H$3:$H$401&lt;&gt;""),$C$3:$C$401),COLUMNS($Q:U)),"-")</f>
        <v>-</v>
      </c>
      <c r="V199" s="40" t="str">
        <f t="array" aca="1" ref="V199" ca="1">IFERROR(SMALL(IF(($H$3:$H$401=$N199)*($H$3:$H$401&lt;&gt;""),$C$3:$C$401),COLUMNS($Q:V)),"-")</f>
        <v>-</v>
      </c>
      <c r="W199" s="63" t="str">
        <f t="array" aca="1" ref="W199" ca="1">IFERROR(SMALL(IF(($H$3:$H$401=$N199)*($H$3:$H$401&lt;&gt;""),$C$3:$C$401),COLUMNS($Q:W)),"-")</f>
        <v>-</v>
      </c>
      <c r="X199" s="63" t="str">
        <f t="array" aca="1" ref="X199" ca="1">IFERROR(SMALL(IF(($H$3:$H$401=$N199)*($H$3:$H$401&lt;&gt;""),$C$3:$C$401),COLUMNS($Q:X)),"-")</f>
        <v>-</v>
      </c>
      <c r="Y199" s="63" t="str">
        <f t="array" aca="1" ref="Y199" ca="1">IFERROR(SMALL(IF(($H$3:$H$401=$N199)*($H$3:$H$401&lt;&gt;""),$C$3:$C$401),COLUMNS($Q:Y)),"-")</f>
        <v>-</v>
      </c>
      <c r="Z199" s="63" t="str">
        <f t="array" aca="1" ref="Z199" ca="1">IFERROR(SMALL(IF(($H$3:$H$401=$N199)*($H$3:$H$401&lt;&gt;""),$C$3:$C$401),COLUMNS($Q:Z)),"-")</f>
        <v>-</v>
      </c>
      <c r="AA199" s="40" t="str">
        <f t="array" aca="1" ref="AA199" ca="1">IFERROR(SMALL(IF(($H$3:$H$401=$N199)*($H$3:$H$401&lt;&gt;""),$C$3:$C$401),COLUMNS($Q:AA)),"-")</f>
        <v>-</v>
      </c>
      <c r="AB199" s="63" t="str">
        <f t="array" aca="1" ref="AB199" ca="1">IFERROR(SMALL(IF(($H$3:$H$401=$N199)*($H$3:$H$401&lt;&gt;""),$C$3:$C$401),COLUMNS($Q:AB)),"-")</f>
        <v>-</v>
      </c>
      <c r="AC199" s="63" t="str">
        <f t="array" aca="1" ref="AC199" ca="1">IFERROR(SMALL(IF(($H$3:$H$401=$N199)*($H$3:$H$401&lt;&gt;""),$C$3:$C$401),COLUMNS($Q:AC)),"-")</f>
        <v>-</v>
      </c>
      <c r="AD199" s="63" t="str">
        <f t="array" aca="1" ref="AD199" ca="1">IFERROR(SMALL(IF(($H$3:$H$401=$N199)*($H$3:$H$401&lt;&gt;""),$C$3:$C$401),COLUMNS($Q:AD)),"-")</f>
        <v>-</v>
      </c>
      <c r="AE199" s="63" t="str">
        <f t="array" aca="1" ref="AE199" ca="1">IFERROR(SMALL(IF(($H$3:$H$401=$N199)*($H$3:$H$401&lt;&gt;""),$C$3:$C$401),COLUMNS($Q:AE)),"-")</f>
        <v>-</v>
      </c>
    </row>
    <row r="200" spans="2:31" ht="13">
      <c r="B200" s="175"/>
      <c r="C200" s="19">
        <v>198</v>
      </c>
      <c r="D200" s="22" t="str">
        <f t="array" ref="D200">IF(ISERROR(INDEX(DossardsARV,MATCH($A$3&amp;C200,triselcourse&amp;claselcourARV,0))),"-",INDEX(DossardsARV,MATCH($A$3&amp;C200,triselcourse&amp;claselcourARV,0)))</f>
        <v>-</v>
      </c>
      <c r="E200" s="117" t="str">
        <f t="shared" si="33"/>
        <v>-</v>
      </c>
      <c r="F200" s="117" t="str">
        <f t="shared" si="34"/>
        <v>-</v>
      </c>
      <c r="G200" s="21" t="str">
        <f t="array" ref="G200">IF($D200="","",IF(ISERROR(INDEX(TempsARV,MATCH($A$3&amp;D200,triselcourse&amp;DossardsARV,0))),"-",INDEX(TempsARV,MATCH($A$3&amp;D200,triselcourse&amp;DossardsARV,0))))</f>
        <v>-</v>
      </c>
      <c r="H200" s="117" t="str">
        <f t="shared" si="35"/>
        <v/>
      </c>
      <c r="I200" s="117" t="str">
        <f t="shared" si="36"/>
        <v/>
      </c>
      <c r="J200" s="117" t="str">
        <f t="shared" si="37"/>
        <v/>
      </c>
      <c r="K200" s="117" t="str">
        <f t="shared" si="38"/>
        <v/>
      </c>
      <c r="L200" s="62" t="str">
        <f t="array" aca="1" ref="L200" ca="1">IF(ISBLANK($C200),"",IF(OR(COUNTIF(clubARV5,H200)&lt;choixt5,COUNTIF($H$2:H199,H200)),"",SUM(SMALL(IF(clubARV5=H200,$C$3:$C$401),ROW(INDIRECT("1:"&amp;choixt5))))+ROW()/9^9))</f>
        <v/>
      </c>
      <c r="M200" s="36" t="str">
        <f ca="1">IF(N200="","",ROWS(M$3:M200))</f>
        <v/>
      </c>
      <c r="N200" s="1" t="str">
        <f ca="1">IF(COUNT(POINTS1b5)&lt;ROWS(N$3:N200),"",INDEX(clubARV5,MATCH(P200,POINTS1b5,0)))</f>
        <v/>
      </c>
      <c r="O200" s="1">
        <f t="shared" ca="1" si="39"/>
        <v>399</v>
      </c>
      <c r="P200" s="2" t="str">
        <f ca="1">IF(COUNT(POINTS1b5)&lt;ROWS(P$3:P200),"",SMALL(POINTS1b5,ROWS(P$3:P200)))</f>
        <v/>
      </c>
      <c r="Q200" s="40" t="str">
        <f t="array" aca="1" ref="Q200" ca="1">IFERROR(SMALL(IF(($H$3:$H$401=$N200)*($H$3:$H$401&lt;&gt;""),$C$3:$C$401),COLUMNS($Q:Q)),"-")</f>
        <v>-</v>
      </c>
      <c r="R200" s="63" t="str">
        <f t="array" aca="1" ref="R200" ca="1">IFERROR(SMALL(IF(($H$3:$H$401=$N200)*($H$3:$H$401&lt;&gt;""),$C$3:$C$401),COLUMNS($Q:R)),"-")</f>
        <v>-</v>
      </c>
      <c r="S200" s="63" t="str">
        <f t="array" aca="1" ref="S200" ca="1">IFERROR(SMALL(IF(($H$3:$H$401=$N200)*($H$3:$H$401&lt;&gt;""),$C$3:$C$401),COLUMNS($Q:S)),"-")</f>
        <v>-</v>
      </c>
      <c r="T200" s="63" t="str">
        <f t="array" aca="1" ref="T200" ca="1">IFERROR(SMALL(IF(($H$3:$H$401=$N200)*($H$3:$H$401&lt;&gt;""),$C$3:$C$401),COLUMNS($Q:T)),"-")</f>
        <v>-</v>
      </c>
      <c r="U200" s="63" t="str">
        <f t="array" aca="1" ref="U200" ca="1">IFERROR(SMALL(IF(($H$3:$H$401=$N200)*($H$3:$H$401&lt;&gt;""),$C$3:$C$401),COLUMNS($Q:U)),"-")</f>
        <v>-</v>
      </c>
      <c r="V200" s="40" t="str">
        <f t="array" aca="1" ref="V200" ca="1">IFERROR(SMALL(IF(($H$3:$H$401=$N200)*($H$3:$H$401&lt;&gt;""),$C$3:$C$401),COLUMNS($Q:V)),"-")</f>
        <v>-</v>
      </c>
      <c r="W200" s="63" t="str">
        <f t="array" aca="1" ref="W200" ca="1">IFERROR(SMALL(IF(($H$3:$H$401=$N200)*($H$3:$H$401&lt;&gt;""),$C$3:$C$401),COLUMNS($Q:W)),"-")</f>
        <v>-</v>
      </c>
      <c r="X200" s="63" t="str">
        <f t="array" aca="1" ref="X200" ca="1">IFERROR(SMALL(IF(($H$3:$H$401=$N200)*($H$3:$H$401&lt;&gt;""),$C$3:$C$401),COLUMNS($Q:X)),"-")</f>
        <v>-</v>
      </c>
      <c r="Y200" s="63" t="str">
        <f t="array" aca="1" ref="Y200" ca="1">IFERROR(SMALL(IF(($H$3:$H$401=$N200)*($H$3:$H$401&lt;&gt;""),$C$3:$C$401),COLUMNS($Q:Y)),"-")</f>
        <v>-</v>
      </c>
      <c r="Z200" s="63" t="str">
        <f t="array" aca="1" ref="Z200" ca="1">IFERROR(SMALL(IF(($H$3:$H$401=$N200)*($H$3:$H$401&lt;&gt;""),$C$3:$C$401),COLUMNS($Q:Z)),"-")</f>
        <v>-</v>
      </c>
      <c r="AA200" s="40" t="str">
        <f t="array" aca="1" ref="AA200" ca="1">IFERROR(SMALL(IF(($H$3:$H$401=$N200)*($H$3:$H$401&lt;&gt;""),$C$3:$C$401),COLUMNS($Q:AA)),"-")</f>
        <v>-</v>
      </c>
      <c r="AB200" s="63" t="str">
        <f t="array" aca="1" ref="AB200" ca="1">IFERROR(SMALL(IF(($H$3:$H$401=$N200)*($H$3:$H$401&lt;&gt;""),$C$3:$C$401),COLUMNS($Q:AB)),"-")</f>
        <v>-</v>
      </c>
      <c r="AC200" s="63" t="str">
        <f t="array" aca="1" ref="AC200" ca="1">IFERROR(SMALL(IF(($H$3:$H$401=$N200)*($H$3:$H$401&lt;&gt;""),$C$3:$C$401),COLUMNS($Q:AC)),"-")</f>
        <v>-</v>
      </c>
      <c r="AD200" s="63" t="str">
        <f t="array" aca="1" ref="AD200" ca="1">IFERROR(SMALL(IF(($H$3:$H$401=$N200)*($H$3:$H$401&lt;&gt;""),$C$3:$C$401),COLUMNS($Q:AD)),"-")</f>
        <v>-</v>
      </c>
      <c r="AE200" s="63" t="str">
        <f t="array" aca="1" ref="AE200" ca="1">IFERROR(SMALL(IF(($H$3:$H$401=$N200)*($H$3:$H$401&lt;&gt;""),$C$3:$C$401),COLUMNS($Q:AE)),"-")</f>
        <v>-</v>
      </c>
    </row>
    <row r="201" spans="2:31" ht="13">
      <c r="B201" s="175"/>
      <c r="C201" s="19">
        <v>199</v>
      </c>
      <c r="D201" s="22" t="str">
        <f t="array" ref="D201">IF(ISERROR(INDEX(DossardsARV,MATCH($A$3&amp;C201,triselcourse&amp;claselcourARV,0))),"-",INDEX(DossardsARV,MATCH($A$3&amp;C201,triselcourse&amp;claselcourARV,0)))</f>
        <v>-</v>
      </c>
      <c r="E201" s="117" t="str">
        <f t="shared" si="33"/>
        <v>-</v>
      </c>
      <c r="F201" s="117" t="str">
        <f t="shared" si="34"/>
        <v>-</v>
      </c>
      <c r="G201" s="21" t="str">
        <f t="array" ref="G201">IF($D201="","",IF(ISERROR(INDEX(TempsARV,MATCH($A$3&amp;D201,triselcourse&amp;DossardsARV,0))),"-",INDEX(TempsARV,MATCH($A$3&amp;D201,triselcourse&amp;DossardsARV,0))))</f>
        <v>-</v>
      </c>
      <c r="H201" s="117" t="str">
        <f t="shared" si="35"/>
        <v/>
      </c>
      <c r="I201" s="117" t="str">
        <f t="shared" si="36"/>
        <v/>
      </c>
      <c r="J201" s="117" t="str">
        <f t="shared" si="37"/>
        <v/>
      </c>
      <c r="K201" s="117" t="str">
        <f t="shared" si="38"/>
        <v/>
      </c>
      <c r="L201" s="62" t="str">
        <f t="array" aca="1" ref="L201" ca="1">IF(ISBLANK($C201),"",IF(OR(COUNTIF(clubARV5,H201)&lt;choixt5,COUNTIF($H$2:H200,H201)),"",SUM(SMALL(IF(clubARV5=H201,$C$3:$C$401),ROW(INDIRECT("1:"&amp;choixt5))))+ROW()/9^9))</f>
        <v/>
      </c>
      <c r="M201" s="36" t="str">
        <f ca="1">IF(N201="","",ROWS(M$3:M201))</f>
        <v/>
      </c>
      <c r="N201" s="1" t="str">
        <f ca="1">IF(COUNT(POINTS1b5)&lt;ROWS(N$3:N201),"",INDEX(clubARV5,MATCH(P201,POINTS1b5,0)))</f>
        <v/>
      </c>
      <c r="O201" s="1">
        <f t="shared" ca="1" si="39"/>
        <v>399</v>
      </c>
      <c r="P201" s="2" t="str">
        <f ca="1">IF(COUNT(POINTS1b5)&lt;ROWS(P$3:P201),"",SMALL(POINTS1b5,ROWS(P$3:P201)))</f>
        <v/>
      </c>
      <c r="Q201" s="40" t="str">
        <f t="array" aca="1" ref="Q201" ca="1">IFERROR(SMALL(IF(($H$3:$H$401=$N201)*($H$3:$H$401&lt;&gt;""),$C$3:$C$401),COLUMNS($Q:Q)),"-")</f>
        <v>-</v>
      </c>
      <c r="R201" s="63" t="str">
        <f t="array" aca="1" ref="R201" ca="1">IFERROR(SMALL(IF(($H$3:$H$401=$N201)*($H$3:$H$401&lt;&gt;""),$C$3:$C$401),COLUMNS($Q:R)),"-")</f>
        <v>-</v>
      </c>
      <c r="S201" s="63" t="str">
        <f t="array" aca="1" ref="S201" ca="1">IFERROR(SMALL(IF(($H$3:$H$401=$N201)*($H$3:$H$401&lt;&gt;""),$C$3:$C$401),COLUMNS($Q:S)),"-")</f>
        <v>-</v>
      </c>
      <c r="T201" s="63" t="str">
        <f t="array" aca="1" ref="T201" ca="1">IFERROR(SMALL(IF(($H$3:$H$401=$N201)*($H$3:$H$401&lt;&gt;""),$C$3:$C$401),COLUMNS($Q:T)),"-")</f>
        <v>-</v>
      </c>
      <c r="U201" s="63" t="str">
        <f t="array" aca="1" ref="U201" ca="1">IFERROR(SMALL(IF(($H$3:$H$401=$N201)*($H$3:$H$401&lt;&gt;""),$C$3:$C$401),COLUMNS($Q:U)),"-")</f>
        <v>-</v>
      </c>
      <c r="V201" s="40" t="str">
        <f t="array" aca="1" ref="V201" ca="1">IFERROR(SMALL(IF(($H$3:$H$401=$N201)*($H$3:$H$401&lt;&gt;""),$C$3:$C$401),COLUMNS($Q:V)),"-")</f>
        <v>-</v>
      </c>
      <c r="W201" s="63" t="str">
        <f t="array" aca="1" ref="W201" ca="1">IFERROR(SMALL(IF(($H$3:$H$401=$N201)*($H$3:$H$401&lt;&gt;""),$C$3:$C$401),COLUMNS($Q:W)),"-")</f>
        <v>-</v>
      </c>
      <c r="X201" s="63" t="str">
        <f t="array" aca="1" ref="X201" ca="1">IFERROR(SMALL(IF(($H$3:$H$401=$N201)*($H$3:$H$401&lt;&gt;""),$C$3:$C$401),COLUMNS($Q:X)),"-")</f>
        <v>-</v>
      </c>
      <c r="Y201" s="63" t="str">
        <f t="array" aca="1" ref="Y201" ca="1">IFERROR(SMALL(IF(($H$3:$H$401=$N201)*($H$3:$H$401&lt;&gt;""),$C$3:$C$401),COLUMNS($Q:Y)),"-")</f>
        <v>-</v>
      </c>
      <c r="Z201" s="63" t="str">
        <f t="array" aca="1" ref="Z201" ca="1">IFERROR(SMALL(IF(($H$3:$H$401=$N201)*($H$3:$H$401&lt;&gt;""),$C$3:$C$401),COLUMNS($Q:Z)),"-")</f>
        <v>-</v>
      </c>
      <c r="AA201" s="40" t="str">
        <f t="array" aca="1" ref="AA201" ca="1">IFERROR(SMALL(IF(($H$3:$H$401=$N201)*($H$3:$H$401&lt;&gt;""),$C$3:$C$401),COLUMNS($Q:AA)),"-")</f>
        <v>-</v>
      </c>
      <c r="AB201" s="63" t="str">
        <f t="array" aca="1" ref="AB201" ca="1">IFERROR(SMALL(IF(($H$3:$H$401=$N201)*($H$3:$H$401&lt;&gt;""),$C$3:$C$401),COLUMNS($Q:AB)),"-")</f>
        <v>-</v>
      </c>
      <c r="AC201" s="63" t="str">
        <f t="array" aca="1" ref="AC201" ca="1">IFERROR(SMALL(IF(($H$3:$H$401=$N201)*($H$3:$H$401&lt;&gt;""),$C$3:$C$401),COLUMNS($Q:AC)),"-")</f>
        <v>-</v>
      </c>
      <c r="AD201" s="63" t="str">
        <f t="array" aca="1" ref="AD201" ca="1">IFERROR(SMALL(IF(($H$3:$H$401=$N201)*($H$3:$H$401&lt;&gt;""),$C$3:$C$401),COLUMNS($Q:AD)),"-")</f>
        <v>-</v>
      </c>
      <c r="AE201" s="63" t="str">
        <f t="array" aca="1" ref="AE201" ca="1">IFERROR(SMALL(IF(($H$3:$H$401=$N201)*($H$3:$H$401&lt;&gt;""),$C$3:$C$401),COLUMNS($Q:AE)),"-")</f>
        <v>-</v>
      </c>
    </row>
    <row r="202" spans="2:31" ht="13">
      <c r="B202" s="175"/>
      <c r="C202" s="19">
        <v>200</v>
      </c>
      <c r="D202" s="22" t="str">
        <f t="array" ref="D202">IF(ISERROR(INDEX(DossardsARV,MATCH($A$3&amp;C202,triselcourse&amp;claselcourARV,0))),"-",INDEX(DossardsARV,MATCH($A$3&amp;C202,triselcourse&amp;claselcourARV,0)))</f>
        <v>-</v>
      </c>
      <c r="E202" s="117" t="str">
        <f t="shared" si="33"/>
        <v>-</v>
      </c>
      <c r="F202" s="117" t="str">
        <f t="shared" si="34"/>
        <v>-</v>
      </c>
      <c r="G202" s="21" t="str">
        <f t="array" ref="G202">IF($D202="","",IF(ISERROR(INDEX(TempsARV,MATCH($A$3&amp;D202,triselcourse&amp;DossardsARV,0))),"-",INDEX(TempsARV,MATCH($A$3&amp;D202,triselcourse&amp;DossardsARV,0))))</f>
        <v>-</v>
      </c>
      <c r="H202" s="117" t="str">
        <f t="shared" si="35"/>
        <v/>
      </c>
      <c r="I202" s="117" t="str">
        <f t="shared" si="36"/>
        <v/>
      </c>
      <c r="J202" s="117" t="str">
        <f t="shared" si="37"/>
        <v/>
      </c>
      <c r="K202" s="117" t="str">
        <f t="shared" si="38"/>
        <v/>
      </c>
      <c r="L202" s="62" t="str">
        <f t="array" aca="1" ref="L202" ca="1">IF(ISBLANK($C202),"",IF(OR(COUNTIF(clubARV5,H202)&lt;choixt5,COUNTIF($H$2:H201,H202)),"",SUM(SMALL(IF(clubARV5=H202,$C$3:$C$401),ROW(INDIRECT("1:"&amp;choixt5))))+ROW()/9^9))</f>
        <v/>
      </c>
      <c r="M202" s="36" t="str">
        <f ca="1">IF(N202="","",ROWS(M$3:M202))</f>
        <v/>
      </c>
      <c r="N202" s="1" t="str">
        <f ca="1">IF(COUNT(POINTS1b5)&lt;ROWS(N$3:N202),"",INDEX(clubARV5,MATCH(P202,POINTS1b5,0)))</f>
        <v/>
      </c>
      <c r="O202" s="1">
        <f t="shared" ca="1" si="39"/>
        <v>399</v>
      </c>
      <c r="P202" s="2" t="str">
        <f ca="1">IF(COUNT(POINTS1b5)&lt;ROWS(P$3:P202),"",SMALL(POINTS1b5,ROWS(P$3:P202)))</f>
        <v/>
      </c>
      <c r="Q202" s="40" t="str">
        <f t="array" aca="1" ref="Q202" ca="1">IFERROR(SMALL(IF(($H$3:$H$401=$N202)*($H$3:$H$401&lt;&gt;""),$C$3:$C$401),COLUMNS($Q:Q)),"-")</f>
        <v>-</v>
      </c>
      <c r="R202" s="63" t="str">
        <f t="array" aca="1" ref="R202" ca="1">IFERROR(SMALL(IF(($H$3:$H$401=$N202)*($H$3:$H$401&lt;&gt;""),$C$3:$C$401),COLUMNS($Q:R)),"-")</f>
        <v>-</v>
      </c>
      <c r="S202" s="63" t="str">
        <f t="array" aca="1" ref="S202" ca="1">IFERROR(SMALL(IF(($H$3:$H$401=$N202)*($H$3:$H$401&lt;&gt;""),$C$3:$C$401),COLUMNS($Q:S)),"-")</f>
        <v>-</v>
      </c>
      <c r="T202" s="63" t="str">
        <f t="array" aca="1" ref="T202" ca="1">IFERROR(SMALL(IF(($H$3:$H$401=$N202)*($H$3:$H$401&lt;&gt;""),$C$3:$C$401),COLUMNS($Q:T)),"-")</f>
        <v>-</v>
      </c>
      <c r="U202" s="63" t="str">
        <f t="array" aca="1" ref="U202" ca="1">IFERROR(SMALL(IF(($H$3:$H$401=$N202)*($H$3:$H$401&lt;&gt;""),$C$3:$C$401),COLUMNS($Q:U)),"-")</f>
        <v>-</v>
      </c>
      <c r="V202" s="40" t="str">
        <f t="array" aca="1" ref="V202" ca="1">IFERROR(SMALL(IF(($H$3:$H$401=$N202)*($H$3:$H$401&lt;&gt;""),$C$3:$C$401),COLUMNS($Q:V)),"-")</f>
        <v>-</v>
      </c>
      <c r="W202" s="63" t="str">
        <f t="array" aca="1" ref="W202" ca="1">IFERROR(SMALL(IF(($H$3:$H$401=$N202)*($H$3:$H$401&lt;&gt;""),$C$3:$C$401),COLUMNS($Q:W)),"-")</f>
        <v>-</v>
      </c>
      <c r="X202" s="63" t="str">
        <f t="array" aca="1" ref="X202" ca="1">IFERROR(SMALL(IF(($H$3:$H$401=$N202)*($H$3:$H$401&lt;&gt;""),$C$3:$C$401),COLUMNS($Q:X)),"-")</f>
        <v>-</v>
      </c>
      <c r="Y202" s="63" t="str">
        <f t="array" aca="1" ref="Y202" ca="1">IFERROR(SMALL(IF(($H$3:$H$401=$N202)*($H$3:$H$401&lt;&gt;""),$C$3:$C$401),COLUMNS($Q:Y)),"-")</f>
        <v>-</v>
      </c>
      <c r="Z202" s="63" t="str">
        <f t="array" aca="1" ref="Z202" ca="1">IFERROR(SMALL(IF(($H$3:$H$401=$N202)*($H$3:$H$401&lt;&gt;""),$C$3:$C$401),COLUMNS($Q:Z)),"-")</f>
        <v>-</v>
      </c>
      <c r="AA202" s="40" t="str">
        <f t="array" aca="1" ref="AA202" ca="1">IFERROR(SMALL(IF(($H$3:$H$401=$N202)*($H$3:$H$401&lt;&gt;""),$C$3:$C$401),COLUMNS($Q:AA)),"-")</f>
        <v>-</v>
      </c>
      <c r="AB202" s="63" t="str">
        <f t="array" aca="1" ref="AB202" ca="1">IFERROR(SMALL(IF(($H$3:$H$401=$N202)*($H$3:$H$401&lt;&gt;""),$C$3:$C$401),COLUMNS($Q:AB)),"-")</f>
        <v>-</v>
      </c>
      <c r="AC202" s="63" t="str">
        <f t="array" aca="1" ref="AC202" ca="1">IFERROR(SMALL(IF(($H$3:$H$401=$N202)*($H$3:$H$401&lt;&gt;""),$C$3:$C$401),COLUMNS($Q:AC)),"-")</f>
        <v>-</v>
      </c>
      <c r="AD202" s="63" t="str">
        <f t="array" aca="1" ref="AD202" ca="1">IFERROR(SMALL(IF(($H$3:$H$401=$N202)*($H$3:$H$401&lt;&gt;""),$C$3:$C$401),COLUMNS($Q:AD)),"-")</f>
        <v>-</v>
      </c>
      <c r="AE202" s="63" t="str">
        <f t="array" aca="1" ref="AE202" ca="1">IFERROR(SMALL(IF(($H$3:$H$401=$N202)*($H$3:$H$401&lt;&gt;""),$C$3:$C$401),COLUMNS($Q:AE)),"-")</f>
        <v>-</v>
      </c>
    </row>
    <row r="203" spans="2:31" ht="13">
      <c r="B203" s="175"/>
      <c r="C203" s="19">
        <v>201</v>
      </c>
      <c r="D203" s="22" t="str">
        <f t="array" ref="D203">IF(ISERROR(INDEX(DossardsARV,MATCH($A$3&amp;C203,triselcourse&amp;claselcourARV,0))),"-",INDEX(DossardsARV,MATCH($A$3&amp;C203,triselcourse&amp;claselcourARV,0)))</f>
        <v>-</v>
      </c>
      <c r="E203" s="117" t="str">
        <f t="shared" si="33"/>
        <v>-</v>
      </c>
      <c r="F203" s="117" t="str">
        <f t="shared" si="34"/>
        <v>-</v>
      </c>
      <c r="G203" s="21" t="str">
        <f t="array" ref="G203">IF($D203="","",IF(ISERROR(INDEX(TempsARV,MATCH($A$3&amp;D203,triselcourse&amp;DossardsARV,0))),"-",INDEX(TempsARV,MATCH($A$3&amp;D203,triselcourse&amp;DossardsARV,0))))</f>
        <v>-</v>
      </c>
      <c r="H203" s="117" t="str">
        <f t="shared" si="35"/>
        <v/>
      </c>
      <c r="I203" s="117" t="str">
        <f t="shared" si="36"/>
        <v/>
      </c>
      <c r="J203" s="117" t="str">
        <f t="shared" si="37"/>
        <v/>
      </c>
      <c r="K203" s="117" t="str">
        <f t="shared" si="38"/>
        <v/>
      </c>
      <c r="L203" s="62" t="str">
        <f t="array" aca="1" ref="L203" ca="1">IF(ISBLANK($C203),"",IF(OR(COUNTIF(clubARV5,H203)&lt;choixt5,COUNTIF($H$2:H202,H203)),"",SUM(SMALL(IF(clubARV5=H203,$C$3:$C$401),ROW(INDIRECT("1:"&amp;choixt5))))+ROW()/9^9))</f>
        <v/>
      </c>
      <c r="M203" s="36" t="str">
        <f ca="1">IF(N203="","",ROWS(M$3:M203))</f>
        <v/>
      </c>
      <c r="N203" s="1" t="str">
        <f ca="1">IF(COUNT(POINTS1b5)&lt;ROWS(N$3:N203),"",INDEX(clubARV5,MATCH(P203,POINTS1b5,0)))</f>
        <v/>
      </c>
      <c r="O203" s="1">
        <f t="shared" ca="1" si="39"/>
        <v>399</v>
      </c>
      <c r="P203" s="2" t="str">
        <f ca="1">IF(COUNT(POINTS1b5)&lt;ROWS(P$3:P203),"",SMALL(POINTS1b5,ROWS(P$3:P203)))</f>
        <v/>
      </c>
      <c r="Q203" s="40" t="str">
        <f t="array" aca="1" ref="Q203" ca="1">IFERROR(SMALL(IF(($H$3:$H$401=$N203)*($H$3:$H$401&lt;&gt;""),$C$3:$C$401),COLUMNS($Q:Q)),"-")</f>
        <v>-</v>
      </c>
      <c r="R203" s="63" t="str">
        <f t="array" aca="1" ref="R203" ca="1">IFERROR(SMALL(IF(($H$3:$H$401=$N203)*($H$3:$H$401&lt;&gt;""),$C$3:$C$401),COLUMNS($Q:R)),"-")</f>
        <v>-</v>
      </c>
      <c r="S203" s="63" t="str">
        <f t="array" aca="1" ref="S203" ca="1">IFERROR(SMALL(IF(($H$3:$H$401=$N203)*($H$3:$H$401&lt;&gt;""),$C$3:$C$401),COLUMNS($Q:S)),"-")</f>
        <v>-</v>
      </c>
      <c r="T203" s="63" t="str">
        <f t="array" aca="1" ref="T203" ca="1">IFERROR(SMALL(IF(($H$3:$H$401=$N203)*($H$3:$H$401&lt;&gt;""),$C$3:$C$401),COLUMNS($Q:T)),"-")</f>
        <v>-</v>
      </c>
      <c r="U203" s="63" t="str">
        <f t="array" aca="1" ref="U203" ca="1">IFERROR(SMALL(IF(($H$3:$H$401=$N203)*($H$3:$H$401&lt;&gt;""),$C$3:$C$401),COLUMNS($Q:U)),"-")</f>
        <v>-</v>
      </c>
      <c r="V203" s="40" t="str">
        <f t="array" aca="1" ref="V203" ca="1">IFERROR(SMALL(IF(($H$3:$H$401=$N203)*($H$3:$H$401&lt;&gt;""),$C$3:$C$401),COLUMNS($Q:V)),"-")</f>
        <v>-</v>
      </c>
      <c r="W203" s="63" t="str">
        <f t="array" aca="1" ref="W203" ca="1">IFERROR(SMALL(IF(($H$3:$H$401=$N203)*($H$3:$H$401&lt;&gt;""),$C$3:$C$401),COLUMNS($Q:W)),"-")</f>
        <v>-</v>
      </c>
      <c r="X203" s="63" t="str">
        <f t="array" aca="1" ref="X203" ca="1">IFERROR(SMALL(IF(($H$3:$H$401=$N203)*($H$3:$H$401&lt;&gt;""),$C$3:$C$401),COLUMNS($Q:X)),"-")</f>
        <v>-</v>
      </c>
      <c r="Y203" s="63" t="str">
        <f t="array" aca="1" ref="Y203" ca="1">IFERROR(SMALL(IF(($H$3:$H$401=$N203)*($H$3:$H$401&lt;&gt;""),$C$3:$C$401),COLUMNS($Q:Y)),"-")</f>
        <v>-</v>
      </c>
      <c r="Z203" s="63" t="str">
        <f t="array" aca="1" ref="Z203" ca="1">IFERROR(SMALL(IF(($H$3:$H$401=$N203)*($H$3:$H$401&lt;&gt;""),$C$3:$C$401),COLUMNS($Q:Z)),"-")</f>
        <v>-</v>
      </c>
      <c r="AA203" s="40" t="str">
        <f t="array" aca="1" ref="AA203" ca="1">IFERROR(SMALL(IF(($H$3:$H$401=$N203)*($H$3:$H$401&lt;&gt;""),$C$3:$C$401),COLUMNS($Q:AA)),"-")</f>
        <v>-</v>
      </c>
      <c r="AB203" s="63" t="str">
        <f t="array" aca="1" ref="AB203" ca="1">IFERROR(SMALL(IF(($H$3:$H$401=$N203)*($H$3:$H$401&lt;&gt;""),$C$3:$C$401),COLUMNS($Q:AB)),"-")</f>
        <v>-</v>
      </c>
      <c r="AC203" s="63" t="str">
        <f t="array" aca="1" ref="AC203" ca="1">IFERROR(SMALL(IF(($H$3:$H$401=$N203)*($H$3:$H$401&lt;&gt;""),$C$3:$C$401),COLUMNS($Q:AC)),"-")</f>
        <v>-</v>
      </c>
      <c r="AD203" s="63" t="str">
        <f t="array" aca="1" ref="AD203" ca="1">IFERROR(SMALL(IF(($H$3:$H$401=$N203)*($H$3:$H$401&lt;&gt;""),$C$3:$C$401),COLUMNS($Q:AD)),"-")</f>
        <v>-</v>
      </c>
      <c r="AE203" s="63" t="str">
        <f t="array" aca="1" ref="AE203" ca="1">IFERROR(SMALL(IF(($H$3:$H$401=$N203)*($H$3:$H$401&lt;&gt;""),$C$3:$C$401),COLUMNS($Q:AE)),"-")</f>
        <v>-</v>
      </c>
    </row>
    <row r="204" spans="2:31" ht="13">
      <c r="B204" s="175"/>
      <c r="C204" s="19">
        <v>202</v>
      </c>
      <c r="D204" s="22" t="str">
        <f t="array" ref="D204">IF(ISERROR(INDEX(DossardsARV,MATCH($A$3&amp;C204,triselcourse&amp;claselcourARV,0))),"-",INDEX(DossardsARV,MATCH($A$3&amp;C204,triselcourse&amp;claselcourARV,0)))</f>
        <v>-</v>
      </c>
      <c r="E204" s="117" t="str">
        <f t="shared" si="33"/>
        <v>-</v>
      </c>
      <c r="F204" s="117" t="str">
        <f t="shared" si="34"/>
        <v>-</v>
      </c>
      <c r="G204" s="21" t="str">
        <f t="array" ref="G204">IF($D204="","",IF(ISERROR(INDEX(TempsARV,MATCH($A$3&amp;D204,triselcourse&amp;DossardsARV,0))),"-",INDEX(TempsARV,MATCH($A$3&amp;D204,triselcourse&amp;DossardsARV,0))))</f>
        <v>-</v>
      </c>
      <c r="H204" s="117" t="str">
        <f t="shared" si="35"/>
        <v/>
      </c>
      <c r="I204" s="117" t="str">
        <f t="shared" si="36"/>
        <v/>
      </c>
      <c r="J204" s="117" t="str">
        <f t="shared" si="37"/>
        <v/>
      </c>
      <c r="K204" s="117" t="str">
        <f t="shared" si="38"/>
        <v/>
      </c>
      <c r="L204" s="62" t="str">
        <f t="array" aca="1" ref="L204" ca="1">IF(ISBLANK($C204),"",IF(OR(COUNTIF(clubARV5,H204)&lt;choixt5,COUNTIF($H$2:H203,H204)),"",SUM(SMALL(IF(clubARV5=H204,$C$3:$C$401),ROW(INDIRECT("1:"&amp;choixt5))))+ROW()/9^9))</f>
        <v/>
      </c>
      <c r="M204" s="36" t="str">
        <f ca="1">IF(N204="","",ROWS(M$3:M204))</f>
        <v/>
      </c>
      <c r="N204" s="1" t="str">
        <f ca="1">IF(COUNT(POINTS1b5)&lt;ROWS(N$3:N204),"",INDEX(clubARV5,MATCH(P204,POINTS1b5,0)))</f>
        <v/>
      </c>
      <c r="O204" s="1">
        <f t="shared" ca="1" si="39"/>
        <v>399</v>
      </c>
      <c r="P204" s="2" t="str">
        <f ca="1">IF(COUNT(POINTS1b5)&lt;ROWS(P$3:P204),"",SMALL(POINTS1b5,ROWS(P$3:P204)))</f>
        <v/>
      </c>
      <c r="Q204" s="40" t="str">
        <f t="array" aca="1" ref="Q204" ca="1">IFERROR(SMALL(IF(($H$3:$H$401=$N204)*($H$3:$H$401&lt;&gt;""),$C$3:$C$401),COLUMNS($Q:Q)),"-")</f>
        <v>-</v>
      </c>
      <c r="R204" s="63" t="str">
        <f t="array" aca="1" ref="R204" ca="1">IFERROR(SMALL(IF(($H$3:$H$401=$N204)*($H$3:$H$401&lt;&gt;""),$C$3:$C$401),COLUMNS($Q:R)),"-")</f>
        <v>-</v>
      </c>
      <c r="S204" s="63" t="str">
        <f t="array" aca="1" ref="S204" ca="1">IFERROR(SMALL(IF(($H$3:$H$401=$N204)*($H$3:$H$401&lt;&gt;""),$C$3:$C$401),COLUMNS($Q:S)),"-")</f>
        <v>-</v>
      </c>
      <c r="T204" s="63" t="str">
        <f t="array" aca="1" ref="T204" ca="1">IFERROR(SMALL(IF(($H$3:$H$401=$N204)*($H$3:$H$401&lt;&gt;""),$C$3:$C$401),COLUMNS($Q:T)),"-")</f>
        <v>-</v>
      </c>
      <c r="U204" s="63" t="str">
        <f t="array" aca="1" ref="U204" ca="1">IFERROR(SMALL(IF(($H$3:$H$401=$N204)*($H$3:$H$401&lt;&gt;""),$C$3:$C$401),COLUMNS($Q:U)),"-")</f>
        <v>-</v>
      </c>
      <c r="V204" s="40" t="str">
        <f t="array" aca="1" ref="V204" ca="1">IFERROR(SMALL(IF(($H$3:$H$401=$N204)*($H$3:$H$401&lt;&gt;""),$C$3:$C$401),COLUMNS($Q:V)),"-")</f>
        <v>-</v>
      </c>
      <c r="W204" s="63" t="str">
        <f t="array" aca="1" ref="W204" ca="1">IFERROR(SMALL(IF(($H$3:$H$401=$N204)*($H$3:$H$401&lt;&gt;""),$C$3:$C$401),COLUMNS($Q:W)),"-")</f>
        <v>-</v>
      </c>
      <c r="X204" s="63" t="str">
        <f t="array" aca="1" ref="X204" ca="1">IFERROR(SMALL(IF(($H$3:$H$401=$N204)*($H$3:$H$401&lt;&gt;""),$C$3:$C$401),COLUMNS($Q:X)),"-")</f>
        <v>-</v>
      </c>
      <c r="Y204" s="63" t="str">
        <f t="array" aca="1" ref="Y204" ca="1">IFERROR(SMALL(IF(($H$3:$H$401=$N204)*($H$3:$H$401&lt;&gt;""),$C$3:$C$401),COLUMNS($Q:Y)),"-")</f>
        <v>-</v>
      </c>
      <c r="Z204" s="63" t="str">
        <f t="array" aca="1" ref="Z204" ca="1">IFERROR(SMALL(IF(($H$3:$H$401=$N204)*($H$3:$H$401&lt;&gt;""),$C$3:$C$401),COLUMNS($Q:Z)),"-")</f>
        <v>-</v>
      </c>
      <c r="AA204" s="40" t="str">
        <f t="array" aca="1" ref="AA204" ca="1">IFERROR(SMALL(IF(($H$3:$H$401=$N204)*($H$3:$H$401&lt;&gt;""),$C$3:$C$401),COLUMNS($Q:AA)),"-")</f>
        <v>-</v>
      </c>
      <c r="AB204" s="63" t="str">
        <f t="array" aca="1" ref="AB204" ca="1">IFERROR(SMALL(IF(($H$3:$H$401=$N204)*($H$3:$H$401&lt;&gt;""),$C$3:$C$401),COLUMNS($Q:AB)),"-")</f>
        <v>-</v>
      </c>
      <c r="AC204" s="63" t="str">
        <f t="array" aca="1" ref="AC204" ca="1">IFERROR(SMALL(IF(($H$3:$H$401=$N204)*($H$3:$H$401&lt;&gt;""),$C$3:$C$401),COLUMNS($Q:AC)),"-")</f>
        <v>-</v>
      </c>
      <c r="AD204" s="63" t="str">
        <f t="array" aca="1" ref="AD204" ca="1">IFERROR(SMALL(IF(($H$3:$H$401=$N204)*($H$3:$H$401&lt;&gt;""),$C$3:$C$401),COLUMNS($Q:AD)),"-")</f>
        <v>-</v>
      </c>
      <c r="AE204" s="63" t="str">
        <f t="array" aca="1" ref="AE204" ca="1">IFERROR(SMALL(IF(($H$3:$H$401=$N204)*($H$3:$H$401&lt;&gt;""),$C$3:$C$401),COLUMNS($Q:AE)),"-")</f>
        <v>-</v>
      </c>
    </row>
    <row r="205" spans="2:31" ht="13">
      <c r="B205" s="175"/>
      <c r="C205" s="19">
        <v>203</v>
      </c>
      <c r="D205" s="22" t="str">
        <f t="array" ref="D205">IF(ISERROR(INDEX(DossardsARV,MATCH($A$3&amp;C205,triselcourse&amp;claselcourARV,0))),"-",INDEX(DossardsARV,MATCH($A$3&amp;C205,triselcourse&amp;claselcourARV,0)))</f>
        <v>-</v>
      </c>
      <c r="E205" s="117" t="str">
        <f t="shared" si="33"/>
        <v>-</v>
      </c>
      <c r="F205" s="117" t="str">
        <f t="shared" si="34"/>
        <v>-</v>
      </c>
      <c r="G205" s="21" t="str">
        <f t="array" ref="G205">IF($D205="","",IF(ISERROR(INDEX(TempsARV,MATCH($A$3&amp;D205,triselcourse&amp;DossardsARV,0))),"-",INDEX(TempsARV,MATCH($A$3&amp;D205,triselcourse&amp;DossardsARV,0))))</f>
        <v>-</v>
      </c>
      <c r="H205" s="117" t="str">
        <f t="shared" si="35"/>
        <v/>
      </c>
      <c r="I205" s="117" t="str">
        <f t="shared" si="36"/>
        <v/>
      </c>
      <c r="J205" s="117" t="str">
        <f t="shared" si="37"/>
        <v/>
      </c>
      <c r="K205" s="117" t="str">
        <f t="shared" si="38"/>
        <v/>
      </c>
      <c r="L205" s="62" t="str">
        <f t="array" aca="1" ref="L205" ca="1">IF(ISBLANK($C205),"",IF(OR(COUNTIF(clubARV5,H205)&lt;choixt5,COUNTIF($H$2:H204,H205)),"",SUM(SMALL(IF(clubARV5=H205,$C$3:$C$401),ROW(INDIRECT("1:"&amp;choixt5))))+ROW()/9^9))</f>
        <v/>
      </c>
      <c r="M205" s="36" t="str">
        <f ca="1">IF(N205="","",ROWS(M$3:M205))</f>
        <v/>
      </c>
      <c r="N205" s="1" t="str">
        <f ca="1">IF(COUNT(POINTS1b5)&lt;ROWS(N$3:N205),"",INDEX(clubARV5,MATCH(P205,POINTS1b5,0)))</f>
        <v/>
      </c>
      <c r="O205" s="1">
        <f t="shared" ca="1" si="39"/>
        <v>399</v>
      </c>
      <c r="P205" s="2" t="str">
        <f ca="1">IF(COUNT(POINTS1b5)&lt;ROWS(P$3:P205),"",SMALL(POINTS1b5,ROWS(P$3:P205)))</f>
        <v/>
      </c>
      <c r="Q205" s="40" t="str">
        <f t="array" aca="1" ref="Q205" ca="1">IFERROR(SMALL(IF(($H$3:$H$401=$N205)*($H$3:$H$401&lt;&gt;""),$C$3:$C$401),COLUMNS($Q:Q)),"-")</f>
        <v>-</v>
      </c>
      <c r="R205" s="63" t="str">
        <f t="array" aca="1" ref="R205" ca="1">IFERROR(SMALL(IF(($H$3:$H$401=$N205)*($H$3:$H$401&lt;&gt;""),$C$3:$C$401),COLUMNS($Q:R)),"-")</f>
        <v>-</v>
      </c>
      <c r="S205" s="63" t="str">
        <f t="array" aca="1" ref="S205" ca="1">IFERROR(SMALL(IF(($H$3:$H$401=$N205)*($H$3:$H$401&lt;&gt;""),$C$3:$C$401),COLUMNS($Q:S)),"-")</f>
        <v>-</v>
      </c>
      <c r="T205" s="63" t="str">
        <f t="array" aca="1" ref="T205" ca="1">IFERROR(SMALL(IF(($H$3:$H$401=$N205)*($H$3:$H$401&lt;&gt;""),$C$3:$C$401),COLUMNS($Q:T)),"-")</f>
        <v>-</v>
      </c>
      <c r="U205" s="63" t="str">
        <f t="array" aca="1" ref="U205" ca="1">IFERROR(SMALL(IF(($H$3:$H$401=$N205)*($H$3:$H$401&lt;&gt;""),$C$3:$C$401),COLUMNS($Q:U)),"-")</f>
        <v>-</v>
      </c>
      <c r="V205" s="40" t="str">
        <f t="array" aca="1" ref="V205" ca="1">IFERROR(SMALL(IF(($H$3:$H$401=$N205)*($H$3:$H$401&lt;&gt;""),$C$3:$C$401),COLUMNS($Q:V)),"-")</f>
        <v>-</v>
      </c>
      <c r="W205" s="63" t="str">
        <f t="array" aca="1" ref="W205" ca="1">IFERROR(SMALL(IF(($H$3:$H$401=$N205)*($H$3:$H$401&lt;&gt;""),$C$3:$C$401),COLUMNS($Q:W)),"-")</f>
        <v>-</v>
      </c>
      <c r="X205" s="63" t="str">
        <f t="array" aca="1" ref="X205" ca="1">IFERROR(SMALL(IF(($H$3:$H$401=$N205)*($H$3:$H$401&lt;&gt;""),$C$3:$C$401),COLUMNS($Q:X)),"-")</f>
        <v>-</v>
      </c>
      <c r="Y205" s="63" t="str">
        <f t="array" aca="1" ref="Y205" ca="1">IFERROR(SMALL(IF(($H$3:$H$401=$N205)*($H$3:$H$401&lt;&gt;""),$C$3:$C$401),COLUMNS($Q:Y)),"-")</f>
        <v>-</v>
      </c>
      <c r="Z205" s="63" t="str">
        <f t="array" aca="1" ref="Z205" ca="1">IFERROR(SMALL(IF(($H$3:$H$401=$N205)*($H$3:$H$401&lt;&gt;""),$C$3:$C$401),COLUMNS($Q:Z)),"-")</f>
        <v>-</v>
      </c>
      <c r="AA205" s="40" t="str">
        <f t="array" aca="1" ref="AA205" ca="1">IFERROR(SMALL(IF(($H$3:$H$401=$N205)*($H$3:$H$401&lt;&gt;""),$C$3:$C$401),COLUMNS($Q:AA)),"-")</f>
        <v>-</v>
      </c>
      <c r="AB205" s="63" t="str">
        <f t="array" aca="1" ref="AB205" ca="1">IFERROR(SMALL(IF(($H$3:$H$401=$N205)*($H$3:$H$401&lt;&gt;""),$C$3:$C$401),COLUMNS($Q:AB)),"-")</f>
        <v>-</v>
      </c>
      <c r="AC205" s="63" t="str">
        <f t="array" aca="1" ref="AC205" ca="1">IFERROR(SMALL(IF(($H$3:$H$401=$N205)*($H$3:$H$401&lt;&gt;""),$C$3:$C$401),COLUMNS($Q:AC)),"-")</f>
        <v>-</v>
      </c>
      <c r="AD205" s="63" t="str">
        <f t="array" aca="1" ref="AD205" ca="1">IFERROR(SMALL(IF(($H$3:$H$401=$N205)*($H$3:$H$401&lt;&gt;""),$C$3:$C$401),COLUMNS($Q:AD)),"-")</f>
        <v>-</v>
      </c>
      <c r="AE205" s="63" t="str">
        <f t="array" aca="1" ref="AE205" ca="1">IFERROR(SMALL(IF(($H$3:$H$401=$N205)*($H$3:$H$401&lt;&gt;""),$C$3:$C$401),COLUMNS($Q:AE)),"-")</f>
        <v>-</v>
      </c>
    </row>
    <row r="206" spans="2:31" ht="13">
      <c r="B206" s="175"/>
      <c r="C206" s="19">
        <v>204</v>
      </c>
      <c r="D206" s="22" t="str">
        <f t="array" ref="D206">IF(ISERROR(INDEX(DossardsARV,MATCH($A$3&amp;C206,triselcourse&amp;claselcourARV,0))),"-",INDEX(DossardsARV,MATCH($A$3&amp;C206,triselcourse&amp;claselcourARV,0)))</f>
        <v>-</v>
      </c>
      <c r="E206" s="117" t="str">
        <f t="shared" si="33"/>
        <v>-</v>
      </c>
      <c r="F206" s="117" t="str">
        <f t="shared" si="34"/>
        <v>-</v>
      </c>
      <c r="G206" s="21" t="str">
        <f t="array" ref="G206">IF($D206="","",IF(ISERROR(INDEX(TempsARV,MATCH($A$3&amp;D206,triselcourse&amp;DossardsARV,0))),"-",INDEX(TempsARV,MATCH($A$3&amp;D206,triselcourse&amp;DossardsARV,0))))</f>
        <v>-</v>
      </c>
      <c r="H206" s="117" t="str">
        <f t="shared" si="35"/>
        <v/>
      </c>
      <c r="I206" s="117" t="str">
        <f t="shared" si="36"/>
        <v/>
      </c>
      <c r="J206" s="117" t="str">
        <f t="shared" si="37"/>
        <v/>
      </c>
      <c r="K206" s="117" t="str">
        <f t="shared" si="38"/>
        <v/>
      </c>
      <c r="L206" s="62" t="str">
        <f t="array" aca="1" ref="L206" ca="1">IF(ISBLANK($C206),"",IF(OR(COUNTIF(clubARV5,H206)&lt;choixt5,COUNTIF($H$2:H205,H206)),"",SUM(SMALL(IF(clubARV5=H206,$C$3:$C$401),ROW(INDIRECT("1:"&amp;choixt5))))+ROW()/9^9))</f>
        <v/>
      </c>
      <c r="M206" s="36" t="str">
        <f ca="1">IF(N206="","",ROWS(M$3:M206))</f>
        <v/>
      </c>
      <c r="N206" s="1" t="str">
        <f ca="1">IF(COUNT(POINTS1b5)&lt;ROWS(N$3:N206),"",INDEX(clubARV5,MATCH(P206,POINTS1b5,0)))</f>
        <v/>
      </c>
      <c r="O206" s="1">
        <f t="shared" ca="1" si="39"/>
        <v>399</v>
      </c>
      <c r="P206" s="2" t="str">
        <f ca="1">IF(COUNT(POINTS1b5)&lt;ROWS(P$3:P206),"",SMALL(POINTS1b5,ROWS(P$3:P206)))</f>
        <v/>
      </c>
      <c r="Q206" s="40" t="str">
        <f t="array" aca="1" ref="Q206" ca="1">IFERROR(SMALL(IF(($H$3:$H$401=$N206)*($H$3:$H$401&lt;&gt;""),$C$3:$C$401),COLUMNS($Q:Q)),"-")</f>
        <v>-</v>
      </c>
      <c r="R206" s="63" t="str">
        <f t="array" aca="1" ref="R206" ca="1">IFERROR(SMALL(IF(($H$3:$H$401=$N206)*($H$3:$H$401&lt;&gt;""),$C$3:$C$401),COLUMNS($Q:R)),"-")</f>
        <v>-</v>
      </c>
      <c r="S206" s="63" t="str">
        <f t="array" aca="1" ref="S206" ca="1">IFERROR(SMALL(IF(($H$3:$H$401=$N206)*($H$3:$H$401&lt;&gt;""),$C$3:$C$401),COLUMNS($Q:S)),"-")</f>
        <v>-</v>
      </c>
      <c r="T206" s="63" t="str">
        <f t="array" aca="1" ref="T206" ca="1">IFERROR(SMALL(IF(($H$3:$H$401=$N206)*($H$3:$H$401&lt;&gt;""),$C$3:$C$401),COLUMNS($Q:T)),"-")</f>
        <v>-</v>
      </c>
      <c r="U206" s="63" t="str">
        <f t="array" aca="1" ref="U206" ca="1">IFERROR(SMALL(IF(($H$3:$H$401=$N206)*($H$3:$H$401&lt;&gt;""),$C$3:$C$401),COLUMNS($Q:U)),"-")</f>
        <v>-</v>
      </c>
      <c r="V206" s="40" t="str">
        <f t="array" aca="1" ref="V206" ca="1">IFERROR(SMALL(IF(($H$3:$H$401=$N206)*($H$3:$H$401&lt;&gt;""),$C$3:$C$401),COLUMNS($Q:V)),"-")</f>
        <v>-</v>
      </c>
      <c r="W206" s="63" t="str">
        <f t="array" aca="1" ref="W206" ca="1">IFERROR(SMALL(IF(($H$3:$H$401=$N206)*($H$3:$H$401&lt;&gt;""),$C$3:$C$401),COLUMNS($Q:W)),"-")</f>
        <v>-</v>
      </c>
      <c r="X206" s="63" t="str">
        <f t="array" aca="1" ref="X206" ca="1">IFERROR(SMALL(IF(($H$3:$H$401=$N206)*($H$3:$H$401&lt;&gt;""),$C$3:$C$401),COLUMNS($Q:X)),"-")</f>
        <v>-</v>
      </c>
      <c r="Y206" s="63" t="str">
        <f t="array" aca="1" ref="Y206" ca="1">IFERROR(SMALL(IF(($H$3:$H$401=$N206)*($H$3:$H$401&lt;&gt;""),$C$3:$C$401),COLUMNS($Q:Y)),"-")</f>
        <v>-</v>
      </c>
      <c r="Z206" s="63" t="str">
        <f t="array" aca="1" ref="Z206" ca="1">IFERROR(SMALL(IF(($H$3:$H$401=$N206)*($H$3:$H$401&lt;&gt;""),$C$3:$C$401),COLUMNS($Q:Z)),"-")</f>
        <v>-</v>
      </c>
      <c r="AA206" s="40" t="str">
        <f t="array" aca="1" ref="AA206" ca="1">IFERROR(SMALL(IF(($H$3:$H$401=$N206)*($H$3:$H$401&lt;&gt;""),$C$3:$C$401),COLUMNS($Q:AA)),"-")</f>
        <v>-</v>
      </c>
      <c r="AB206" s="63" t="str">
        <f t="array" aca="1" ref="AB206" ca="1">IFERROR(SMALL(IF(($H$3:$H$401=$N206)*($H$3:$H$401&lt;&gt;""),$C$3:$C$401),COLUMNS($Q:AB)),"-")</f>
        <v>-</v>
      </c>
      <c r="AC206" s="63" t="str">
        <f t="array" aca="1" ref="AC206" ca="1">IFERROR(SMALL(IF(($H$3:$H$401=$N206)*($H$3:$H$401&lt;&gt;""),$C$3:$C$401),COLUMNS($Q:AC)),"-")</f>
        <v>-</v>
      </c>
      <c r="AD206" s="63" t="str">
        <f t="array" aca="1" ref="AD206" ca="1">IFERROR(SMALL(IF(($H$3:$H$401=$N206)*($H$3:$H$401&lt;&gt;""),$C$3:$C$401),COLUMNS($Q:AD)),"-")</f>
        <v>-</v>
      </c>
      <c r="AE206" s="63" t="str">
        <f t="array" aca="1" ref="AE206" ca="1">IFERROR(SMALL(IF(($H$3:$H$401=$N206)*($H$3:$H$401&lt;&gt;""),$C$3:$C$401),COLUMNS($Q:AE)),"-")</f>
        <v>-</v>
      </c>
    </row>
    <row r="207" spans="2:31" ht="13">
      <c r="B207" s="175"/>
      <c r="C207" s="19">
        <v>205</v>
      </c>
      <c r="D207" s="22" t="str">
        <f t="array" ref="D207">IF(ISERROR(INDEX(DossardsARV,MATCH($A$3&amp;C207,triselcourse&amp;claselcourARV,0))),"-",INDEX(DossardsARV,MATCH($A$3&amp;C207,triselcourse&amp;claselcourARV,0)))</f>
        <v>-</v>
      </c>
      <c r="E207" s="117" t="str">
        <f t="shared" si="33"/>
        <v>-</v>
      </c>
      <c r="F207" s="117" t="str">
        <f t="shared" si="34"/>
        <v>-</v>
      </c>
      <c r="G207" s="21" t="str">
        <f t="array" ref="G207">IF($D207="","",IF(ISERROR(INDEX(TempsARV,MATCH($A$3&amp;D207,triselcourse&amp;DossardsARV,0))),"-",INDEX(TempsARV,MATCH($A$3&amp;D207,triselcourse&amp;DossardsARV,0))))</f>
        <v>-</v>
      </c>
      <c r="H207" s="117" t="str">
        <f t="shared" si="35"/>
        <v/>
      </c>
      <c r="I207" s="117" t="str">
        <f t="shared" si="36"/>
        <v/>
      </c>
      <c r="J207" s="117" t="str">
        <f t="shared" si="37"/>
        <v/>
      </c>
      <c r="K207" s="117" t="str">
        <f t="shared" si="38"/>
        <v/>
      </c>
      <c r="L207" s="62" t="str">
        <f t="array" aca="1" ref="L207" ca="1">IF(ISBLANK($C207),"",IF(OR(COUNTIF(clubARV5,H207)&lt;choixt5,COUNTIF($H$2:H206,H207)),"",SUM(SMALL(IF(clubARV5=H207,$C$3:$C$401),ROW(INDIRECT("1:"&amp;choixt5))))+ROW()/9^9))</f>
        <v/>
      </c>
      <c r="M207" s="36" t="str">
        <f ca="1">IF(N207="","",ROWS(M$3:M207))</f>
        <v/>
      </c>
      <c r="N207" s="1" t="str">
        <f ca="1">IF(COUNT(POINTS1b5)&lt;ROWS(N$3:N207),"",INDEX(clubARV5,MATCH(P207,POINTS1b5,0)))</f>
        <v/>
      </c>
      <c r="O207" s="1">
        <f t="shared" ca="1" si="39"/>
        <v>399</v>
      </c>
      <c r="P207" s="2" t="str">
        <f ca="1">IF(COUNT(POINTS1b5)&lt;ROWS(P$3:P207),"",SMALL(POINTS1b5,ROWS(P$3:P207)))</f>
        <v/>
      </c>
      <c r="Q207" s="40" t="str">
        <f t="array" aca="1" ref="Q207" ca="1">IFERROR(SMALL(IF(($H$3:$H$401=$N207)*($H$3:$H$401&lt;&gt;""),$C$3:$C$401),COLUMNS($Q:Q)),"-")</f>
        <v>-</v>
      </c>
      <c r="R207" s="63" t="str">
        <f t="array" aca="1" ref="R207" ca="1">IFERROR(SMALL(IF(($H$3:$H$401=$N207)*($H$3:$H$401&lt;&gt;""),$C$3:$C$401),COLUMNS($Q:R)),"-")</f>
        <v>-</v>
      </c>
      <c r="S207" s="63" t="str">
        <f t="array" aca="1" ref="S207" ca="1">IFERROR(SMALL(IF(($H$3:$H$401=$N207)*($H$3:$H$401&lt;&gt;""),$C$3:$C$401),COLUMNS($Q:S)),"-")</f>
        <v>-</v>
      </c>
      <c r="T207" s="63" t="str">
        <f t="array" aca="1" ref="T207" ca="1">IFERROR(SMALL(IF(($H$3:$H$401=$N207)*($H$3:$H$401&lt;&gt;""),$C$3:$C$401),COLUMNS($Q:T)),"-")</f>
        <v>-</v>
      </c>
      <c r="U207" s="63" t="str">
        <f t="array" aca="1" ref="U207" ca="1">IFERROR(SMALL(IF(($H$3:$H$401=$N207)*($H$3:$H$401&lt;&gt;""),$C$3:$C$401),COLUMNS($Q:U)),"-")</f>
        <v>-</v>
      </c>
      <c r="V207" s="40" t="str">
        <f t="array" aca="1" ref="V207" ca="1">IFERROR(SMALL(IF(($H$3:$H$401=$N207)*($H$3:$H$401&lt;&gt;""),$C$3:$C$401),COLUMNS($Q:V)),"-")</f>
        <v>-</v>
      </c>
      <c r="W207" s="63" t="str">
        <f t="array" aca="1" ref="W207" ca="1">IFERROR(SMALL(IF(($H$3:$H$401=$N207)*($H$3:$H$401&lt;&gt;""),$C$3:$C$401),COLUMNS($Q:W)),"-")</f>
        <v>-</v>
      </c>
      <c r="X207" s="63" t="str">
        <f t="array" aca="1" ref="X207" ca="1">IFERROR(SMALL(IF(($H$3:$H$401=$N207)*($H$3:$H$401&lt;&gt;""),$C$3:$C$401),COLUMNS($Q:X)),"-")</f>
        <v>-</v>
      </c>
      <c r="Y207" s="63" t="str">
        <f t="array" aca="1" ref="Y207" ca="1">IFERROR(SMALL(IF(($H$3:$H$401=$N207)*($H$3:$H$401&lt;&gt;""),$C$3:$C$401),COLUMNS($Q:Y)),"-")</f>
        <v>-</v>
      </c>
      <c r="Z207" s="63" t="str">
        <f t="array" aca="1" ref="Z207" ca="1">IFERROR(SMALL(IF(($H$3:$H$401=$N207)*($H$3:$H$401&lt;&gt;""),$C$3:$C$401),COLUMNS($Q:Z)),"-")</f>
        <v>-</v>
      </c>
      <c r="AA207" s="40" t="str">
        <f t="array" aca="1" ref="AA207" ca="1">IFERROR(SMALL(IF(($H$3:$H$401=$N207)*($H$3:$H$401&lt;&gt;""),$C$3:$C$401),COLUMNS($Q:AA)),"-")</f>
        <v>-</v>
      </c>
      <c r="AB207" s="63" t="str">
        <f t="array" aca="1" ref="AB207" ca="1">IFERROR(SMALL(IF(($H$3:$H$401=$N207)*($H$3:$H$401&lt;&gt;""),$C$3:$C$401),COLUMNS($Q:AB)),"-")</f>
        <v>-</v>
      </c>
      <c r="AC207" s="63" t="str">
        <f t="array" aca="1" ref="AC207" ca="1">IFERROR(SMALL(IF(($H$3:$H$401=$N207)*($H$3:$H$401&lt;&gt;""),$C$3:$C$401),COLUMNS($Q:AC)),"-")</f>
        <v>-</v>
      </c>
      <c r="AD207" s="63" t="str">
        <f t="array" aca="1" ref="AD207" ca="1">IFERROR(SMALL(IF(($H$3:$H$401=$N207)*($H$3:$H$401&lt;&gt;""),$C$3:$C$401),COLUMNS($Q:AD)),"-")</f>
        <v>-</v>
      </c>
      <c r="AE207" s="63" t="str">
        <f t="array" aca="1" ref="AE207" ca="1">IFERROR(SMALL(IF(($H$3:$H$401=$N207)*($H$3:$H$401&lt;&gt;""),$C$3:$C$401),COLUMNS($Q:AE)),"-")</f>
        <v>-</v>
      </c>
    </row>
    <row r="208" spans="2:31" ht="13">
      <c r="B208" s="175"/>
      <c r="C208" s="19">
        <v>206</v>
      </c>
      <c r="D208" s="22" t="str">
        <f t="array" ref="D208">IF(ISERROR(INDEX(DossardsARV,MATCH($A$3&amp;C208,triselcourse&amp;claselcourARV,0))),"-",INDEX(DossardsARV,MATCH($A$3&amp;C208,triselcourse&amp;claselcourARV,0)))</f>
        <v>-</v>
      </c>
      <c r="E208" s="117" t="str">
        <f t="shared" si="33"/>
        <v>-</v>
      </c>
      <c r="F208" s="117" t="str">
        <f t="shared" si="34"/>
        <v>-</v>
      </c>
      <c r="G208" s="21" t="str">
        <f t="array" ref="G208">IF($D208="","",IF(ISERROR(INDEX(TempsARV,MATCH($A$3&amp;D208,triselcourse&amp;DossardsARV,0))),"-",INDEX(TempsARV,MATCH($A$3&amp;D208,triselcourse&amp;DossardsARV,0))))</f>
        <v>-</v>
      </c>
      <c r="H208" s="117" t="str">
        <f t="shared" si="35"/>
        <v/>
      </c>
      <c r="I208" s="117" t="str">
        <f t="shared" si="36"/>
        <v/>
      </c>
      <c r="J208" s="117" t="str">
        <f t="shared" si="37"/>
        <v/>
      </c>
      <c r="K208" s="117" t="str">
        <f t="shared" si="38"/>
        <v/>
      </c>
      <c r="L208" s="62" t="str">
        <f t="array" aca="1" ref="L208" ca="1">IF(ISBLANK($C208),"",IF(OR(COUNTIF(clubARV5,H208)&lt;choixt5,COUNTIF($H$2:H207,H208)),"",SUM(SMALL(IF(clubARV5=H208,$C$3:$C$401),ROW(INDIRECT("1:"&amp;choixt5))))+ROW()/9^9))</f>
        <v/>
      </c>
      <c r="M208" s="36" t="str">
        <f ca="1">IF(N208="","",ROWS(M$3:M208))</f>
        <v/>
      </c>
      <c r="N208" s="1" t="str">
        <f ca="1">IF(COUNT(POINTS1b5)&lt;ROWS(N$3:N208),"",INDEX(clubARV5,MATCH(P208,POINTS1b5,0)))</f>
        <v/>
      </c>
      <c r="O208" s="1">
        <f t="shared" ca="1" si="39"/>
        <v>399</v>
      </c>
      <c r="P208" s="2" t="str">
        <f ca="1">IF(COUNT(POINTS1b5)&lt;ROWS(P$3:P208),"",SMALL(POINTS1b5,ROWS(P$3:P208)))</f>
        <v/>
      </c>
      <c r="Q208" s="40" t="str">
        <f t="array" aca="1" ref="Q208" ca="1">IFERROR(SMALL(IF(($H$3:$H$401=$N208)*($H$3:$H$401&lt;&gt;""),$C$3:$C$401),COLUMNS($Q:Q)),"-")</f>
        <v>-</v>
      </c>
      <c r="R208" s="63" t="str">
        <f t="array" aca="1" ref="R208" ca="1">IFERROR(SMALL(IF(($H$3:$H$401=$N208)*($H$3:$H$401&lt;&gt;""),$C$3:$C$401),COLUMNS($Q:R)),"-")</f>
        <v>-</v>
      </c>
      <c r="S208" s="63" t="str">
        <f t="array" aca="1" ref="S208" ca="1">IFERROR(SMALL(IF(($H$3:$H$401=$N208)*($H$3:$H$401&lt;&gt;""),$C$3:$C$401),COLUMNS($Q:S)),"-")</f>
        <v>-</v>
      </c>
      <c r="T208" s="63" t="str">
        <f t="array" aca="1" ref="T208" ca="1">IFERROR(SMALL(IF(($H$3:$H$401=$N208)*($H$3:$H$401&lt;&gt;""),$C$3:$C$401),COLUMNS($Q:T)),"-")</f>
        <v>-</v>
      </c>
      <c r="U208" s="63" t="str">
        <f t="array" aca="1" ref="U208" ca="1">IFERROR(SMALL(IF(($H$3:$H$401=$N208)*($H$3:$H$401&lt;&gt;""),$C$3:$C$401),COLUMNS($Q:U)),"-")</f>
        <v>-</v>
      </c>
      <c r="V208" s="40" t="str">
        <f t="array" aca="1" ref="V208" ca="1">IFERROR(SMALL(IF(($H$3:$H$401=$N208)*($H$3:$H$401&lt;&gt;""),$C$3:$C$401),COLUMNS($Q:V)),"-")</f>
        <v>-</v>
      </c>
      <c r="W208" s="63" t="str">
        <f t="array" aca="1" ref="W208" ca="1">IFERROR(SMALL(IF(($H$3:$H$401=$N208)*($H$3:$H$401&lt;&gt;""),$C$3:$C$401),COLUMNS($Q:W)),"-")</f>
        <v>-</v>
      </c>
      <c r="X208" s="63" t="str">
        <f t="array" aca="1" ref="X208" ca="1">IFERROR(SMALL(IF(($H$3:$H$401=$N208)*($H$3:$H$401&lt;&gt;""),$C$3:$C$401),COLUMNS($Q:X)),"-")</f>
        <v>-</v>
      </c>
      <c r="Y208" s="63" t="str">
        <f t="array" aca="1" ref="Y208" ca="1">IFERROR(SMALL(IF(($H$3:$H$401=$N208)*($H$3:$H$401&lt;&gt;""),$C$3:$C$401),COLUMNS($Q:Y)),"-")</f>
        <v>-</v>
      </c>
      <c r="Z208" s="63" t="str">
        <f t="array" aca="1" ref="Z208" ca="1">IFERROR(SMALL(IF(($H$3:$H$401=$N208)*($H$3:$H$401&lt;&gt;""),$C$3:$C$401),COLUMNS($Q:Z)),"-")</f>
        <v>-</v>
      </c>
      <c r="AA208" s="40" t="str">
        <f t="array" aca="1" ref="AA208" ca="1">IFERROR(SMALL(IF(($H$3:$H$401=$N208)*($H$3:$H$401&lt;&gt;""),$C$3:$C$401),COLUMNS($Q:AA)),"-")</f>
        <v>-</v>
      </c>
      <c r="AB208" s="63" t="str">
        <f t="array" aca="1" ref="AB208" ca="1">IFERROR(SMALL(IF(($H$3:$H$401=$N208)*($H$3:$H$401&lt;&gt;""),$C$3:$C$401),COLUMNS($Q:AB)),"-")</f>
        <v>-</v>
      </c>
      <c r="AC208" s="63" t="str">
        <f t="array" aca="1" ref="AC208" ca="1">IFERROR(SMALL(IF(($H$3:$H$401=$N208)*($H$3:$H$401&lt;&gt;""),$C$3:$C$401),COLUMNS($Q:AC)),"-")</f>
        <v>-</v>
      </c>
      <c r="AD208" s="63" t="str">
        <f t="array" aca="1" ref="AD208" ca="1">IFERROR(SMALL(IF(($H$3:$H$401=$N208)*($H$3:$H$401&lt;&gt;""),$C$3:$C$401),COLUMNS($Q:AD)),"-")</f>
        <v>-</v>
      </c>
      <c r="AE208" s="63" t="str">
        <f t="array" aca="1" ref="AE208" ca="1">IFERROR(SMALL(IF(($H$3:$H$401=$N208)*($H$3:$H$401&lt;&gt;""),$C$3:$C$401),COLUMNS($Q:AE)),"-")</f>
        <v>-</v>
      </c>
    </row>
    <row r="209" spans="2:31" ht="13">
      <c r="B209" s="175"/>
      <c r="C209" s="19">
        <v>207</v>
      </c>
      <c r="D209" s="22" t="str">
        <f t="array" ref="D209">IF(ISERROR(INDEX(DossardsARV,MATCH($A$3&amp;C209,triselcourse&amp;claselcourARV,0))),"-",INDEX(DossardsARV,MATCH($A$3&amp;C209,triselcourse&amp;claselcourARV,0)))</f>
        <v>-</v>
      </c>
      <c r="E209" s="117" t="str">
        <f t="shared" si="33"/>
        <v>-</v>
      </c>
      <c r="F209" s="117" t="str">
        <f t="shared" si="34"/>
        <v>-</v>
      </c>
      <c r="G209" s="21" t="str">
        <f t="array" ref="G209">IF($D209="","",IF(ISERROR(INDEX(TempsARV,MATCH($A$3&amp;D209,triselcourse&amp;DossardsARV,0))),"-",INDEX(TempsARV,MATCH($A$3&amp;D209,triselcourse&amp;DossardsARV,0))))</f>
        <v>-</v>
      </c>
      <c r="H209" s="117" t="str">
        <f t="shared" si="35"/>
        <v/>
      </c>
      <c r="I209" s="117" t="str">
        <f t="shared" si="36"/>
        <v/>
      </c>
      <c r="J209" s="117" t="str">
        <f t="shared" si="37"/>
        <v/>
      </c>
      <c r="K209" s="117" t="str">
        <f t="shared" si="38"/>
        <v/>
      </c>
      <c r="L209" s="62" t="str">
        <f t="array" aca="1" ref="L209" ca="1">IF(ISBLANK($C209),"",IF(OR(COUNTIF(clubARV5,H209)&lt;choixt5,COUNTIF($H$2:H208,H209)),"",SUM(SMALL(IF(clubARV5=H209,$C$3:$C$401),ROW(INDIRECT("1:"&amp;choixt5))))+ROW()/9^9))</f>
        <v/>
      </c>
      <c r="M209" s="36" t="str">
        <f ca="1">IF(N209="","",ROWS(M$3:M209))</f>
        <v/>
      </c>
      <c r="N209" s="1" t="str">
        <f ca="1">IF(COUNT(POINTS1b5)&lt;ROWS(N$3:N209),"",INDEX(clubARV5,MATCH(P209,POINTS1b5,0)))</f>
        <v/>
      </c>
      <c r="O209" s="1">
        <f t="shared" ca="1" si="39"/>
        <v>399</v>
      </c>
      <c r="P209" s="2" t="str">
        <f ca="1">IF(COUNT(POINTS1b5)&lt;ROWS(P$3:P209),"",SMALL(POINTS1b5,ROWS(P$3:P209)))</f>
        <v/>
      </c>
      <c r="Q209" s="40" t="str">
        <f t="array" aca="1" ref="Q209" ca="1">IFERROR(SMALL(IF(($H$3:$H$401=$N209)*($H$3:$H$401&lt;&gt;""),$C$3:$C$401),COLUMNS($Q:Q)),"-")</f>
        <v>-</v>
      </c>
      <c r="R209" s="63" t="str">
        <f t="array" aca="1" ref="R209" ca="1">IFERROR(SMALL(IF(($H$3:$H$401=$N209)*($H$3:$H$401&lt;&gt;""),$C$3:$C$401),COLUMNS($Q:R)),"-")</f>
        <v>-</v>
      </c>
      <c r="S209" s="63" t="str">
        <f t="array" aca="1" ref="S209" ca="1">IFERROR(SMALL(IF(($H$3:$H$401=$N209)*($H$3:$H$401&lt;&gt;""),$C$3:$C$401),COLUMNS($Q:S)),"-")</f>
        <v>-</v>
      </c>
      <c r="T209" s="63" t="str">
        <f t="array" aca="1" ref="T209" ca="1">IFERROR(SMALL(IF(($H$3:$H$401=$N209)*($H$3:$H$401&lt;&gt;""),$C$3:$C$401),COLUMNS($Q:T)),"-")</f>
        <v>-</v>
      </c>
      <c r="U209" s="63" t="str">
        <f t="array" aca="1" ref="U209" ca="1">IFERROR(SMALL(IF(($H$3:$H$401=$N209)*($H$3:$H$401&lt;&gt;""),$C$3:$C$401),COLUMNS($Q:U)),"-")</f>
        <v>-</v>
      </c>
      <c r="V209" s="40" t="str">
        <f t="array" aca="1" ref="V209" ca="1">IFERROR(SMALL(IF(($H$3:$H$401=$N209)*($H$3:$H$401&lt;&gt;""),$C$3:$C$401),COLUMNS($Q:V)),"-")</f>
        <v>-</v>
      </c>
      <c r="W209" s="63" t="str">
        <f t="array" aca="1" ref="W209" ca="1">IFERROR(SMALL(IF(($H$3:$H$401=$N209)*($H$3:$H$401&lt;&gt;""),$C$3:$C$401),COLUMNS($Q:W)),"-")</f>
        <v>-</v>
      </c>
      <c r="X209" s="63" t="str">
        <f t="array" aca="1" ref="X209" ca="1">IFERROR(SMALL(IF(($H$3:$H$401=$N209)*($H$3:$H$401&lt;&gt;""),$C$3:$C$401),COLUMNS($Q:X)),"-")</f>
        <v>-</v>
      </c>
      <c r="Y209" s="63" t="str">
        <f t="array" aca="1" ref="Y209" ca="1">IFERROR(SMALL(IF(($H$3:$H$401=$N209)*($H$3:$H$401&lt;&gt;""),$C$3:$C$401),COLUMNS($Q:Y)),"-")</f>
        <v>-</v>
      </c>
      <c r="Z209" s="63" t="str">
        <f t="array" aca="1" ref="Z209" ca="1">IFERROR(SMALL(IF(($H$3:$H$401=$N209)*($H$3:$H$401&lt;&gt;""),$C$3:$C$401),COLUMNS($Q:Z)),"-")</f>
        <v>-</v>
      </c>
      <c r="AA209" s="40" t="str">
        <f t="array" aca="1" ref="AA209" ca="1">IFERROR(SMALL(IF(($H$3:$H$401=$N209)*($H$3:$H$401&lt;&gt;""),$C$3:$C$401),COLUMNS($Q:AA)),"-")</f>
        <v>-</v>
      </c>
      <c r="AB209" s="63" t="str">
        <f t="array" aca="1" ref="AB209" ca="1">IFERROR(SMALL(IF(($H$3:$H$401=$N209)*($H$3:$H$401&lt;&gt;""),$C$3:$C$401),COLUMNS($Q:AB)),"-")</f>
        <v>-</v>
      </c>
      <c r="AC209" s="63" t="str">
        <f t="array" aca="1" ref="AC209" ca="1">IFERROR(SMALL(IF(($H$3:$H$401=$N209)*($H$3:$H$401&lt;&gt;""),$C$3:$C$401),COLUMNS($Q:AC)),"-")</f>
        <v>-</v>
      </c>
      <c r="AD209" s="63" t="str">
        <f t="array" aca="1" ref="AD209" ca="1">IFERROR(SMALL(IF(($H$3:$H$401=$N209)*($H$3:$H$401&lt;&gt;""),$C$3:$C$401),COLUMNS($Q:AD)),"-")</f>
        <v>-</v>
      </c>
      <c r="AE209" s="63" t="str">
        <f t="array" aca="1" ref="AE209" ca="1">IFERROR(SMALL(IF(($H$3:$H$401=$N209)*($H$3:$H$401&lt;&gt;""),$C$3:$C$401),COLUMNS($Q:AE)),"-")</f>
        <v>-</v>
      </c>
    </row>
    <row r="210" spans="2:31" ht="13">
      <c r="B210" s="175"/>
      <c r="C210" s="19">
        <v>208</v>
      </c>
      <c r="D210" s="22" t="str">
        <f t="array" ref="D210">IF(ISERROR(INDEX(DossardsARV,MATCH($A$3&amp;C210,triselcourse&amp;claselcourARV,0))),"-",INDEX(DossardsARV,MATCH($A$3&amp;C210,triselcourse&amp;claselcourARV,0)))</f>
        <v>-</v>
      </c>
      <c r="E210" s="117" t="str">
        <f t="shared" si="33"/>
        <v>-</v>
      </c>
      <c r="F210" s="117" t="str">
        <f t="shared" si="34"/>
        <v>-</v>
      </c>
      <c r="G210" s="21" t="str">
        <f t="array" ref="G210">IF($D210="","",IF(ISERROR(INDEX(TempsARV,MATCH($A$3&amp;D210,triselcourse&amp;DossardsARV,0))),"-",INDEX(TempsARV,MATCH($A$3&amp;D210,triselcourse&amp;DossardsARV,0))))</f>
        <v>-</v>
      </c>
      <c r="H210" s="117" t="str">
        <f t="shared" si="35"/>
        <v/>
      </c>
      <c r="I210" s="117" t="str">
        <f t="shared" si="36"/>
        <v/>
      </c>
      <c r="J210" s="117" t="str">
        <f t="shared" si="37"/>
        <v/>
      </c>
      <c r="K210" s="117" t="str">
        <f t="shared" si="38"/>
        <v/>
      </c>
      <c r="L210" s="62" t="str">
        <f t="array" aca="1" ref="L210" ca="1">IF(ISBLANK($C210),"",IF(OR(COUNTIF(clubARV5,H210)&lt;choixt5,COUNTIF($H$2:H209,H210)),"",SUM(SMALL(IF(clubARV5=H210,$C$3:$C$401),ROW(INDIRECT("1:"&amp;choixt5))))+ROW()/9^9))</f>
        <v/>
      </c>
      <c r="M210" s="36" t="str">
        <f ca="1">IF(N210="","",ROWS(M$3:M210))</f>
        <v/>
      </c>
      <c r="N210" s="1" t="str">
        <f ca="1">IF(COUNT(POINTS1b5)&lt;ROWS(N$3:N210),"",INDEX(clubARV5,MATCH(P210,POINTS1b5,0)))</f>
        <v/>
      </c>
      <c r="O210" s="1">
        <f t="shared" ca="1" si="39"/>
        <v>399</v>
      </c>
      <c r="P210" s="2" t="str">
        <f ca="1">IF(COUNT(POINTS1b5)&lt;ROWS(P$3:P210),"",SMALL(POINTS1b5,ROWS(P$3:P210)))</f>
        <v/>
      </c>
      <c r="Q210" s="40" t="str">
        <f t="array" aca="1" ref="Q210" ca="1">IFERROR(SMALL(IF(($H$3:$H$401=$N210)*($H$3:$H$401&lt;&gt;""),$C$3:$C$401),COLUMNS($Q:Q)),"-")</f>
        <v>-</v>
      </c>
      <c r="R210" s="63" t="str">
        <f t="array" aca="1" ref="R210" ca="1">IFERROR(SMALL(IF(($H$3:$H$401=$N210)*($H$3:$H$401&lt;&gt;""),$C$3:$C$401),COLUMNS($Q:R)),"-")</f>
        <v>-</v>
      </c>
      <c r="S210" s="63" t="str">
        <f t="array" aca="1" ref="S210" ca="1">IFERROR(SMALL(IF(($H$3:$H$401=$N210)*($H$3:$H$401&lt;&gt;""),$C$3:$C$401),COLUMNS($Q:S)),"-")</f>
        <v>-</v>
      </c>
      <c r="T210" s="63" t="str">
        <f t="array" aca="1" ref="T210" ca="1">IFERROR(SMALL(IF(($H$3:$H$401=$N210)*($H$3:$H$401&lt;&gt;""),$C$3:$C$401),COLUMNS($Q:T)),"-")</f>
        <v>-</v>
      </c>
      <c r="U210" s="63" t="str">
        <f t="array" aca="1" ref="U210" ca="1">IFERROR(SMALL(IF(($H$3:$H$401=$N210)*($H$3:$H$401&lt;&gt;""),$C$3:$C$401),COLUMNS($Q:U)),"-")</f>
        <v>-</v>
      </c>
      <c r="V210" s="40" t="str">
        <f t="array" aca="1" ref="V210" ca="1">IFERROR(SMALL(IF(($H$3:$H$401=$N210)*($H$3:$H$401&lt;&gt;""),$C$3:$C$401),COLUMNS($Q:V)),"-")</f>
        <v>-</v>
      </c>
      <c r="W210" s="63" t="str">
        <f t="array" aca="1" ref="W210" ca="1">IFERROR(SMALL(IF(($H$3:$H$401=$N210)*($H$3:$H$401&lt;&gt;""),$C$3:$C$401),COLUMNS($Q:W)),"-")</f>
        <v>-</v>
      </c>
      <c r="X210" s="63" t="str">
        <f t="array" aca="1" ref="X210" ca="1">IFERROR(SMALL(IF(($H$3:$H$401=$N210)*($H$3:$H$401&lt;&gt;""),$C$3:$C$401),COLUMNS($Q:X)),"-")</f>
        <v>-</v>
      </c>
      <c r="Y210" s="63" t="str">
        <f t="array" aca="1" ref="Y210" ca="1">IFERROR(SMALL(IF(($H$3:$H$401=$N210)*($H$3:$H$401&lt;&gt;""),$C$3:$C$401),COLUMNS($Q:Y)),"-")</f>
        <v>-</v>
      </c>
      <c r="Z210" s="63" t="str">
        <f t="array" aca="1" ref="Z210" ca="1">IFERROR(SMALL(IF(($H$3:$H$401=$N210)*($H$3:$H$401&lt;&gt;""),$C$3:$C$401),COLUMNS($Q:Z)),"-")</f>
        <v>-</v>
      </c>
      <c r="AA210" s="40" t="str">
        <f t="array" aca="1" ref="AA210" ca="1">IFERROR(SMALL(IF(($H$3:$H$401=$N210)*($H$3:$H$401&lt;&gt;""),$C$3:$C$401),COLUMNS($Q:AA)),"-")</f>
        <v>-</v>
      </c>
      <c r="AB210" s="63" t="str">
        <f t="array" aca="1" ref="AB210" ca="1">IFERROR(SMALL(IF(($H$3:$H$401=$N210)*($H$3:$H$401&lt;&gt;""),$C$3:$C$401),COLUMNS($Q:AB)),"-")</f>
        <v>-</v>
      </c>
      <c r="AC210" s="63" t="str">
        <f t="array" aca="1" ref="AC210" ca="1">IFERROR(SMALL(IF(($H$3:$H$401=$N210)*($H$3:$H$401&lt;&gt;""),$C$3:$C$401),COLUMNS($Q:AC)),"-")</f>
        <v>-</v>
      </c>
      <c r="AD210" s="63" t="str">
        <f t="array" aca="1" ref="AD210" ca="1">IFERROR(SMALL(IF(($H$3:$H$401=$N210)*($H$3:$H$401&lt;&gt;""),$C$3:$C$401),COLUMNS($Q:AD)),"-")</f>
        <v>-</v>
      </c>
      <c r="AE210" s="63" t="str">
        <f t="array" aca="1" ref="AE210" ca="1">IFERROR(SMALL(IF(($H$3:$H$401=$N210)*($H$3:$H$401&lt;&gt;""),$C$3:$C$401),COLUMNS($Q:AE)),"-")</f>
        <v>-</v>
      </c>
    </row>
    <row r="211" spans="2:31" ht="13">
      <c r="B211" s="175"/>
      <c r="C211" s="19">
        <v>209</v>
      </c>
      <c r="D211" s="22" t="str">
        <f t="array" ref="D211">IF(ISERROR(INDEX(DossardsARV,MATCH($A$3&amp;C211,triselcourse&amp;claselcourARV,0))),"-",INDEX(DossardsARV,MATCH($A$3&amp;C211,triselcourse&amp;claselcourARV,0)))</f>
        <v>-</v>
      </c>
      <c r="E211" s="117" t="str">
        <f t="shared" si="33"/>
        <v>-</v>
      </c>
      <c r="F211" s="117" t="str">
        <f t="shared" si="34"/>
        <v>-</v>
      </c>
      <c r="G211" s="21" t="str">
        <f t="array" ref="G211">IF($D211="","",IF(ISERROR(INDEX(TempsARV,MATCH($A$3&amp;D211,triselcourse&amp;DossardsARV,0))),"-",INDEX(TempsARV,MATCH($A$3&amp;D211,triselcourse&amp;DossardsARV,0))))</f>
        <v>-</v>
      </c>
      <c r="H211" s="117" t="str">
        <f t="shared" si="35"/>
        <v/>
      </c>
      <c r="I211" s="117" t="str">
        <f t="shared" si="36"/>
        <v/>
      </c>
      <c r="J211" s="117" t="str">
        <f t="shared" si="37"/>
        <v/>
      </c>
      <c r="K211" s="117" t="str">
        <f t="shared" si="38"/>
        <v/>
      </c>
      <c r="L211" s="62" t="str">
        <f t="array" aca="1" ref="L211" ca="1">IF(ISBLANK($C211),"",IF(OR(COUNTIF(clubARV5,H211)&lt;choixt5,COUNTIF($H$2:H210,H211)),"",SUM(SMALL(IF(clubARV5=H211,$C$3:$C$401),ROW(INDIRECT("1:"&amp;choixt5))))+ROW()/9^9))</f>
        <v/>
      </c>
      <c r="M211" s="36" t="str">
        <f ca="1">IF(N211="","",ROWS(M$3:M211))</f>
        <v/>
      </c>
      <c r="N211" s="1" t="str">
        <f ca="1">IF(COUNT(POINTS1b5)&lt;ROWS(N$3:N211),"",INDEX(clubARV5,MATCH(P211,POINTS1b5,0)))</f>
        <v/>
      </c>
      <c r="O211" s="1">
        <f t="shared" ca="1" si="39"/>
        <v>399</v>
      </c>
      <c r="P211" s="2" t="str">
        <f ca="1">IF(COUNT(POINTS1b5)&lt;ROWS(P$3:P211),"",SMALL(POINTS1b5,ROWS(P$3:P211)))</f>
        <v/>
      </c>
      <c r="Q211" s="40" t="str">
        <f t="array" aca="1" ref="Q211" ca="1">IFERROR(SMALL(IF(($H$3:$H$401=$N211)*($H$3:$H$401&lt;&gt;""),$C$3:$C$401),COLUMNS($Q:Q)),"-")</f>
        <v>-</v>
      </c>
      <c r="R211" s="63" t="str">
        <f t="array" aca="1" ref="R211" ca="1">IFERROR(SMALL(IF(($H$3:$H$401=$N211)*($H$3:$H$401&lt;&gt;""),$C$3:$C$401),COLUMNS($Q:R)),"-")</f>
        <v>-</v>
      </c>
      <c r="S211" s="63" t="str">
        <f t="array" aca="1" ref="S211" ca="1">IFERROR(SMALL(IF(($H$3:$H$401=$N211)*($H$3:$H$401&lt;&gt;""),$C$3:$C$401),COLUMNS($Q:S)),"-")</f>
        <v>-</v>
      </c>
      <c r="T211" s="63" t="str">
        <f t="array" aca="1" ref="T211" ca="1">IFERROR(SMALL(IF(($H$3:$H$401=$N211)*($H$3:$H$401&lt;&gt;""),$C$3:$C$401),COLUMNS($Q:T)),"-")</f>
        <v>-</v>
      </c>
      <c r="U211" s="63" t="str">
        <f t="array" aca="1" ref="U211" ca="1">IFERROR(SMALL(IF(($H$3:$H$401=$N211)*($H$3:$H$401&lt;&gt;""),$C$3:$C$401),COLUMNS($Q:U)),"-")</f>
        <v>-</v>
      </c>
      <c r="V211" s="40" t="str">
        <f t="array" aca="1" ref="V211" ca="1">IFERROR(SMALL(IF(($H$3:$H$401=$N211)*($H$3:$H$401&lt;&gt;""),$C$3:$C$401),COLUMNS($Q:V)),"-")</f>
        <v>-</v>
      </c>
      <c r="W211" s="63" t="str">
        <f t="array" aca="1" ref="W211" ca="1">IFERROR(SMALL(IF(($H$3:$H$401=$N211)*($H$3:$H$401&lt;&gt;""),$C$3:$C$401),COLUMNS($Q:W)),"-")</f>
        <v>-</v>
      </c>
      <c r="X211" s="63" t="str">
        <f t="array" aca="1" ref="X211" ca="1">IFERROR(SMALL(IF(($H$3:$H$401=$N211)*($H$3:$H$401&lt;&gt;""),$C$3:$C$401),COLUMNS($Q:X)),"-")</f>
        <v>-</v>
      </c>
      <c r="Y211" s="63" t="str">
        <f t="array" aca="1" ref="Y211" ca="1">IFERROR(SMALL(IF(($H$3:$H$401=$N211)*($H$3:$H$401&lt;&gt;""),$C$3:$C$401),COLUMNS($Q:Y)),"-")</f>
        <v>-</v>
      </c>
      <c r="Z211" s="63" t="str">
        <f t="array" aca="1" ref="Z211" ca="1">IFERROR(SMALL(IF(($H$3:$H$401=$N211)*($H$3:$H$401&lt;&gt;""),$C$3:$C$401),COLUMNS($Q:Z)),"-")</f>
        <v>-</v>
      </c>
      <c r="AA211" s="40" t="str">
        <f t="array" aca="1" ref="AA211" ca="1">IFERROR(SMALL(IF(($H$3:$H$401=$N211)*($H$3:$H$401&lt;&gt;""),$C$3:$C$401),COLUMNS($Q:AA)),"-")</f>
        <v>-</v>
      </c>
      <c r="AB211" s="63" t="str">
        <f t="array" aca="1" ref="AB211" ca="1">IFERROR(SMALL(IF(($H$3:$H$401=$N211)*($H$3:$H$401&lt;&gt;""),$C$3:$C$401),COLUMNS($Q:AB)),"-")</f>
        <v>-</v>
      </c>
      <c r="AC211" s="63" t="str">
        <f t="array" aca="1" ref="AC211" ca="1">IFERROR(SMALL(IF(($H$3:$H$401=$N211)*($H$3:$H$401&lt;&gt;""),$C$3:$C$401),COLUMNS($Q:AC)),"-")</f>
        <v>-</v>
      </c>
      <c r="AD211" s="63" t="str">
        <f t="array" aca="1" ref="AD211" ca="1">IFERROR(SMALL(IF(($H$3:$H$401=$N211)*($H$3:$H$401&lt;&gt;""),$C$3:$C$401),COLUMNS($Q:AD)),"-")</f>
        <v>-</v>
      </c>
      <c r="AE211" s="63" t="str">
        <f t="array" aca="1" ref="AE211" ca="1">IFERROR(SMALL(IF(($H$3:$H$401=$N211)*($H$3:$H$401&lt;&gt;""),$C$3:$C$401),COLUMNS($Q:AE)),"-")</f>
        <v>-</v>
      </c>
    </row>
    <row r="212" spans="2:31" ht="13">
      <c r="B212" s="175"/>
      <c r="C212" s="19">
        <v>210</v>
      </c>
      <c r="D212" s="22" t="str">
        <f t="array" ref="D212">IF(ISERROR(INDEX(DossardsARV,MATCH($A$3&amp;C212,triselcourse&amp;claselcourARV,0))),"-",INDEX(DossardsARV,MATCH($A$3&amp;C212,triselcourse&amp;claselcourARV,0)))</f>
        <v>-</v>
      </c>
      <c r="E212" s="117" t="str">
        <f t="shared" si="33"/>
        <v>-</v>
      </c>
      <c r="F212" s="117" t="str">
        <f t="shared" si="34"/>
        <v>-</v>
      </c>
      <c r="G212" s="21" t="str">
        <f t="array" ref="G212">IF($D212="","",IF(ISERROR(INDEX(TempsARV,MATCH($A$3&amp;D212,triselcourse&amp;DossardsARV,0))),"-",INDEX(TempsARV,MATCH($A$3&amp;D212,triselcourse&amp;DossardsARV,0))))</f>
        <v>-</v>
      </c>
      <c r="H212" s="117" t="str">
        <f t="shared" si="35"/>
        <v/>
      </c>
      <c r="I212" s="117" t="str">
        <f t="shared" si="36"/>
        <v/>
      </c>
      <c r="J212" s="117" t="str">
        <f t="shared" si="37"/>
        <v/>
      </c>
      <c r="K212" s="117" t="str">
        <f t="shared" si="38"/>
        <v/>
      </c>
      <c r="L212" s="62" t="str">
        <f t="array" aca="1" ref="L212" ca="1">IF(ISBLANK($C212),"",IF(OR(COUNTIF(clubARV5,H212)&lt;choixt5,COUNTIF($H$2:H211,H212)),"",SUM(SMALL(IF(clubARV5=H212,$C$3:$C$401),ROW(INDIRECT("1:"&amp;choixt5))))+ROW()/9^9))</f>
        <v/>
      </c>
      <c r="M212" s="36" t="str">
        <f ca="1">IF(N212="","",ROWS(M$3:M212))</f>
        <v/>
      </c>
      <c r="N212" s="1" t="str">
        <f ca="1">IF(COUNT(POINTS1b5)&lt;ROWS(N$3:N212),"",INDEX(clubARV5,MATCH(P212,POINTS1b5,0)))</f>
        <v/>
      </c>
      <c r="O212" s="1">
        <f t="shared" ca="1" si="39"/>
        <v>399</v>
      </c>
      <c r="P212" s="2" t="str">
        <f ca="1">IF(COUNT(POINTS1b5)&lt;ROWS(P$3:P212),"",SMALL(POINTS1b5,ROWS(P$3:P212)))</f>
        <v/>
      </c>
      <c r="Q212" s="40" t="str">
        <f t="array" aca="1" ref="Q212" ca="1">IFERROR(SMALL(IF(($H$3:$H$401=$N212)*($H$3:$H$401&lt;&gt;""),$C$3:$C$401),COLUMNS($Q:Q)),"-")</f>
        <v>-</v>
      </c>
      <c r="R212" s="63" t="str">
        <f t="array" aca="1" ref="R212" ca="1">IFERROR(SMALL(IF(($H$3:$H$401=$N212)*($H$3:$H$401&lt;&gt;""),$C$3:$C$401),COLUMNS($Q:R)),"-")</f>
        <v>-</v>
      </c>
      <c r="S212" s="63" t="str">
        <f t="array" aca="1" ref="S212" ca="1">IFERROR(SMALL(IF(($H$3:$H$401=$N212)*($H$3:$H$401&lt;&gt;""),$C$3:$C$401),COLUMNS($Q:S)),"-")</f>
        <v>-</v>
      </c>
      <c r="T212" s="63" t="str">
        <f t="array" aca="1" ref="T212" ca="1">IFERROR(SMALL(IF(($H$3:$H$401=$N212)*($H$3:$H$401&lt;&gt;""),$C$3:$C$401),COLUMNS($Q:T)),"-")</f>
        <v>-</v>
      </c>
      <c r="U212" s="63" t="str">
        <f t="array" aca="1" ref="U212" ca="1">IFERROR(SMALL(IF(($H$3:$H$401=$N212)*($H$3:$H$401&lt;&gt;""),$C$3:$C$401),COLUMNS($Q:U)),"-")</f>
        <v>-</v>
      </c>
      <c r="V212" s="40" t="str">
        <f t="array" aca="1" ref="V212" ca="1">IFERROR(SMALL(IF(($H$3:$H$401=$N212)*($H$3:$H$401&lt;&gt;""),$C$3:$C$401),COLUMNS($Q:V)),"-")</f>
        <v>-</v>
      </c>
      <c r="W212" s="63" t="str">
        <f t="array" aca="1" ref="W212" ca="1">IFERROR(SMALL(IF(($H$3:$H$401=$N212)*($H$3:$H$401&lt;&gt;""),$C$3:$C$401),COLUMNS($Q:W)),"-")</f>
        <v>-</v>
      </c>
      <c r="X212" s="63" t="str">
        <f t="array" aca="1" ref="X212" ca="1">IFERROR(SMALL(IF(($H$3:$H$401=$N212)*($H$3:$H$401&lt;&gt;""),$C$3:$C$401),COLUMNS($Q:X)),"-")</f>
        <v>-</v>
      </c>
      <c r="Y212" s="63" t="str">
        <f t="array" aca="1" ref="Y212" ca="1">IFERROR(SMALL(IF(($H$3:$H$401=$N212)*($H$3:$H$401&lt;&gt;""),$C$3:$C$401),COLUMNS($Q:Y)),"-")</f>
        <v>-</v>
      </c>
      <c r="Z212" s="63" t="str">
        <f t="array" aca="1" ref="Z212" ca="1">IFERROR(SMALL(IF(($H$3:$H$401=$N212)*($H$3:$H$401&lt;&gt;""),$C$3:$C$401),COLUMNS($Q:Z)),"-")</f>
        <v>-</v>
      </c>
      <c r="AA212" s="40" t="str">
        <f t="array" aca="1" ref="AA212" ca="1">IFERROR(SMALL(IF(($H$3:$H$401=$N212)*($H$3:$H$401&lt;&gt;""),$C$3:$C$401),COLUMNS($Q:AA)),"-")</f>
        <v>-</v>
      </c>
      <c r="AB212" s="63" t="str">
        <f t="array" aca="1" ref="AB212" ca="1">IFERROR(SMALL(IF(($H$3:$H$401=$N212)*($H$3:$H$401&lt;&gt;""),$C$3:$C$401),COLUMNS($Q:AB)),"-")</f>
        <v>-</v>
      </c>
      <c r="AC212" s="63" t="str">
        <f t="array" aca="1" ref="AC212" ca="1">IFERROR(SMALL(IF(($H$3:$H$401=$N212)*($H$3:$H$401&lt;&gt;""),$C$3:$C$401),COLUMNS($Q:AC)),"-")</f>
        <v>-</v>
      </c>
      <c r="AD212" s="63" t="str">
        <f t="array" aca="1" ref="AD212" ca="1">IFERROR(SMALL(IF(($H$3:$H$401=$N212)*($H$3:$H$401&lt;&gt;""),$C$3:$C$401),COLUMNS($Q:AD)),"-")</f>
        <v>-</v>
      </c>
      <c r="AE212" s="63" t="str">
        <f t="array" aca="1" ref="AE212" ca="1">IFERROR(SMALL(IF(($H$3:$H$401=$N212)*($H$3:$H$401&lt;&gt;""),$C$3:$C$401),COLUMNS($Q:AE)),"-")</f>
        <v>-</v>
      </c>
    </row>
    <row r="213" spans="2:31" ht="13">
      <c r="B213" s="175"/>
      <c r="C213" s="19">
        <v>211</v>
      </c>
      <c r="D213" s="22" t="str">
        <f t="array" ref="D213">IF(ISERROR(INDEX(DossardsARV,MATCH($A$3&amp;C213,triselcourse&amp;claselcourARV,0))),"-",INDEX(DossardsARV,MATCH($A$3&amp;C213,triselcourse&amp;claselcourARV,0)))</f>
        <v>-</v>
      </c>
      <c r="E213" s="117" t="str">
        <f t="shared" si="33"/>
        <v>-</v>
      </c>
      <c r="F213" s="117" t="str">
        <f t="shared" si="34"/>
        <v>-</v>
      </c>
      <c r="G213" s="21" t="str">
        <f t="array" ref="G213">IF($D213="","",IF(ISERROR(INDEX(TempsARV,MATCH($A$3&amp;D213,triselcourse&amp;DossardsARV,0))),"-",INDEX(TempsARV,MATCH($A$3&amp;D213,triselcourse&amp;DossardsARV,0))))</f>
        <v>-</v>
      </c>
      <c r="H213" s="117" t="str">
        <f t="shared" si="35"/>
        <v/>
      </c>
      <c r="I213" s="117" t="str">
        <f t="shared" si="36"/>
        <v/>
      </c>
      <c r="J213" s="117" t="str">
        <f t="shared" si="37"/>
        <v/>
      </c>
      <c r="K213" s="117" t="str">
        <f t="shared" si="38"/>
        <v/>
      </c>
      <c r="L213" s="62" t="str">
        <f t="array" aca="1" ref="L213" ca="1">IF(ISBLANK($C213),"",IF(OR(COUNTIF(clubARV5,H213)&lt;choixt5,COUNTIF($H$2:H212,H213)),"",SUM(SMALL(IF(clubARV5=H213,$C$3:$C$401),ROW(INDIRECT("1:"&amp;choixt5))))+ROW()/9^9))</f>
        <v/>
      </c>
      <c r="M213" s="36" t="str">
        <f ca="1">IF(N213="","",ROWS(M$3:M213))</f>
        <v/>
      </c>
      <c r="N213" s="1" t="str">
        <f ca="1">IF(COUNT(POINTS1b5)&lt;ROWS(N$3:N213),"",INDEX(clubARV5,MATCH(P213,POINTS1b5,0)))</f>
        <v/>
      </c>
      <c r="O213" s="1">
        <f t="shared" ca="1" si="39"/>
        <v>399</v>
      </c>
      <c r="P213" s="2" t="str">
        <f ca="1">IF(COUNT(POINTS1b5)&lt;ROWS(P$3:P213),"",SMALL(POINTS1b5,ROWS(P$3:P213)))</f>
        <v/>
      </c>
      <c r="Q213" s="40" t="str">
        <f t="array" aca="1" ref="Q213" ca="1">IFERROR(SMALL(IF(($H$3:$H$401=$N213)*($H$3:$H$401&lt;&gt;""),$C$3:$C$401),COLUMNS($Q:Q)),"-")</f>
        <v>-</v>
      </c>
      <c r="R213" s="63" t="str">
        <f t="array" aca="1" ref="R213" ca="1">IFERROR(SMALL(IF(($H$3:$H$401=$N213)*($H$3:$H$401&lt;&gt;""),$C$3:$C$401),COLUMNS($Q:R)),"-")</f>
        <v>-</v>
      </c>
      <c r="S213" s="63" t="str">
        <f t="array" aca="1" ref="S213" ca="1">IFERROR(SMALL(IF(($H$3:$H$401=$N213)*($H$3:$H$401&lt;&gt;""),$C$3:$C$401),COLUMNS($Q:S)),"-")</f>
        <v>-</v>
      </c>
      <c r="T213" s="63" t="str">
        <f t="array" aca="1" ref="T213" ca="1">IFERROR(SMALL(IF(($H$3:$H$401=$N213)*($H$3:$H$401&lt;&gt;""),$C$3:$C$401),COLUMNS($Q:T)),"-")</f>
        <v>-</v>
      </c>
      <c r="U213" s="63" t="str">
        <f t="array" aca="1" ref="U213" ca="1">IFERROR(SMALL(IF(($H$3:$H$401=$N213)*($H$3:$H$401&lt;&gt;""),$C$3:$C$401),COLUMNS($Q:U)),"-")</f>
        <v>-</v>
      </c>
      <c r="V213" s="40" t="str">
        <f t="array" aca="1" ref="V213" ca="1">IFERROR(SMALL(IF(($H$3:$H$401=$N213)*($H$3:$H$401&lt;&gt;""),$C$3:$C$401),COLUMNS($Q:V)),"-")</f>
        <v>-</v>
      </c>
      <c r="W213" s="63" t="str">
        <f t="array" aca="1" ref="W213" ca="1">IFERROR(SMALL(IF(($H$3:$H$401=$N213)*($H$3:$H$401&lt;&gt;""),$C$3:$C$401),COLUMNS($Q:W)),"-")</f>
        <v>-</v>
      </c>
      <c r="X213" s="63" t="str">
        <f t="array" aca="1" ref="X213" ca="1">IFERROR(SMALL(IF(($H$3:$H$401=$N213)*($H$3:$H$401&lt;&gt;""),$C$3:$C$401),COLUMNS($Q:X)),"-")</f>
        <v>-</v>
      </c>
      <c r="Y213" s="63" t="str">
        <f t="array" aca="1" ref="Y213" ca="1">IFERROR(SMALL(IF(($H$3:$H$401=$N213)*($H$3:$H$401&lt;&gt;""),$C$3:$C$401),COLUMNS($Q:Y)),"-")</f>
        <v>-</v>
      </c>
      <c r="Z213" s="63" t="str">
        <f t="array" aca="1" ref="Z213" ca="1">IFERROR(SMALL(IF(($H$3:$H$401=$N213)*($H$3:$H$401&lt;&gt;""),$C$3:$C$401),COLUMNS($Q:Z)),"-")</f>
        <v>-</v>
      </c>
      <c r="AA213" s="40" t="str">
        <f t="array" aca="1" ref="AA213" ca="1">IFERROR(SMALL(IF(($H$3:$H$401=$N213)*($H$3:$H$401&lt;&gt;""),$C$3:$C$401),COLUMNS($Q:AA)),"-")</f>
        <v>-</v>
      </c>
      <c r="AB213" s="63" t="str">
        <f t="array" aca="1" ref="AB213" ca="1">IFERROR(SMALL(IF(($H$3:$H$401=$N213)*($H$3:$H$401&lt;&gt;""),$C$3:$C$401),COLUMNS($Q:AB)),"-")</f>
        <v>-</v>
      </c>
      <c r="AC213" s="63" t="str">
        <f t="array" aca="1" ref="AC213" ca="1">IFERROR(SMALL(IF(($H$3:$H$401=$N213)*($H$3:$H$401&lt;&gt;""),$C$3:$C$401),COLUMNS($Q:AC)),"-")</f>
        <v>-</v>
      </c>
      <c r="AD213" s="63" t="str">
        <f t="array" aca="1" ref="AD213" ca="1">IFERROR(SMALL(IF(($H$3:$H$401=$N213)*($H$3:$H$401&lt;&gt;""),$C$3:$C$401),COLUMNS($Q:AD)),"-")</f>
        <v>-</v>
      </c>
      <c r="AE213" s="63" t="str">
        <f t="array" aca="1" ref="AE213" ca="1">IFERROR(SMALL(IF(($H$3:$H$401=$N213)*($H$3:$H$401&lt;&gt;""),$C$3:$C$401),COLUMNS($Q:AE)),"-")</f>
        <v>-</v>
      </c>
    </row>
    <row r="214" spans="2:31" ht="13">
      <c r="B214" s="175"/>
      <c r="C214" s="19">
        <v>212</v>
      </c>
      <c r="D214" s="22" t="str">
        <f t="array" ref="D214">IF(ISERROR(INDEX(DossardsARV,MATCH($A$3&amp;C214,triselcourse&amp;claselcourARV,0))),"-",INDEX(DossardsARV,MATCH($A$3&amp;C214,triselcourse&amp;claselcourARV,0)))</f>
        <v>-</v>
      </c>
      <c r="E214" s="117" t="str">
        <f t="shared" si="33"/>
        <v>-</v>
      </c>
      <c r="F214" s="117" t="str">
        <f t="shared" si="34"/>
        <v>-</v>
      </c>
      <c r="G214" s="21" t="str">
        <f t="array" ref="G214">IF($D214="","",IF(ISERROR(INDEX(TempsARV,MATCH($A$3&amp;D214,triselcourse&amp;DossardsARV,0))),"-",INDEX(TempsARV,MATCH($A$3&amp;D214,triselcourse&amp;DossardsARV,0))))</f>
        <v>-</v>
      </c>
      <c r="H214" s="117" t="str">
        <f t="shared" si="35"/>
        <v/>
      </c>
      <c r="I214" s="117" t="str">
        <f t="shared" si="36"/>
        <v/>
      </c>
      <c r="J214" s="117" t="str">
        <f t="shared" si="37"/>
        <v/>
      </c>
      <c r="K214" s="117" t="str">
        <f t="shared" si="38"/>
        <v/>
      </c>
      <c r="L214" s="62" t="str">
        <f t="array" aca="1" ref="L214" ca="1">IF(ISBLANK($C214),"",IF(OR(COUNTIF(clubARV5,H214)&lt;choixt5,COUNTIF($H$2:H213,H214)),"",SUM(SMALL(IF(clubARV5=H214,$C$3:$C$401),ROW(INDIRECT("1:"&amp;choixt5))))+ROW()/9^9))</f>
        <v/>
      </c>
      <c r="M214" s="36" t="str">
        <f ca="1">IF(N214="","",ROWS(M$3:M214))</f>
        <v/>
      </c>
      <c r="N214" s="1" t="str">
        <f ca="1">IF(COUNT(POINTS1b5)&lt;ROWS(N$3:N214),"",INDEX(clubARV5,MATCH(P214,POINTS1b5,0)))</f>
        <v/>
      </c>
      <c r="O214" s="1">
        <f t="shared" ca="1" si="39"/>
        <v>399</v>
      </c>
      <c r="P214" s="2" t="str">
        <f ca="1">IF(COUNT(POINTS1b5)&lt;ROWS(P$3:P214),"",SMALL(POINTS1b5,ROWS(P$3:P214)))</f>
        <v/>
      </c>
      <c r="Q214" s="40" t="str">
        <f t="array" aca="1" ref="Q214" ca="1">IFERROR(SMALL(IF(($H$3:$H$401=$N214)*($H$3:$H$401&lt;&gt;""),$C$3:$C$401),COLUMNS($Q:Q)),"-")</f>
        <v>-</v>
      </c>
      <c r="R214" s="63" t="str">
        <f t="array" aca="1" ref="R214" ca="1">IFERROR(SMALL(IF(($H$3:$H$401=$N214)*($H$3:$H$401&lt;&gt;""),$C$3:$C$401),COLUMNS($Q:R)),"-")</f>
        <v>-</v>
      </c>
      <c r="S214" s="63" t="str">
        <f t="array" aca="1" ref="S214" ca="1">IFERROR(SMALL(IF(($H$3:$H$401=$N214)*($H$3:$H$401&lt;&gt;""),$C$3:$C$401),COLUMNS($Q:S)),"-")</f>
        <v>-</v>
      </c>
      <c r="T214" s="63" t="str">
        <f t="array" aca="1" ref="T214" ca="1">IFERROR(SMALL(IF(($H$3:$H$401=$N214)*($H$3:$H$401&lt;&gt;""),$C$3:$C$401),COLUMNS($Q:T)),"-")</f>
        <v>-</v>
      </c>
      <c r="U214" s="63" t="str">
        <f t="array" aca="1" ref="U214" ca="1">IFERROR(SMALL(IF(($H$3:$H$401=$N214)*($H$3:$H$401&lt;&gt;""),$C$3:$C$401),COLUMNS($Q:U)),"-")</f>
        <v>-</v>
      </c>
      <c r="V214" s="40" t="str">
        <f t="array" aca="1" ref="V214" ca="1">IFERROR(SMALL(IF(($H$3:$H$401=$N214)*($H$3:$H$401&lt;&gt;""),$C$3:$C$401),COLUMNS($Q:V)),"-")</f>
        <v>-</v>
      </c>
      <c r="W214" s="63" t="str">
        <f t="array" aca="1" ref="W214" ca="1">IFERROR(SMALL(IF(($H$3:$H$401=$N214)*($H$3:$H$401&lt;&gt;""),$C$3:$C$401),COLUMNS($Q:W)),"-")</f>
        <v>-</v>
      </c>
      <c r="X214" s="63" t="str">
        <f t="array" aca="1" ref="X214" ca="1">IFERROR(SMALL(IF(($H$3:$H$401=$N214)*($H$3:$H$401&lt;&gt;""),$C$3:$C$401),COLUMNS($Q:X)),"-")</f>
        <v>-</v>
      </c>
      <c r="Y214" s="63" t="str">
        <f t="array" aca="1" ref="Y214" ca="1">IFERROR(SMALL(IF(($H$3:$H$401=$N214)*($H$3:$H$401&lt;&gt;""),$C$3:$C$401),COLUMNS($Q:Y)),"-")</f>
        <v>-</v>
      </c>
      <c r="Z214" s="63" t="str">
        <f t="array" aca="1" ref="Z214" ca="1">IFERROR(SMALL(IF(($H$3:$H$401=$N214)*($H$3:$H$401&lt;&gt;""),$C$3:$C$401),COLUMNS($Q:Z)),"-")</f>
        <v>-</v>
      </c>
      <c r="AA214" s="40" t="str">
        <f t="array" aca="1" ref="AA214" ca="1">IFERROR(SMALL(IF(($H$3:$H$401=$N214)*($H$3:$H$401&lt;&gt;""),$C$3:$C$401),COLUMNS($Q:AA)),"-")</f>
        <v>-</v>
      </c>
      <c r="AB214" s="63" t="str">
        <f t="array" aca="1" ref="AB214" ca="1">IFERROR(SMALL(IF(($H$3:$H$401=$N214)*($H$3:$H$401&lt;&gt;""),$C$3:$C$401),COLUMNS($Q:AB)),"-")</f>
        <v>-</v>
      </c>
      <c r="AC214" s="63" t="str">
        <f t="array" aca="1" ref="AC214" ca="1">IFERROR(SMALL(IF(($H$3:$H$401=$N214)*($H$3:$H$401&lt;&gt;""),$C$3:$C$401),COLUMNS($Q:AC)),"-")</f>
        <v>-</v>
      </c>
      <c r="AD214" s="63" t="str">
        <f t="array" aca="1" ref="AD214" ca="1">IFERROR(SMALL(IF(($H$3:$H$401=$N214)*($H$3:$H$401&lt;&gt;""),$C$3:$C$401),COLUMNS($Q:AD)),"-")</f>
        <v>-</v>
      </c>
      <c r="AE214" s="63" t="str">
        <f t="array" aca="1" ref="AE214" ca="1">IFERROR(SMALL(IF(($H$3:$H$401=$N214)*($H$3:$H$401&lt;&gt;""),$C$3:$C$401),COLUMNS($Q:AE)),"-")</f>
        <v>-</v>
      </c>
    </row>
    <row r="215" spans="2:31" ht="13">
      <c r="B215" s="175"/>
      <c r="C215" s="19">
        <v>213</v>
      </c>
      <c r="D215" s="22" t="str">
        <f t="array" ref="D215">IF(ISERROR(INDEX(DossardsARV,MATCH($A$3&amp;C215,triselcourse&amp;claselcourARV,0))),"-",INDEX(DossardsARV,MATCH($A$3&amp;C215,triselcourse&amp;claselcourARV,0)))</f>
        <v>-</v>
      </c>
      <c r="E215" s="117" t="str">
        <f t="shared" si="33"/>
        <v>-</v>
      </c>
      <c r="F215" s="117" t="str">
        <f t="shared" si="34"/>
        <v>-</v>
      </c>
      <c r="G215" s="21" t="str">
        <f t="array" ref="G215">IF($D215="","",IF(ISERROR(INDEX(TempsARV,MATCH($A$3&amp;D215,triselcourse&amp;DossardsARV,0))),"-",INDEX(TempsARV,MATCH($A$3&amp;D215,triselcourse&amp;DossardsARV,0))))</f>
        <v>-</v>
      </c>
      <c r="H215" s="117" t="str">
        <f t="shared" si="35"/>
        <v/>
      </c>
      <c r="I215" s="117" t="str">
        <f t="shared" si="36"/>
        <v/>
      </c>
      <c r="J215" s="117" t="str">
        <f t="shared" si="37"/>
        <v/>
      </c>
      <c r="K215" s="117" t="str">
        <f t="shared" si="38"/>
        <v/>
      </c>
      <c r="L215" s="62" t="str">
        <f t="array" aca="1" ref="L215" ca="1">IF(ISBLANK($C215),"",IF(OR(COUNTIF(clubARV5,H215)&lt;choixt5,COUNTIF($H$2:H214,H215)),"",SUM(SMALL(IF(clubARV5=H215,$C$3:$C$401),ROW(INDIRECT("1:"&amp;choixt5))))+ROW()/9^9))</f>
        <v/>
      </c>
      <c r="M215" s="36" t="str">
        <f ca="1">IF(N215="","",ROWS(M$3:M215))</f>
        <v/>
      </c>
      <c r="N215" s="1" t="str">
        <f ca="1">IF(COUNT(POINTS1b5)&lt;ROWS(N$3:N215),"",INDEX(clubARV5,MATCH(P215,POINTS1b5,0)))</f>
        <v/>
      </c>
      <c r="O215" s="1">
        <f t="shared" ca="1" si="39"/>
        <v>399</v>
      </c>
      <c r="P215" s="2" t="str">
        <f ca="1">IF(COUNT(POINTS1b5)&lt;ROWS(P$3:P215),"",SMALL(POINTS1b5,ROWS(P$3:P215)))</f>
        <v/>
      </c>
      <c r="Q215" s="40" t="str">
        <f t="array" aca="1" ref="Q215" ca="1">IFERROR(SMALL(IF(($H$3:$H$401=$N215)*($H$3:$H$401&lt;&gt;""),$C$3:$C$401),COLUMNS($Q:Q)),"-")</f>
        <v>-</v>
      </c>
      <c r="R215" s="63" t="str">
        <f t="array" aca="1" ref="R215" ca="1">IFERROR(SMALL(IF(($H$3:$H$401=$N215)*($H$3:$H$401&lt;&gt;""),$C$3:$C$401),COLUMNS($Q:R)),"-")</f>
        <v>-</v>
      </c>
      <c r="S215" s="63" t="str">
        <f t="array" aca="1" ref="S215" ca="1">IFERROR(SMALL(IF(($H$3:$H$401=$N215)*($H$3:$H$401&lt;&gt;""),$C$3:$C$401),COLUMNS($Q:S)),"-")</f>
        <v>-</v>
      </c>
      <c r="T215" s="63" t="str">
        <f t="array" aca="1" ref="T215" ca="1">IFERROR(SMALL(IF(($H$3:$H$401=$N215)*($H$3:$H$401&lt;&gt;""),$C$3:$C$401),COLUMNS($Q:T)),"-")</f>
        <v>-</v>
      </c>
      <c r="U215" s="63" t="str">
        <f t="array" aca="1" ref="U215" ca="1">IFERROR(SMALL(IF(($H$3:$H$401=$N215)*($H$3:$H$401&lt;&gt;""),$C$3:$C$401),COLUMNS($Q:U)),"-")</f>
        <v>-</v>
      </c>
      <c r="V215" s="40" t="str">
        <f t="array" aca="1" ref="V215" ca="1">IFERROR(SMALL(IF(($H$3:$H$401=$N215)*($H$3:$H$401&lt;&gt;""),$C$3:$C$401),COLUMNS($Q:V)),"-")</f>
        <v>-</v>
      </c>
      <c r="W215" s="63" t="str">
        <f t="array" aca="1" ref="W215" ca="1">IFERROR(SMALL(IF(($H$3:$H$401=$N215)*($H$3:$H$401&lt;&gt;""),$C$3:$C$401),COLUMNS($Q:W)),"-")</f>
        <v>-</v>
      </c>
      <c r="X215" s="63" t="str">
        <f t="array" aca="1" ref="X215" ca="1">IFERROR(SMALL(IF(($H$3:$H$401=$N215)*($H$3:$H$401&lt;&gt;""),$C$3:$C$401),COLUMNS($Q:X)),"-")</f>
        <v>-</v>
      </c>
      <c r="Y215" s="63" t="str">
        <f t="array" aca="1" ref="Y215" ca="1">IFERROR(SMALL(IF(($H$3:$H$401=$N215)*($H$3:$H$401&lt;&gt;""),$C$3:$C$401),COLUMNS($Q:Y)),"-")</f>
        <v>-</v>
      </c>
      <c r="Z215" s="63" t="str">
        <f t="array" aca="1" ref="Z215" ca="1">IFERROR(SMALL(IF(($H$3:$H$401=$N215)*($H$3:$H$401&lt;&gt;""),$C$3:$C$401),COLUMNS($Q:Z)),"-")</f>
        <v>-</v>
      </c>
      <c r="AA215" s="40" t="str">
        <f t="array" aca="1" ref="AA215" ca="1">IFERROR(SMALL(IF(($H$3:$H$401=$N215)*($H$3:$H$401&lt;&gt;""),$C$3:$C$401),COLUMNS($Q:AA)),"-")</f>
        <v>-</v>
      </c>
      <c r="AB215" s="63" t="str">
        <f t="array" aca="1" ref="AB215" ca="1">IFERROR(SMALL(IF(($H$3:$H$401=$N215)*($H$3:$H$401&lt;&gt;""),$C$3:$C$401),COLUMNS($Q:AB)),"-")</f>
        <v>-</v>
      </c>
      <c r="AC215" s="63" t="str">
        <f t="array" aca="1" ref="AC215" ca="1">IFERROR(SMALL(IF(($H$3:$H$401=$N215)*($H$3:$H$401&lt;&gt;""),$C$3:$C$401),COLUMNS($Q:AC)),"-")</f>
        <v>-</v>
      </c>
      <c r="AD215" s="63" t="str">
        <f t="array" aca="1" ref="AD215" ca="1">IFERROR(SMALL(IF(($H$3:$H$401=$N215)*($H$3:$H$401&lt;&gt;""),$C$3:$C$401),COLUMNS($Q:AD)),"-")</f>
        <v>-</v>
      </c>
      <c r="AE215" s="63" t="str">
        <f t="array" aca="1" ref="AE215" ca="1">IFERROR(SMALL(IF(($H$3:$H$401=$N215)*($H$3:$H$401&lt;&gt;""),$C$3:$C$401),COLUMNS($Q:AE)),"-")</f>
        <v>-</v>
      </c>
    </row>
    <row r="216" spans="2:31" ht="13">
      <c r="B216" s="175"/>
      <c r="C216" s="19">
        <v>214</v>
      </c>
      <c r="D216" s="22" t="str">
        <f t="array" ref="D216">IF(ISERROR(INDEX(DossardsARV,MATCH($A$3&amp;C216,triselcourse&amp;claselcourARV,0))),"-",INDEX(DossardsARV,MATCH($A$3&amp;C216,triselcourse&amp;claselcourARV,0)))</f>
        <v>-</v>
      </c>
      <c r="E216" s="117" t="str">
        <f t="shared" si="33"/>
        <v>-</v>
      </c>
      <c r="F216" s="117" t="str">
        <f t="shared" si="34"/>
        <v>-</v>
      </c>
      <c r="G216" s="21" t="str">
        <f t="array" ref="G216">IF($D216="","",IF(ISERROR(INDEX(TempsARV,MATCH($A$3&amp;D216,triselcourse&amp;DossardsARV,0))),"-",INDEX(TempsARV,MATCH($A$3&amp;D216,triselcourse&amp;DossardsARV,0))))</f>
        <v>-</v>
      </c>
      <c r="H216" s="117" t="str">
        <f t="shared" si="35"/>
        <v/>
      </c>
      <c r="I216" s="117" t="str">
        <f t="shared" si="36"/>
        <v/>
      </c>
      <c r="J216" s="117" t="str">
        <f t="shared" si="37"/>
        <v/>
      </c>
      <c r="K216" s="117" t="str">
        <f t="shared" si="38"/>
        <v/>
      </c>
      <c r="L216" s="62" t="str">
        <f t="array" aca="1" ref="L216" ca="1">IF(ISBLANK($C216),"",IF(OR(COUNTIF(clubARV5,H216)&lt;choixt5,COUNTIF($H$2:H215,H216)),"",SUM(SMALL(IF(clubARV5=H216,$C$3:$C$401),ROW(INDIRECT("1:"&amp;choixt5))))+ROW()/9^9))</f>
        <v/>
      </c>
      <c r="M216" s="36" t="str">
        <f ca="1">IF(N216="","",ROWS(M$3:M216))</f>
        <v/>
      </c>
      <c r="N216" s="1" t="str">
        <f ca="1">IF(COUNT(POINTS1b5)&lt;ROWS(N$3:N216),"",INDEX(clubARV5,MATCH(P216,POINTS1b5,0)))</f>
        <v/>
      </c>
      <c r="O216" s="1">
        <f t="shared" ca="1" si="39"/>
        <v>399</v>
      </c>
      <c r="P216" s="2" t="str">
        <f ca="1">IF(COUNT(POINTS1b5)&lt;ROWS(P$3:P216),"",SMALL(POINTS1b5,ROWS(P$3:P216)))</f>
        <v/>
      </c>
      <c r="Q216" s="40" t="str">
        <f t="array" aca="1" ref="Q216" ca="1">IFERROR(SMALL(IF(($H$3:$H$401=$N216)*($H$3:$H$401&lt;&gt;""),$C$3:$C$401),COLUMNS($Q:Q)),"-")</f>
        <v>-</v>
      </c>
      <c r="R216" s="63" t="str">
        <f t="array" aca="1" ref="R216" ca="1">IFERROR(SMALL(IF(($H$3:$H$401=$N216)*($H$3:$H$401&lt;&gt;""),$C$3:$C$401),COLUMNS($Q:R)),"-")</f>
        <v>-</v>
      </c>
      <c r="S216" s="63" t="str">
        <f t="array" aca="1" ref="S216" ca="1">IFERROR(SMALL(IF(($H$3:$H$401=$N216)*($H$3:$H$401&lt;&gt;""),$C$3:$C$401),COLUMNS($Q:S)),"-")</f>
        <v>-</v>
      </c>
      <c r="T216" s="63" t="str">
        <f t="array" aca="1" ref="T216" ca="1">IFERROR(SMALL(IF(($H$3:$H$401=$N216)*($H$3:$H$401&lt;&gt;""),$C$3:$C$401),COLUMNS($Q:T)),"-")</f>
        <v>-</v>
      </c>
      <c r="U216" s="63" t="str">
        <f t="array" aca="1" ref="U216" ca="1">IFERROR(SMALL(IF(($H$3:$H$401=$N216)*($H$3:$H$401&lt;&gt;""),$C$3:$C$401),COLUMNS($Q:U)),"-")</f>
        <v>-</v>
      </c>
      <c r="V216" s="40" t="str">
        <f t="array" aca="1" ref="V216" ca="1">IFERROR(SMALL(IF(($H$3:$H$401=$N216)*($H$3:$H$401&lt;&gt;""),$C$3:$C$401),COLUMNS($Q:V)),"-")</f>
        <v>-</v>
      </c>
      <c r="W216" s="63" t="str">
        <f t="array" aca="1" ref="W216" ca="1">IFERROR(SMALL(IF(($H$3:$H$401=$N216)*($H$3:$H$401&lt;&gt;""),$C$3:$C$401),COLUMNS($Q:W)),"-")</f>
        <v>-</v>
      </c>
      <c r="X216" s="63" t="str">
        <f t="array" aca="1" ref="X216" ca="1">IFERROR(SMALL(IF(($H$3:$H$401=$N216)*($H$3:$H$401&lt;&gt;""),$C$3:$C$401),COLUMNS($Q:X)),"-")</f>
        <v>-</v>
      </c>
      <c r="Y216" s="63" t="str">
        <f t="array" aca="1" ref="Y216" ca="1">IFERROR(SMALL(IF(($H$3:$H$401=$N216)*($H$3:$H$401&lt;&gt;""),$C$3:$C$401),COLUMNS($Q:Y)),"-")</f>
        <v>-</v>
      </c>
      <c r="Z216" s="63" t="str">
        <f t="array" aca="1" ref="Z216" ca="1">IFERROR(SMALL(IF(($H$3:$H$401=$N216)*($H$3:$H$401&lt;&gt;""),$C$3:$C$401),COLUMNS($Q:Z)),"-")</f>
        <v>-</v>
      </c>
      <c r="AA216" s="40" t="str">
        <f t="array" aca="1" ref="AA216" ca="1">IFERROR(SMALL(IF(($H$3:$H$401=$N216)*($H$3:$H$401&lt;&gt;""),$C$3:$C$401),COLUMNS($Q:AA)),"-")</f>
        <v>-</v>
      </c>
      <c r="AB216" s="63" t="str">
        <f t="array" aca="1" ref="AB216" ca="1">IFERROR(SMALL(IF(($H$3:$H$401=$N216)*($H$3:$H$401&lt;&gt;""),$C$3:$C$401),COLUMNS($Q:AB)),"-")</f>
        <v>-</v>
      </c>
      <c r="AC216" s="63" t="str">
        <f t="array" aca="1" ref="AC216" ca="1">IFERROR(SMALL(IF(($H$3:$H$401=$N216)*($H$3:$H$401&lt;&gt;""),$C$3:$C$401),COLUMNS($Q:AC)),"-")</f>
        <v>-</v>
      </c>
      <c r="AD216" s="63" t="str">
        <f t="array" aca="1" ref="AD216" ca="1">IFERROR(SMALL(IF(($H$3:$H$401=$N216)*($H$3:$H$401&lt;&gt;""),$C$3:$C$401),COLUMNS($Q:AD)),"-")</f>
        <v>-</v>
      </c>
      <c r="AE216" s="63" t="str">
        <f t="array" aca="1" ref="AE216" ca="1">IFERROR(SMALL(IF(($H$3:$H$401=$N216)*($H$3:$H$401&lt;&gt;""),$C$3:$C$401),COLUMNS($Q:AE)),"-")</f>
        <v>-</v>
      </c>
    </row>
    <row r="217" spans="2:31" ht="13">
      <c r="B217" s="175"/>
      <c r="C217" s="19">
        <v>215</v>
      </c>
      <c r="D217" s="22" t="str">
        <f t="array" ref="D217">IF(ISERROR(INDEX(DossardsARV,MATCH($A$3&amp;C217,triselcourse&amp;claselcourARV,0))),"-",INDEX(DossardsARV,MATCH($A$3&amp;C217,triselcourse&amp;claselcourARV,0)))</f>
        <v>-</v>
      </c>
      <c r="E217" s="117" t="str">
        <f t="shared" si="33"/>
        <v>-</v>
      </c>
      <c r="F217" s="117" t="str">
        <f t="shared" si="34"/>
        <v>-</v>
      </c>
      <c r="G217" s="21" t="str">
        <f t="array" ref="G217">IF($D217="","",IF(ISERROR(INDEX(TempsARV,MATCH($A$3&amp;D217,triselcourse&amp;DossardsARV,0))),"-",INDEX(TempsARV,MATCH($A$3&amp;D217,triselcourse&amp;DossardsARV,0))))</f>
        <v>-</v>
      </c>
      <c r="H217" s="117" t="str">
        <f t="shared" si="35"/>
        <v/>
      </c>
      <c r="I217" s="117" t="str">
        <f t="shared" si="36"/>
        <v/>
      </c>
      <c r="J217" s="117" t="str">
        <f t="shared" si="37"/>
        <v/>
      </c>
      <c r="K217" s="117" t="str">
        <f t="shared" si="38"/>
        <v/>
      </c>
      <c r="L217" s="62" t="str">
        <f t="array" aca="1" ref="L217" ca="1">IF(ISBLANK($C217),"",IF(OR(COUNTIF(clubARV5,H217)&lt;choixt5,COUNTIF($H$2:H216,H217)),"",SUM(SMALL(IF(clubARV5=H217,$C$3:$C$401),ROW(INDIRECT("1:"&amp;choixt5))))+ROW()/9^9))</f>
        <v/>
      </c>
      <c r="M217" s="36" t="str">
        <f ca="1">IF(N217="","",ROWS(M$3:M217))</f>
        <v/>
      </c>
      <c r="N217" s="1" t="str">
        <f ca="1">IF(COUNT(POINTS1b5)&lt;ROWS(N$3:N217),"",INDEX(clubARV5,MATCH(P217,POINTS1b5,0)))</f>
        <v/>
      </c>
      <c r="O217" s="1">
        <f t="shared" ca="1" si="39"/>
        <v>399</v>
      </c>
      <c r="P217" s="2" t="str">
        <f ca="1">IF(COUNT(POINTS1b5)&lt;ROWS(P$3:P217),"",SMALL(POINTS1b5,ROWS(P$3:P217)))</f>
        <v/>
      </c>
      <c r="Q217" s="40" t="str">
        <f t="array" aca="1" ref="Q217" ca="1">IFERROR(SMALL(IF(($H$3:$H$401=$N217)*($H$3:$H$401&lt;&gt;""),$C$3:$C$401),COLUMNS($Q:Q)),"-")</f>
        <v>-</v>
      </c>
      <c r="R217" s="63" t="str">
        <f t="array" aca="1" ref="R217" ca="1">IFERROR(SMALL(IF(($H$3:$H$401=$N217)*($H$3:$H$401&lt;&gt;""),$C$3:$C$401),COLUMNS($Q:R)),"-")</f>
        <v>-</v>
      </c>
      <c r="S217" s="63" t="str">
        <f t="array" aca="1" ref="S217" ca="1">IFERROR(SMALL(IF(($H$3:$H$401=$N217)*($H$3:$H$401&lt;&gt;""),$C$3:$C$401),COLUMNS($Q:S)),"-")</f>
        <v>-</v>
      </c>
      <c r="T217" s="63" t="str">
        <f t="array" aca="1" ref="T217" ca="1">IFERROR(SMALL(IF(($H$3:$H$401=$N217)*($H$3:$H$401&lt;&gt;""),$C$3:$C$401),COLUMNS($Q:T)),"-")</f>
        <v>-</v>
      </c>
      <c r="U217" s="63" t="str">
        <f t="array" aca="1" ref="U217" ca="1">IFERROR(SMALL(IF(($H$3:$H$401=$N217)*($H$3:$H$401&lt;&gt;""),$C$3:$C$401),COLUMNS($Q:U)),"-")</f>
        <v>-</v>
      </c>
      <c r="V217" s="40" t="str">
        <f t="array" aca="1" ref="V217" ca="1">IFERROR(SMALL(IF(($H$3:$H$401=$N217)*($H$3:$H$401&lt;&gt;""),$C$3:$C$401),COLUMNS($Q:V)),"-")</f>
        <v>-</v>
      </c>
      <c r="W217" s="63" t="str">
        <f t="array" aca="1" ref="W217" ca="1">IFERROR(SMALL(IF(($H$3:$H$401=$N217)*($H$3:$H$401&lt;&gt;""),$C$3:$C$401),COLUMNS($Q:W)),"-")</f>
        <v>-</v>
      </c>
      <c r="X217" s="63" t="str">
        <f t="array" aca="1" ref="X217" ca="1">IFERROR(SMALL(IF(($H$3:$H$401=$N217)*($H$3:$H$401&lt;&gt;""),$C$3:$C$401),COLUMNS($Q:X)),"-")</f>
        <v>-</v>
      </c>
      <c r="Y217" s="63" t="str">
        <f t="array" aca="1" ref="Y217" ca="1">IFERROR(SMALL(IF(($H$3:$H$401=$N217)*($H$3:$H$401&lt;&gt;""),$C$3:$C$401),COLUMNS($Q:Y)),"-")</f>
        <v>-</v>
      </c>
      <c r="Z217" s="63" t="str">
        <f t="array" aca="1" ref="Z217" ca="1">IFERROR(SMALL(IF(($H$3:$H$401=$N217)*($H$3:$H$401&lt;&gt;""),$C$3:$C$401),COLUMNS($Q:Z)),"-")</f>
        <v>-</v>
      </c>
      <c r="AA217" s="40" t="str">
        <f t="array" aca="1" ref="AA217" ca="1">IFERROR(SMALL(IF(($H$3:$H$401=$N217)*($H$3:$H$401&lt;&gt;""),$C$3:$C$401),COLUMNS($Q:AA)),"-")</f>
        <v>-</v>
      </c>
      <c r="AB217" s="63" t="str">
        <f t="array" aca="1" ref="AB217" ca="1">IFERROR(SMALL(IF(($H$3:$H$401=$N217)*($H$3:$H$401&lt;&gt;""),$C$3:$C$401),COLUMNS($Q:AB)),"-")</f>
        <v>-</v>
      </c>
      <c r="AC217" s="63" t="str">
        <f t="array" aca="1" ref="AC217" ca="1">IFERROR(SMALL(IF(($H$3:$H$401=$N217)*($H$3:$H$401&lt;&gt;""),$C$3:$C$401),COLUMNS($Q:AC)),"-")</f>
        <v>-</v>
      </c>
      <c r="AD217" s="63" t="str">
        <f t="array" aca="1" ref="AD217" ca="1">IFERROR(SMALL(IF(($H$3:$H$401=$N217)*($H$3:$H$401&lt;&gt;""),$C$3:$C$401),COLUMNS($Q:AD)),"-")</f>
        <v>-</v>
      </c>
      <c r="AE217" s="63" t="str">
        <f t="array" aca="1" ref="AE217" ca="1">IFERROR(SMALL(IF(($H$3:$H$401=$N217)*($H$3:$H$401&lt;&gt;""),$C$3:$C$401),COLUMNS($Q:AE)),"-")</f>
        <v>-</v>
      </c>
    </row>
    <row r="218" spans="2:31" ht="13">
      <c r="B218" s="175"/>
      <c r="C218" s="19">
        <v>216</v>
      </c>
      <c r="D218" s="22" t="str">
        <f t="array" ref="D218">IF(ISERROR(INDEX(DossardsARV,MATCH($A$3&amp;C218,triselcourse&amp;claselcourARV,0))),"-",INDEX(DossardsARV,MATCH($A$3&amp;C218,triselcourse&amp;claselcourARV,0)))</f>
        <v>-</v>
      </c>
      <c r="E218" s="117" t="str">
        <f t="shared" si="33"/>
        <v>-</v>
      </c>
      <c r="F218" s="117" t="str">
        <f t="shared" si="34"/>
        <v>-</v>
      </c>
      <c r="G218" s="21" t="str">
        <f t="array" ref="G218">IF($D218="","",IF(ISERROR(INDEX(TempsARV,MATCH($A$3&amp;D218,triselcourse&amp;DossardsARV,0))),"-",INDEX(TempsARV,MATCH($A$3&amp;D218,triselcourse&amp;DossardsARV,0))))</f>
        <v>-</v>
      </c>
      <c r="H218" s="117" t="str">
        <f t="shared" si="35"/>
        <v/>
      </c>
      <c r="I218" s="117" t="str">
        <f t="shared" si="36"/>
        <v/>
      </c>
      <c r="J218" s="117" t="str">
        <f t="shared" si="37"/>
        <v/>
      </c>
      <c r="K218" s="117" t="str">
        <f t="shared" si="38"/>
        <v/>
      </c>
      <c r="L218" s="62" t="str">
        <f t="array" aca="1" ref="L218" ca="1">IF(ISBLANK($C218),"",IF(OR(COUNTIF(clubARV5,H218)&lt;choixt5,COUNTIF($H$2:H217,H218)),"",SUM(SMALL(IF(clubARV5=H218,$C$3:$C$401),ROW(INDIRECT("1:"&amp;choixt5))))+ROW()/9^9))</f>
        <v/>
      </c>
      <c r="M218" s="36" t="str">
        <f ca="1">IF(N218="","",ROWS(M$3:M218))</f>
        <v/>
      </c>
      <c r="N218" s="1" t="str">
        <f ca="1">IF(COUNT(POINTS1b5)&lt;ROWS(N$3:N218),"",INDEX(clubARV5,MATCH(P218,POINTS1b5,0)))</f>
        <v/>
      </c>
      <c r="O218" s="1">
        <f t="shared" ca="1" si="39"/>
        <v>399</v>
      </c>
      <c r="P218" s="2" t="str">
        <f ca="1">IF(COUNT(POINTS1b5)&lt;ROWS(P$3:P218),"",SMALL(POINTS1b5,ROWS(P$3:P218)))</f>
        <v/>
      </c>
      <c r="Q218" s="40" t="str">
        <f t="array" aca="1" ref="Q218" ca="1">IFERROR(SMALL(IF(($H$3:$H$401=$N218)*($H$3:$H$401&lt;&gt;""),$C$3:$C$401),COLUMNS($Q:Q)),"-")</f>
        <v>-</v>
      </c>
      <c r="R218" s="63" t="str">
        <f t="array" aca="1" ref="R218" ca="1">IFERROR(SMALL(IF(($H$3:$H$401=$N218)*($H$3:$H$401&lt;&gt;""),$C$3:$C$401),COLUMNS($Q:R)),"-")</f>
        <v>-</v>
      </c>
      <c r="S218" s="63" t="str">
        <f t="array" aca="1" ref="S218" ca="1">IFERROR(SMALL(IF(($H$3:$H$401=$N218)*($H$3:$H$401&lt;&gt;""),$C$3:$C$401),COLUMNS($Q:S)),"-")</f>
        <v>-</v>
      </c>
      <c r="T218" s="63" t="str">
        <f t="array" aca="1" ref="T218" ca="1">IFERROR(SMALL(IF(($H$3:$H$401=$N218)*($H$3:$H$401&lt;&gt;""),$C$3:$C$401),COLUMNS($Q:T)),"-")</f>
        <v>-</v>
      </c>
      <c r="U218" s="63" t="str">
        <f t="array" aca="1" ref="U218" ca="1">IFERROR(SMALL(IF(($H$3:$H$401=$N218)*($H$3:$H$401&lt;&gt;""),$C$3:$C$401),COLUMNS($Q:U)),"-")</f>
        <v>-</v>
      </c>
      <c r="V218" s="40" t="str">
        <f t="array" aca="1" ref="V218" ca="1">IFERROR(SMALL(IF(($H$3:$H$401=$N218)*($H$3:$H$401&lt;&gt;""),$C$3:$C$401),COLUMNS($Q:V)),"-")</f>
        <v>-</v>
      </c>
      <c r="W218" s="63" t="str">
        <f t="array" aca="1" ref="W218" ca="1">IFERROR(SMALL(IF(($H$3:$H$401=$N218)*($H$3:$H$401&lt;&gt;""),$C$3:$C$401),COLUMNS($Q:W)),"-")</f>
        <v>-</v>
      </c>
      <c r="X218" s="63" t="str">
        <f t="array" aca="1" ref="X218" ca="1">IFERROR(SMALL(IF(($H$3:$H$401=$N218)*($H$3:$H$401&lt;&gt;""),$C$3:$C$401),COLUMNS($Q:X)),"-")</f>
        <v>-</v>
      </c>
      <c r="Y218" s="63" t="str">
        <f t="array" aca="1" ref="Y218" ca="1">IFERROR(SMALL(IF(($H$3:$H$401=$N218)*($H$3:$H$401&lt;&gt;""),$C$3:$C$401),COLUMNS($Q:Y)),"-")</f>
        <v>-</v>
      </c>
      <c r="Z218" s="63" t="str">
        <f t="array" aca="1" ref="Z218" ca="1">IFERROR(SMALL(IF(($H$3:$H$401=$N218)*($H$3:$H$401&lt;&gt;""),$C$3:$C$401),COLUMNS($Q:Z)),"-")</f>
        <v>-</v>
      </c>
      <c r="AA218" s="40" t="str">
        <f t="array" aca="1" ref="AA218" ca="1">IFERROR(SMALL(IF(($H$3:$H$401=$N218)*($H$3:$H$401&lt;&gt;""),$C$3:$C$401),COLUMNS($Q:AA)),"-")</f>
        <v>-</v>
      </c>
      <c r="AB218" s="63" t="str">
        <f t="array" aca="1" ref="AB218" ca="1">IFERROR(SMALL(IF(($H$3:$H$401=$N218)*($H$3:$H$401&lt;&gt;""),$C$3:$C$401),COLUMNS($Q:AB)),"-")</f>
        <v>-</v>
      </c>
      <c r="AC218" s="63" t="str">
        <f t="array" aca="1" ref="AC218" ca="1">IFERROR(SMALL(IF(($H$3:$H$401=$N218)*($H$3:$H$401&lt;&gt;""),$C$3:$C$401),COLUMNS($Q:AC)),"-")</f>
        <v>-</v>
      </c>
      <c r="AD218" s="63" t="str">
        <f t="array" aca="1" ref="AD218" ca="1">IFERROR(SMALL(IF(($H$3:$H$401=$N218)*($H$3:$H$401&lt;&gt;""),$C$3:$C$401),COLUMNS($Q:AD)),"-")</f>
        <v>-</v>
      </c>
      <c r="AE218" s="63" t="str">
        <f t="array" aca="1" ref="AE218" ca="1">IFERROR(SMALL(IF(($H$3:$H$401=$N218)*($H$3:$H$401&lt;&gt;""),$C$3:$C$401),COLUMNS($Q:AE)),"-")</f>
        <v>-</v>
      </c>
    </row>
    <row r="219" spans="2:31" ht="13">
      <c r="B219" s="175"/>
      <c r="C219" s="19">
        <v>217</v>
      </c>
      <c r="D219" s="22" t="str">
        <f t="array" ref="D219">IF(ISERROR(INDEX(DossardsARV,MATCH($A$3&amp;C219,triselcourse&amp;claselcourARV,0))),"-",INDEX(DossardsARV,MATCH($A$3&amp;C219,triselcourse&amp;claselcourARV,0)))</f>
        <v>-</v>
      </c>
      <c r="E219" s="117" t="str">
        <f t="shared" si="33"/>
        <v>-</v>
      </c>
      <c r="F219" s="117" t="str">
        <f t="shared" si="34"/>
        <v>-</v>
      </c>
      <c r="G219" s="21" t="str">
        <f t="array" ref="G219">IF($D219="","",IF(ISERROR(INDEX(TempsARV,MATCH($A$3&amp;D219,triselcourse&amp;DossardsARV,0))),"-",INDEX(TempsARV,MATCH($A$3&amp;D219,triselcourse&amp;DossardsARV,0))))</f>
        <v>-</v>
      </c>
      <c r="H219" s="117" t="str">
        <f t="shared" si="35"/>
        <v/>
      </c>
      <c r="I219" s="117" t="str">
        <f t="shared" si="36"/>
        <v/>
      </c>
      <c r="J219" s="117" t="str">
        <f t="shared" si="37"/>
        <v/>
      </c>
      <c r="K219" s="117" t="str">
        <f t="shared" si="38"/>
        <v/>
      </c>
      <c r="L219" s="62" t="str">
        <f t="array" aca="1" ref="L219" ca="1">IF(ISBLANK($C219),"",IF(OR(COUNTIF(clubARV5,H219)&lt;choixt5,COUNTIF($H$2:H218,H219)),"",SUM(SMALL(IF(clubARV5=H219,$C$3:$C$401),ROW(INDIRECT("1:"&amp;choixt5))))+ROW()/9^9))</f>
        <v/>
      </c>
      <c r="M219" s="36" t="str">
        <f ca="1">IF(N219="","",ROWS(M$3:M219))</f>
        <v/>
      </c>
      <c r="N219" s="1" t="str">
        <f ca="1">IF(COUNT(POINTS1b5)&lt;ROWS(N$3:N219),"",INDEX(clubARV5,MATCH(P219,POINTS1b5,0)))</f>
        <v/>
      </c>
      <c r="O219" s="1">
        <f t="shared" ca="1" si="39"/>
        <v>399</v>
      </c>
      <c r="P219" s="2" t="str">
        <f ca="1">IF(COUNT(POINTS1b5)&lt;ROWS(P$3:P219),"",SMALL(POINTS1b5,ROWS(P$3:P219)))</f>
        <v/>
      </c>
      <c r="Q219" s="40" t="str">
        <f t="array" aca="1" ref="Q219" ca="1">IFERROR(SMALL(IF(($H$3:$H$401=$N219)*($H$3:$H$401&lt;&gt;""),$C$3:$C$401),COLUMNS($Q:Q)),"-")</f>
        <v>-</v>
      </c>
      <c r="R219" s="63" t="str">
        <f t="array" aca="1" ref="R219" ca="1">IFERROR(SMALL(IF(($H$3:$H$401=$N219)*($H$3:$H$401&lt;&gt;""),$C$3:$C$401),COLUMNS($Q:R)),"-")</f>
        <v>-</v>
      </c>
      <c r="S219" s="63" t="str">
        <f t="array" aca="1" ref="S219" ca="1">IFERROR(SMALL(IF(($H$3:$H$401=$N219)*($H$3:$H$401&lt;&gt;""),$C$3:$C$401),COLUMNS($Q:S)),"-")</f>
        <v>-</v>
      </c>
      <c r="T219" s="63" t="str">
        <f t="array" aca="1" ref="T219" ca="1">IFERROR(SMALL(IF(($H$3:$H$401=$N219)*($H$3:$H$401&lt;&gt;""),$C$3:$C$401),COLUMNS($Q:T)),"-")</f>
        <v>-</v>
      </c>
      <c r="U219" s="63" t="str">
        <f t="array" aca="1" ref="U219" ca="1">IFERROR(SMALL(IF(($H$3:$H$401=$N219)*($H$3:$H$401&lt;&gt;""),$C$3:$C$401),COLUMNS($Q:U)),"-")</f>
        <v>-</v>
      </c>
      <c r="V219" s="40" t="str">
        <f t="array" aca="1" ref="V219" ca="1">IFERROR(SMALL(IF(($H$3:$H$401=$N219)*($H$3:$H$401&lt;&gt;""),$C$3:$C$401),COLUMNS($Q:V)),"-")</f>
        <v>-</v>
      </c>
      <c r="W219" s="63" t="str">
        <f t="array" aca="1" ref="W219" ca="1">IFERROR(SMALL(IF(($H$3:$H$401=$N219)*($H$3:$H$401&lt;&gt;""),$C$3:$C$401),COLUMNS($Q:W)),"-")</f>
        <v>-</v>
      </c>
      <c r="X219" s="63" t="str">
        <f t="array" aca="1" ref="X219" ca="1">IFERROR(SMALL(IF(($H$3:$H$401=$N219)*($H$3:$H$401&lt;&gt;""),$C$3:$C$401),COLUMNS($Q:X)),"-")</f>
        <v>-</v>
      </c>
      <c r="Y219" s="63" t="str">
        <f t="array" aca="1" ref="Y219" ca="1">IFERROR(SMALL(IF(($H$3:$H$401=$N219)*($H$3:$H$401&lt;&gt;""),$C$3:$C$401),COLUMNS($Q:Y)),"-")</f>
        <v>-</v>
      </c>
      <c r="Z219" s="63" t="str">
        <f t="array" aca="1" ref="Z219" ca="1">IFERROR(SMALL(IF(($H$3:$H$401=$N219)*($H$3:$H$401&lt;&gt;""),$C$3:$C$401),COLUMNS($Q:Z)),"-")</f>
        <v>-</v>
      </c>
      <c r="AA219" s="40" t="str">
        <f t="array" aca="1" ref="AA219" ca="1">IFERROR(SMALL(IF(($H$3:$H$401=$N219)*($H$3:$H$401&lt;&gt;""),$C$3:$C$401),COLUMNS($Q:AA)),"-")</f>
        <v>-</v>
      </c>
      <c r="AB219" s="63" t="str">
        <f t="array" aca="1" ref="AB219" ca="1">IFERROR(SMALL(IF(($H$3:$H$401=$N219)*($H$3:$H$401&lt;&gt;""),$C$3:$C$401),COLUMNS($Q:AB)),"-")</f>
        <v>-</v>
      </c>
      <c r="AC219" s="63" t="str">
        <f t="array" aca="1" ref="AC219" ca="1">IFERROR(SMALL(IF(($H$3:$H$401=$N219)*($H$3:$H$401&lt;&gt;""),$C$3:$C$401),COLUMNS($Q:AC)),"-")</f>
        <v>-</v>
      </c>
      <c r="AD219" s="63" t="str">
        <f t="array" aca="1" ref="AD219" ca="1">IFERROR(SMALL(IF(($H$3:$H$401=$N219)*($H$3:$H$401&lt;&gt;""),$C$3:$C$401),COLUMNS($Q:AD)),"-")</f>
        <v>-</v>
      </c>
      <c r="AE219" s="63" t="str">
        <f t="array" aca="1" ref="AE219" ca="1">IFERROR(SMALL(IF(($H$3:$H$401=$N219)*($H$3:$H$401&lt;&gt;""),$C$3:$C$401),COLUMNS($Q:AE)),"-")</f>
        <v>-</v>
      </c>
    </row>
    <row r="220" spans="2:31" ht="13">
      <c r="B220" s="175"/>
      <c r="C220" s="19">
        <v>218</v>
      </c>
      <c r="D220" s="22" t="str">
        <f t="array" ref="D220">IF(ISERROR(INDEX(DossardsARV,MATCH($A$3&amp;C220,triselcourse&amp;claselcourARV,0))),"-",INDEX(DossardsARV,MATCH($A$3&amp;C220,triselcourse&amp;claselcourARV,0)))</f>
        <v>-</v>
      </c>
      <c r="E220" s="117" t="str">
        <f t="shared" si="33"/>
        <v>-</v>
      </c>
      <c r="F220" s="117" t="str">
        <f t="shared" si="34"/>
        <v>-</v>
      </c>
      <c r="G220" s="21" t="str">
        <f t="array" ref="G220">IF($D220="","",IF(ISERROR(INDEX(TempsARV,MATCH($A$3&amp;D220,triselcourse&amp;DossardsARV,0))),"-",INDEX(TempsARV,MATCH($A$3&amp;D220,triselcourse&amp;DossardsARV,0))))</f>
        <v>-</v>
      </c>
      <c r="H220" s="117" t="str">
        <f t="shared" si="35"/>
        <v/>
      </c>
      <c r="I220" s="117" t="str">
        <f t="shared" si="36"/>
        <v/>
      </c>
      <c r="J220" s="117" t="str">
        <f t="shared" si="37"/>
        <v/>
      </c>
      <c r="K220" s="117" t="str">
        <f t="shared" si="38"/>
        <v/>
      </c>
      <c r="L220" s="62" t="str">
        <f t="array" aca="1" ref="L220" ca="1">IF(ISBLANK($C220),"",IF(OR(COUNTIF(clubARV5,H220)&lt;choixt5,COUNTIF($H$2:H219,H220)),"",SUM(SMALL(IF(clubARV5=H220,$C$3:$C$401),ROW(INDIRECT("1:"&amp;choixt5))))+ROW()/9^9))</f>
        <v/>
      </c>
      <c r="M220" s="36" t="str">
        <f ca="1">IF(N220="","",ROWS(M$3:M220))</f>
        <v/>
      </c>
      <c r="N220" s="1" t="str">
        <f ca="1">IF(COUNT(POINTS1b5)&lt;ROWS(N$3:N220),"",INDEX(clubARV5,MATCH(P220,POINTS1b5,0)))</f>
        <v/>
      </c>
      <c r="O220" s="1">
        <f t="shared" ca="1" si="39"/>
        <v>399</v>
      </c>
      <c r="P220" s="2" t="str">
        <f ca="1">IF(COUNT(POINTS1b5)&lt;ROWS(P$3:P220),"",SMALL(POINTS1b5,ROWS(P$3:P220)))</f>
        <v/>
      </c>
      <c r="Q220" s="40" t="str">
        <f t="array" aca="1" ref="Q220" ca="1">IFERROR(SMALL(IF(($H$3:$H$401=$N220)*($H$3:$H$401&lt;&gt;""),$C$3:$C$401),COLUMNS($Q:Q)),"-")</f>
        <v>-</v>
      </c>
      <c r="R220" s="63" t="str">
        <f t="array" aca="1" ref="R220" ca="1">IFERROR(SMALL(IF(($H$3:$H$401=$N220)*($H$3:$H$401&lt;&gt;""),$C$3:$C$401),COLUMNS($Q:R)),"-")</f>
        <v>-</v>
      </c>
      <c r="S220" s="63" t="str">
        <f t="array" aca="1" ref="S220" ca="1">IFERROR(SMALL(IF(($H$3:$H$401=$N220)*($H$3:$H$401&lt;&gt;""),$C$3:$C$401),COLUMNS($Q:S)),"-")</f>
        <v>-</v>
      </c>
      <c r="T220" s="63" t="str">
        <f t="array" aca="1" ref="T220" ca="1">IFERROR(SMALL(IF(($H$3:$H$401=$N220)*($H$3:$H$401&lt;&gt;""),$C$3:$C$401),COLUMNS($Q:T)),"-")</f>
        <v>-</v>
      </c>
      <c r="U220" s="63" t="str">
        <f t="array" aca="1" ref="U220" ca="1">IFERROR(SMALL(IF(($H$3:$H$401=$N220)*($H$3:$H$401&lt;&gt;""),$C$3:$C$401),COLUMNS($Q:U)),"-")</f>
        <v>-</v>
      </c>
      <c r="V220" s="40" t="str">
        <f t="array" aca="1" ref="V220" ca="1">IFERROR(SMALL(IF(($H$3:$H$401=$N220)*($H$3:$H$401&lt;&gt;""),$C$3:$C$401),COLUMNS($Q:V)),"-")</f>
        <v>-</v>
      </c>
      <c r="W220" s="63" t="str">
        <f t="array" aca="1" ref="W220" ca="1">IFERROR(SMALL(IF(($H$3:$H$401=$N220)*($H$3:$H$401&lt;&gt;""),$C$3:$C$401),COLUMNS($Q:W)),"-")</f>
        <v>-</v>
      </c>
      <c r="X220" s="63" t="str">
        <f t="array" aca="1" ref="X220" ca="1">IFERROR(SMALL(IF(($H$3:$H$401=$N220)*($H$3:$H$401&lt;&gt;""),$C$3:$C$401),COLUMNS($Q:X)),"-")</f>
        <v>-</v>
      </c>
      <c r="Y220" s="63" t="str">
        <f t="array" aca="1" ref="Y220" ca="1">IFERROR(SMALL(IF(($H$3:$H$401=$N220)*($H$3:$H$401&lt;&gt;""),$C$3:$C$401),COLUMNS($Q:Y)),"-")</f>
        <v>-</v>
      </c>
      <c r="Z220" s="63" t="str">
        <f t="array" aca="1" ref="Z220" ca="1">IFERROR(SMALL(IF(($H$3:$H$401=$N220)*($H$3:$H$401&lt;&gt;""),$C$3:$C$401),COLUMNS($Q:Z)),"-")</f>
        <v>-</v>
      </c>
      <c r="AA220" s="40" t="str">
        <f t="array" aca="1" ref="AA220" ca="1">IFERROR(SMALL(IF(($H$3:$H$401=$N220)*($H$3:$H$401&lt;&gt;""),$C$3:$C$401),COLUMNS($Q:AA)),"-")</f>
        <v>-</v>
      </c>
      <c r="AB220" s="63" t="str">
        <f t="array" aca="1" ref="AB220" ca="1">IFERROR(SMALL(IF(($H$3:$H$401=$N220)*($H$3:$H$401&lt;&gt;""),$C$3:$C$401),COLUMNS($Q:AB)),"-")</f>
        <v>-</v>
      </c>
      <c r="AC220" s="63" t="str">
        <f t="array" aca="1" ref="AC220" ca="1">IFERROR(SMALL(IF(($H$3:$H$401=$N220)*($H$3:$H$401&lt;&gt;""),$C$3:$C$401),COLUMNS($Q:AC)),"-")</f>
        <v>-</v>
      </c>
      <c r="AD220" s="63" t="str">
        <f t="array" aca="1" ref="AD220" ca="1">IFERROR(SMALL(IF(($H$3:$H$401=$N220)*($H$3:$H$401&lt;&gt;""),$C$3:$C$401),COLUMNS($Q:AD)),"-")</f>
        <v>-</v>
      </c>
      <c r="AE220" s="63" t="str">
        <f t="array" aca="1" ref="AE220" ca="1">IFERROR(SMALL(IF(($H$3:$H$401=$N220)*($H$3:$H$401&lt;&gt;""),$C$3:$C$401),COLUMNS($Q:AE)),"-")</f>
        <v>-</v>
      </c>
    </row>
    <row r="221" spans="2:31" ht="13">
      <c r="B221" s="175"/>
      <c r="C221" s="19">
        <v>219</v>
      </c>
      <c r="D221" s="22" t="str">
        <f t="array" ref="D221">IF(ISERROR(INDEX(DossardsARV,MATCH($A$3&amp;C221,triselcourse&amp;claselcourARV,0))),"-",INDEX(DossardsARV,MATCH($A$3&amp;C221,triselcourse&amp;claselcourARV,0)))</f>
        <v>-</v>
      </c>
      <c r="E221" s="117" t="str">
        <f t="shared" si="33"/>
        <v>-</v>
      </c>
      <c r="F221" s="117" t="str">
        <f t="shared" si="34"/>
        <v>-</v>
      </c>
      <c r="G221" s="21" t="str">
        <f t="array" ref="G221">IF($D221="","",IF(ISERROR(INDEX(TempsARV,MATCH($A$3&amp;D221,triselcourse&amp;DossardsARV,0))),"-",INDEX(TempsARV,MATCH($A$3&amp;D221,triselcourse&amp;DossardsARV,0))))</f>
        <v>-</v>
      </c>
      <c r="H221" s="117" t="str">
        <f t="shared" si="35"/>
        <v/>
      </c>
      <c r="I221" s="117" t="str">
        <f t="shared" si="36"/>
        <v/>
      </c>
      <c r="J221" s="117" t="str">
        <f t="shared" si="37"/>
        <v/>
      </c>
      <c r="K221" s="117" t="str">
        <f t="shared" si="38"/>
        <v/>
      </c>
      <c r="L221" s="62" t="str">
        <f t="array" aca="1" ref="L221" ca="1">IF(ISBLANK($C221),"",IF(OR(COUNTIF(clubARV5,H221)&lt;choixt5,COUNTIF($H$2:H220,H221)),"",SUM(SMALL(IF(clubARV5=H221,$C$3:$C$401),ROW(INDIRECT("1:"&amp;choixt5))))+ROW()/9^9))</f>
        <v/>
      </c>
      <c r="M221" s="36" t="str">
        <f ca="1">IF(N221="","",ROWS(M$3:M221))</f>
        <v/>
      </c>
      <c r="N221" s="1" t="str">
        <f ca="1">IF(COUNT(POINTS1b5)&lt;ROWS(N$3:N221),"",INDEX(clubARV5,MATCH(P221,POINTS1b5,0)))</f>
        <v/>
      </c>
      <c r="O221" s="1">
        <f t="shared" ca="1" si="39"/>
        <v>399</v>
      </c>
      <c r="P221" s="2" t="str">
        <f ca="1">IF(COUNT(POINTS1b5)&lt;ROWS(P$3:P221),"",SMALL(POINTS1b5,ROWS(P$3:P221)))</f>
        <v/>
      </c>
      <c r="Q221" s="40" t="str">
        <f t="array" aca="1" ref="Q221" ca="1">IFERROR(SMALL(IF(($H$3:$H$401=$N221)*($H$3:$H$401&lt;&gt;""),$C$3:$C$401),COLUMNS($Q:Q)),"-")</f>
        <v>-</v>
      </c>
      <c r="R221" s="63" t="str">
        <f t="array" aca="1" ref="R221" ca="1">IFERROR(SMALL(IF(($H$3:$H$401=$N221)*($H$3:$H$401&lt;&gt;""),$C$3:$C$401),COLUMNS($Q:R)),"-")</f>
        <v>-</v>
      </c>
      <c r="S221" s="63" t="str">
        <f t="array" aca="1" ref="S221" ca="1">IFERROR(SMALL(IF(($H$3:$H$401=$N221)*($H$3:$H$401&lt;&gt;""),$C$3:$C$401),COLUMNS($Q:S)),"-")</f>
        <v>-</v>
      </c>
      <c r="T221" s="63" t="str">
        <f t="array" aca="1" ref="T221" ca="1">IFERROR(SMALL(IF(($H$3:$H$401=$N221)*($H$3:$H$401&lt;&gt;""),$C$3:$C$401),COLUMNS($Q:T)),"-")</f>
        <v>-</v>
      </c>
      <c r="U221" s="63" t="str">
        <f t="array" aca="1" ref="U221" ca="1">IFERROR(SMALL(IF(($H$3:$H$401=$N221)*($H$3:$H$401&lt;&gt;""),$C$3:$C$401),COLUMNS($Q:U)),"-")</f>
        <v>-</v>
      </c>
      <c r="V221" s="40" t="str">
        <f t="array" aca="1" ref="V221" ca="1">IFERROR(SMALL(IF(($H$3:$H$401=$N221)*($H$3:$H$401&lt;&gt;""),$C$3:$C$401),COLUMNS($Q:V)),"-")</f>
        <v>-</v>
      </c>
      <c r="W221" s="63" t="str">
        <f t="array" aca="1" ref="W221" ca="1">IFERROR(SMALL(IF(($H$3:$H$401=$N221)*($H$3:$H$401&lt;&gt;""),$C$3:$C$401),COLUMNS($Q:W)),"-")</f>
        <v>-</v>
      </c>
      <c r="X221" s="63" t="str">
        <f t="array" aca="1" ref="X221" ca="1">IFERROR(SMALL(IF(($H$3:$H$401=$N221)*($H$3:$H$401&lt;&gt;""),$C$3:$C$401),COLUMNS($Q:X)),"-")</f>
        <v>-</v>
      </c>
      <c r="Y221" s="63" t="str">
        <f t="array" aca="1" ref="Y221" ca="1">IFERROR(SMALL(IF(($H$3:$H$401=$N221)*($H$3:$H$401&lt;&gt;""),$C$3:$C$401),COLUMNS($Q:Y)),"-")</f>
        <v>-</v>
      </c>
      <c r="Z221" s="63" t="str">
        <f t="array" aca="1" ref="Z221" ca="1">IFERROR(SMALL(IF(($H$3:$H$401=$N221)*($H$3:$H$401&lt;&gt;""),$C$3:$C$401),COLUMNS($Q:Z)),"-")</f>
        <v>-</v>
      </c>
      <c r="AA221" s="40" t="str">
        <f t="array" aca="1" ref="AA221" ca="1">IFERROR(SMALL(IF(($H$3:$H$401=$N221)*($H$3:$H$401&lt;&gt;""),$C$3:$C$401),COLUMNS($Q:AA)),"-")</f>
        <v>-</v>
      </c>
      <c r="AB221" s="63" t="str">
        <f t="array" aca="1" ref="AB221" ca="1">IFERROR(SMALL(IF(($H$3:$H$401=$N221)*($H$3:$H$401&lt;&gt;""),$C$3:$C$401),COLUMNS($Q:AB)),"-")</f>
        <v>-</v>
      </c>
      <c r="AC221" s="63" t="str">
        <f t="array" aca="1" ref="AC221" ca="1">IFERROR(SMALL(IF(($H$3:$H$401=$N221)*($H$3:$H$401&lt;&gt;""),$C$3:$C$401),COLUMNS($Q:AC)),"-")</f>
        <v>-</v>
      </c>
      <c r="AD221" s="63" t="str">
        <f t="array" aca="1" ref="AD221" ca="1">IFERROR(SMALL(IF(($H$3:$H$401=$N221)*($H$3:$H$401&lt;&gt;""),$C$3:$C$401),COLUMNS($Q:AD)),"-")</f>
        <v>-</v>
      </c>
      <c r="AE221" s="63" t="str">
        <f t="array" aca="1" ref="AE221" ca="1">IFERROR(SMALL(IF(($H$3:$H$401=$N221)*($H$3:$H$401&lt;&gt;""),$C$3:$C$401),COLUMNS($Q:AE)),"-")</f>
        <v>-</v>
      </c>
    </row>
    <row r="222" spans="2:31" ht="13">
      <c r="B222" s="175"/>
      <c r="C222" s="19">
        <v>220</v>
      </c>
      <c r="D222" s="22" t="str">
        <f t="array" ref="D222">IF(ISERROR(INDEX(DossardsARV,MATCH($A$3&amp;C222,triselcourse&amp;claselcourARV,0))),"-",INDEX(DossardsARV,MATCH($A$3&amp;C222,triselcourse&amp;claselcourARV,0)))</f>
        <v>-</v>
      </c>
      <c r="E222" s="117" t="str">
        <f t="shared" si="33"/>
        <v>-</v>
      </c>
      <c r="F222" s="117" t="str">
        <f t="shared" si="34"/>
        <v>-</v>
      </c>
      <c r="G222" s="21" t="str">
        <f t="array" ref="G222">IF($D222="","",IF(ISERROR(INDEX(TempsARV,MATCH($A$3&amp;D222,triselcourse&amp;DossardsARV,0))),"-",INDEX(TempsARV,MATCH($A$3&amp;D222,triselcourse&amp;DossardsARV,0))))</f>
        <v>-</v>
      </c>
      <c r="H222" s="117" t="str">
        <f t="shared" si="35"/>
        <v/>
      </c>
      <c r="I222" s="117" t="str">
        <f t="shared" si="36"/>
        <v/>
      </c>
      <c r="J222" s="117" t="str">
        <f t="shared" si="37"/>
        <v/>
      </c>
      <c r="K222" s="117" t="str">
        <f t="shared" si="38"/>
        <v/>
      </c>
      <c r="L222" s="62" t="str">
        <f t="array" aca="1" ref="L222" ca="1">IF(ISBLANK($C222),"",IF(OR(COUNTIF(clubARV5,H222)&lt;choixt5,COUNTIF($H$2:H221,H222)),"",SUM(SMALL(IF(clubARV5=H222,$C$3:$C$401),ROW(INDIRECT("1:"&amp;choixt5))))+ROW()/9^9))</f>
        <v/>
      </c>
      <c r="M222" s="36" t="str">
        <f ca="1">IF(N222="","",ROWS(M$3:M222))</f>
        <v/>
      </c>
      <c r="N222" s="1" t="str">
        <f ca="1">IF(COUNT(POINTS1b5)&lt;ROWS(N$3:N222),"",INDEX(clubARV5,MATCH(P222,POINTS1b5,0)))</f>
        <v/>
      </c>
      <c r="O222" s="1">
        <f t="shared" ca="1" si="39"/>
        <v>399</v>
      </c>
      <c r="P222" s="2" t="str">
        <f ca="1">IF(COUNT(POINTS1b5)&lt;ROWS(P$3:P222),"",SMALL(POINTS1b5,ROWS(P$3:P222)))</f>
        <v/>
      </c>
      <c r="Q222" s="40" t="str">
        <f t="array" aca="1" ref="Q222" ca="1">IFERROR(SMALL(IF(($H$3:$H$401=$N222)*($H$3:$H$401&lt;&gt;""),$C$3:$C$401),COLUMNS($Q:Q)),"-")</f>
        <v>-</v>
      </c>
      <c r="R222" s="63" t="str">
        <f t="array" aca="1" ref="R222" ca="1">IFERROR(SMALL(IF(($H$3:$H$401=$N222)*($H$3:$H$401&lt;&gt;""),$C$3:$C$401),COLUMNS($Q:R)),"-")</f>
        <v>-</v>
      </c>
      <c r="S222" s="63" t="str">
        <f t="array" aca="1" ref="S222" ca="1">IFERROR(SMALL(IF(($H$3:$H$401=$N222)*($H$3:$H$401&lt;&gt;""),$C$3:$C$401),COLUMNS($Q:S)),"-")</f>
        <v>-</v>
      </c>
      <c r="T222" s="63" t="str">
        <f t="array" aca="1" ref="T222" ca="1">IFERROR(SMALL(IF(($H$3:$H$401=$N222)*($H$3:$H$401&lt;&gt;""),$C$3:$C$401),COLUMNS($Q:T)),"-")</f>
        <v>-</v>
      </c>
      <c r="U222" s="63" t="str">
        <f t="array" aca="1" ref="U222" ca="1">IFERROR(SMALL(IF(($H$3:$H$401=$N222)*($H$3:$H$401&lt;&gt;""),$C$3:$C$401),COLUMNS($Q:U)),"-")</f>
        <v>-</v>
      </c>
      <c r="V222" s="40" t="str">
        <f t="array" aca="1" ref="V222" ca="1">IFERROR(SMALL(IF(($H$3:$H$401=$N222)*($H$3:$H$401&lt;&gt;""),$C$3:$C$401),COLUMNS($Q:V)),"-")</f>
        <v>-</v>
      </c>
      <c r="W222" s="63" t="str">
        <f t="array" aca="1" ref="W222" ca="1">IFERROR(SMALL(IF(($H$3:$H$401=$N222)*($H$3:$H$401&lt;&gt;""),$C$3:$C$401),COLUMNS($Q:W)),"-")</f>
        <v>-</v>
      </c>
      <c r="X222" s="63" t="str">
        <f t="array" aca="1" ref="X222" ca="1">IFERROR(SMALL(IF(($H$3:$H$401=$N222)*($H$3:$H$401&lt;&gt;""),$C$3:$C$401),COLUMNS($Q:X)),"-")</f>
        <v>-</v>
      </c>
      <c r="Y222" s="63" t="str">
        <f t="array" aca="1" ref="Y222" ca="1">IFERROR(SMALL(IF(($H$3:$H$401=$N222)*($H$3:$H$401&lt;&gt;""),$C$3:$C$401),COLUMNS($Q:Y)),"-")</f>
        <v>-</v>
      </c>
      <c r="Z222" s="63" t="str">
        <f t="array" aca="1" ref="Z222" ca="1">IFERROR(SMALL(IF(($H$3:$H$401=$N222)*($H$3:$H$401&lt;&gt;""),$C$3:$C$401),COLUMNS($Q:Z)),"-")</f>
        <v>-</v>
      </c>
      <c r="AA222" s="40" t="str">
        <f t="array" aca="1" ref="AA222" ca="1">IFERROR(SMALL(IF(($H$3:$H$401=$N222)*($H$3:$H$401&lt;&gt;""),$C$3:$C$401),COLUMNS($Q:AA)),"-")</f>
        <v>-</v>
      </c>
      <c r="AB222" s="63" t="str">
        <f t="array" aca="1" ref="AB222" ca="1">IFERROR(SMALL(IF(($H$3:$H$401=$N222)*($H$3:$H$401&lt;&gt;""),$C$3:$C$401),COLUMNS($Q:AB)),"-")</f>
        <v>-</v>
      </c>
      <c r="AC222" s="63" t="str">
        <f t="array" aca="1" ref="AC222" ca="1">IFERROR(SMALL(IF(($H$3:$H$401=$N222)*($H$3:$H$401&lt;&gt;""),$C$3:$C$401),COLUMNS($Q:AC)),"-")</f>
        <v>-</v>
      </c>
      <c r="AD222" s="63" t="str">
        <f t="array" aca="1" ref="AD222" ca="1">IFERROR(SMALL(IF(($H$3:$H$401=$N222)*($H$3:$H$401&lt;&gt;""),$C$3:$C$401),COLUMNS($Q:AD)),"-")</f>
        <v>-</v>
      </c>
      <c r="AE222" s="63" t="str">
        <f t="array" aca="1" ref="AE222" ca="1">IFERROR(SMALL(IF(($H$3:$H$401=$N222)*($H$3:$H$401&lt;&gt;""),$C$3:$C$401),COLUMNS($Q:AE)),"-")</f>
        <v>-</v>
      </c>
    </row>
    <row r="223" spans="2:31" ht="13">
      <c r="B223" s="175"/>
      <c r="C223" s="19">
        <v>221</v>
      </c>
      <c r="D223" s="22" t="str">
        <f t="array" ref="D223">IF(ISERROR(INDEX(DossardsARV,MATCH($A$3&amp;C223,triselcourse&amp;claselcourARV,0))),"-",INDEX(DossardsARV,MATCH($A$3&amp;C223,triselcourse&amp;claselcourARV,0)))</f>
        <v>-</v>
      </c>
      <c r="E223" s="117" t="str">
        <f t="shared" si="33"/>
        <v>-</v>
      </c>
      <c r="F223" s="117" t="str">
        <f t="shared" si="34"/>
        <v>-</v>
      </c>
      <c r="G223" s="21" t="str">
        <f t="array" ref="G223">IF($D223="","",IF(ISERROR(INDEX(TempsARV,MATCH($A$3&amp;D223,triselcourse&amp;DossardsARV,0))),"-",INDEX(TempsARV,MATCH($A$3&amp;D223,triselcourse&amp;DossardsARV,0))))</f>
        <v>-</v>
      </c>
      <c r="H223" s="117" t="str">
        <f t="shared" si="35"/>
        <v/>
      </c>
      <c r="I223" s="117" t="str">
        <f t="shared" si="36"/>
        <v/>
      </c>
      <c r="J223" s="117" t="str">
        <f t="shared" si="37"/>
        <v/>
      </c>
      <c r="K223" s="117" t="str">
        <f t="shared" si="38"/>
        <v/>
      </c>
      <c r="L223" s="62" t="str">
        <f t="array" aca="1" ref="L223" ca="1">IF(ISBLANK($C223),"",IF(OR(COUNTIF(clubARV5,H223)&lt;choixt5,COUNTIF($H$2:H222,H223)),"",SUM(SMALL(IF(clubARV5=H223,$C$3:$C$401),ROW(INDIRECT("1:"&amp;choixt5))))+ROW()/9^9))</f>
        <v/>
      </c>
      <c r="M223" s="36" t="str">
        <f ca="1">IF(N223="","",ROWS(M$3:M223))</f>
        <v/>
      </c>
      <c r="N223" s="1" t="str">
        <f ca="1">IF(COUNT(POINTS1b5)&lt;ROWS(N$3:N223),"",INDEX(clubARV5,MATCH(P223,POINTS1b5,0)))</f>
        <v/>
      </c>
      <c r="O223" s="1">
        <f t="shared" ca="1" si="39"/>
        <v>399</v>
      </c>
      <c r="P223" s="2" t="str">
        <f ca="1">IF(COUNT(POINTS1b5)&lt;ROWS(P$3:P223),"",SMALL(POINTS1b5,ROWS(P$3:P223)))</f>
        <v/>
      </c>
      <c r="Q223" s="40" t="str">
        <f t="array" aca="1" ref="Q223" ca="1">IFERROR(SMALL(IF(($H$3:$H$401=$N223)*($H$3:$H$401&lt;&gt;""),$C$3:$C$401),COLUMNS($Q:Q)),"-")</f>
        <v>-</v>
      </c>
      <c r="R223" s="63" t="str">
        <f t="array" aca="1" ref="R223" ca="1">IFERROR(SMALL(IF(($H$3:$H$401=$N223)*($H$3:$H$401&lt;&gt;""),$C$3:$C$401),COLUMNS($Q:R)),"-")</f>
        <v>-</v>
      </c>
      <c r="S223" s="63" t="str">
        <f t="array" aca="1" ref="S223" ca="1">IFERROR(SMALL(IF(($H$3:$H$401=$N223)*($H$3:$H$401&lt;&gt;""),$C$3:$C$401),COLUMNS($Q:S)),"-")</f>
        <v>-</v>
      </c>
      <c r="T223" s="63" t="str">
        <f t="array" aca="1" ref="T223" ca="1">IFERROR(SMALL(IF(($H$3:$H$401=$N223)*($H$3:$H$401&lt;&gt;""),$C$3:$C$401),COLUMNS($Q:T)),"-")</f>
        <v>-</v>
      </c>
      <c r="U223" s="63" t="str">
        <f t="array" aca="1" ref="U223" ca="1">IFERROR(SMALL(IF(($H$3:$H$401=$N223)*($H$3:$H$401&lt;&gt;""),$C$3:$C$401),COLUMNS($Q:U)),"-")</f>
        <v>-</v>
      </c>
      <c r="V223" s="40" t="str">
        <f t="array" aca="1" ref="V223" ca="1">IFERROR(SMALL(IF(($H$3:$H$401=$N223)*($H$3:$H$401&lt;&gt;""),$C$3:$C$401),COLUMNS($Q:V)),"-")</f>
        <v>-</v>
      </c>
      <c r="W223" s="63" t="str">
        <f t="array" aca="1" ref="W223" ca="1">IFERROR(SMALL(IF(($H$3:$H$401=$N223)*($H$3:$H$401&lt;&gt;""),$C$3:$C$401),COLUMNS($Q:W)),"-")</f>
        <v>-</v>
      </c>
      <c r="X223" s="63" t="str">
        <f t="array" aca="1" ref="X223" ca="1">IFERROR(SMALL(IF(($H$3:$H$401=$N223)*($H$3:$H$401&lt;&gt;""),$C$3:$C$401),COLUMNS($Q:X)),"-")</f>
        <v>-</v>
      </c>
      <c r="Y223" s="63" t="str">
        <f t="array" aca="1" ref="Y223" ca="1">IFERROR(SMALL(IF(($H$3:$H$401=$N223)*($H$3:$H$401&lt;&gt;""),$C$3:$C$401),COLUMNS($Q:Y)),"-")</f>
        <v>-</v>
      </c>
      <c r="Z223" s="63" t="str">
        <f t="array" aca="1" ref="Z223" ca="1">IFERROR(SMALL(IF(($H$3:$H$401=$N223)*($H$3:$H$401&lt;&gt;""),$C$3:$C$401),COLUMNS($Q:Z)),"-")</f>
        <v>-</v>
      </c>
      <c r="AA223" s="40" t="str">
        <f t="array" aca="1" ref="AA223" ca="1">IFERROR(SMALL(IF(($H$3:$H$401=$N223)*($H$3:$H$401&lt;&gt;""),$C$3:$C$401),COLUMNS($Q:AA)),"-")</f>
        <v>-</v>
      </c>
      <c r="AB223" s="63" t="str">
        <f t="array" aca="1" ref="AB223" ca="1">IFERROR(SMALL(IF(($H$3:$H$401=$N223)*($H$3:$H$401&lt;&gt;""),$C$3:$C$401),COLUMNS($Q:AB)),"-")</f>
        <v>-</v>
      </c>
      <c r="AC223" s="63" t="str">
        <f t="array" aca="1" ref="AC223" ca="1">IFERROR(SMALL(IF(($H$3:$H$401=$N223)*($H$3:$H$401&lt;&gt;""),$C$3:$C$401),COLUMNS($Q:AC)),"-")</f>
        <v>-</v>
      </c>
      <c r="AD223" s="63" t="str">
        <f t="array" aca="1" ref="AD223" ca="1">IFERROR(SMALL(IF(($H$3:$H$401=$N223)*($H$3:$H$401&lt;&gt;""),$C$3:$C$401),COLUMNS($Q:AD)),"-")</f>
        <v>-</v>
      </c>
      <c r="AE223" s="63" t="str">
        <f t="array" aca="1" ref="AE223" ca="1">IFERROR(SMALL(IF(($H$3:$H$401=$N223)*($H$3:$H$401&lt;&gt;""),$C$3:$C$401),COLUMNS($Q:AE)),"-")</f>
        <v>-</v>
      </c>
    </row>
    <row r="224" spans="2:31" ht="13">
      <c r="B224" s="175"/>
      <c r="C224" s="19">
        <v>222</v>
      </c>
      <c r="D224" s="22" t="str">
        <f t="array" ref="D224">IF(ISERROR(INDEX(DossardsARV,MATCH($A$3&amp;C224,triselcourse&amp;claselcourARV,0))),"-",INDEX(DossardsARV,MATCH($A$3&amp;C224,triselcourse&amp;claselcourARV,0)))</f>
        <v>-</v>
      </c>
      <c r="E224" s="117" t="str">
        <f t="shared" si="33"/>
        <v>-</v>
      </c>
      <c r="F224" s="117" t="str">
        <f t="shared" si="34"/>
        <v>-</v>
      </c>
      <c r="G224" s="21" t="str">
        <f t="array" ref="G224">IF($D224="","",IF(ISERROR(INDEX(TempsARV,MATCH($A$3&amp;D224,triselcourse&amp;DossardsARV,0))),"-",INDEX(TempsARV,MATCH($A$3&amp;D224,triselcourse&amp;DossardsARV,0))))</f>
        <v>-</v>
      </c>
      <c r="H224" s="117" t="str">
        <f t="shared" si="35"/>
        <v/>
      </c>
      <c r="I224" s="117" t="str">
        <f t="shared" si="36"/>
        <v/>
      </c>
      <c r="J224" s="117" t="str">
        <f t="shared" si="37"/>
        <v/>
      </c>
      <c r="K224" s="117" t="str">
        <f t="shared" si="38"/>
        <v/>
      </c>
      <c r="L224" s="62" t="str">
        <f t="array" aca="1" ref="L224" ca="1">IF(ISBLANK($C224),"",IF(OR(COUNTIF(clubARV5,H224)&lt;choixt5,COUNTIF($H$2:H223,H224)),"",SUM(SMALL(IF(clubARV5=H224,$C$3:$C$401),ROW(INDIRECT("1:"&amp;choixt5))))+ROW()/9^9))</f>
        <v/>
      </c>
      <c r="M224" s="36" t="str">
        <f ca="1">IF(N224="","",ROWS(M$3:M224))</f>
        <v/>
      </c>
      <c r="N224" s="1" t="str">
        <f ca="1">IF(COUNT(POINTS1b5)&lt;ROWS(N$3:N224),"",INDEX(clubARV5,MATCH(P224,POINTS1b5,0)))</f>
        <v/>
      </c>
      <c r="O224" s="1">
        <f t="shared" ca="1" si="39"/>
        <v>399</v>
      </c>
      <c r="P224" s="2" t="str">
        <f ca="1">IF(COUNT(POINTS1b5)&lt;ROWS(P$3:P224),"",SMALL(POINTS1b5,ROWS(P$3:P224)))</f>
        <v/>
      </c>
      <c r="Q224" s="40" t="str">
        <f t="array" aca="1" ref="Q224" ca="1">IFERROR(SMALL(IF(($H$3:$H$401=$N224)*($H$3:$H$401&lt;&gt;""),$C$3:$C$401),COLUMNS($Q:Q)),"-")</f>
        <v>-</v>
      </c>
      <c r="R224" s="63" t="str">
        <f t="array" aca="1" ref="R224" ca="1">IFERROR(SMALL(IF(($H$3:$H$401=$N224)*($H$3:$H$401&lt;&gt;""),$C$3:$C$401),COLUMNS($Q:R)),"-")</f>
        <v>-</v>
      </c>
      <c r="S224" s="63" t="str">
        <f t="array" aca="1" ref="S224" ca="1">IFERROR(SMALL(IF(($H$3:$H$401=$N224)*($H$3:$H$401&lt;&gt;""),$C$3:$C$401),COLUMNS($Q:S)),"-")</f>
        <v>-</v>
      </c>
      <c r="T224" s="63" t="str">
        <f t="array" aca="1" ref="T224" ca="1">IFERROR(SMALL(IF(($H$3:$H$401=$N224)*($H$3:$H$401&lt;&gt;""),$C$3:$C$401),COLUMNS($Q:T)),"-")</f>
        <v>-</v>
      </c>
      <c r="U224" s="63" t="str">
        <f t="array" aca="1" ref="U224" ca="1">IFERROR(SMALL(IF(($H$3:$H$401=$N224)*($H$3:$H$401&lt;&gt;""),$C$3:$C$401),COLUMNS($Q:U)),"-")</f>
        <v>-</v>
      </c>
      <c r="V224" s="40" t="str">
        <f t="array" aca="1" ref="V224" ca="1">IFERROR(SMALL(IF(($H$3:$H$401=$N224)*($H$3:$H$401&lt;&gt;""),$C$3:$C$401),COLUMNS($Q:V)),"-")</f>
        <v>-</v>
      </c>
      <c r="W224" s="63" t="str">
        <f t="array" aca="1" ref="W224" ca="1">IFERROR(SMALL(IF(($H$3:$H$401=$N224)*($H$3:$H$401&lt;&gt;""),$C$3:$C$401),COLUMNS($Q:W)),"-")</f>
        <v>-</v>
      </c>
      <c r="X224" s="63" t="str">
        <f t="array" aca="1" ref="X224" ca="1">IFERROR(SMALL(IF(($H$3:$H$401=$N224)*($H$3:$H$401&lt;&gt;""),$C$3:$C$401),COLUMNS($Q:X)),"-")</f>
        <v>-</v>
      </c>
      <c r="Y224" s="63" t="str">
        <f t="array" aca="1" ref="Y224" ca="1">IFERROR(SMALL(IF(($H$3:$H$401=$N224)*($H$3:$H$401&lt;&gt;""),$C$3:$C$401),COLUMNS($Q:Y)),"-")</f>
        <v>-</v>
      </c>
      <c r="Z224" s="63" t="str">
        <f t="array" aca="1" ref="Z224" ca="1">IFERROR(SMALL(IF(($H$3:$H$401=$N224)*($H$3:$H$401&lt;&gt;""),$C$3:$C$401),COLUMNS($Q:Z)),"-")</f>
        <v>-</v>
      </c>
      <c r="AA224" s="40" t="str">
        <f t="array" aca="1" ref="AA224" ca="1">IFERROR(SMALL(IF(($H$3:$H$401=$N224)*($H$3:$H$401&lt;&gt;""),$C$3:$C$401),COLUMNS($Q:AA)),"-")</f>
        <v>-</v>
      </c>
      <c r="AB224" s="63" t="str">
        <f t="array" aca="1" ref="AB224" ca="1">IFERROR(SMALL(IF(($H$3:$H$401=$N224)*($H$3:$H$401&lt;&gt;""),$C$3:$C$401),COLUMNS($Q:AB)),"-")</f>
        <v>-</v>
      </c>
      <c r="AC224" s="63" t="str">
        <f t="array" aca="1" ref="AC224" ca="1">IFERROR(SMALL(IF(($H$3:$H$401=$N224)*($H$3:$H$401&lt;&gt;""),$C$3:$C$401),COLUMNS($Q:AC)),"-")</f>
        <v>-</v>
      </c>
      <c r="AD224" s="63" t="str">
        <f t="array" aca="1" ref="AD224" ca="1">IFERROR(SMALL(IF(($H$3:$H$401=$N224)*($H$3:$H$401&lt;&gt;""),$C$3:$C$401),COLUMNS($Q:AD)),"-")</f>
        <v>-</v>
      </c>
      <c r="AE224" s="63" t="str">
        <f t="array" aca="1" ref="AE224" ca="1">IFERROR(SMALL(IF(($H$3:$H$401=$N224)*($H$3:$H$401&lt;&gt;""),$C$3:$C$401),COLUMNS($Q:AE)),"-")</f>
        <v>-</v>
      </c>
    </row>
    <row r="225" spans="2:31" ht="13">
      <c r="B225" s="175"/>
      <c r="C225" s="19">
        <v>223</v>
      </c>
      <c r="D225" s="22" t="str">
        <f t="array" ref="D225">IF(ISERROR(INDEX(DossardsARV,MATCH($A$3&amp;C225,triselcourse&amp;claselcourARV,0))),"-",INDEX(DossardsARV,MATCH($A$3&amp;C225,triselcourse&amp;claselcourARV,0)))</f>
        <v>-</v>
      </c>
      <c r="E225" s="117" t="str">
        <f t="shared" si="33"/>
        <v>-</v>
      </c>
      <c r="F225" s="117" t="str">
        <f t="shared" si="34"/>
        <v>-</v>
      </c>
      <c r="G225" s="21" t="str">
        <f t="array" ref="G225">IF($D225="","",IF(ISERROR(INDEX(TempsARV,MATCH($A$3&amp;D225,triselcourse&amp;DossardsARV,0))),"-",INDEX(TempsARV,MATCH($A$3&amp;D225,triselcourse&amp;DossardsARV,0))))</f>
        <v>-</v>
      </c>
      <c r="H225" s="117" t="str">
        <f t="shared" si="35"/>
        <v/>
      </c>
      <c r="I225" s="117" t="str">
        <f t="shared" si="36"/>
        <v/>
      </c>
      <c r="J225" s="117" t="str">
        <f t="shared" si="37"/>
        <v/>
      </c>
      <c r="K225" s="117" t="str">
        <f t="shared" si="38"/>
        <v/>
      </c>
      <c r="L225" s="62" t="str">
        <f t="array" aca="1" ref="L225" ca="1">IF(ISBLANK($C225),"",IF(OR(COUNTIF(clubARV5,H225)&lt;choixt5,COUNTIF($H$2:H224,H225)),"",SUM(SMALL(IF(clubARV5=H225,$C$3:$C$401),ROW(INDIRECT("1:"&amp;choixt5))))+ROW()/9^9))</f>
        <v/>
      </c>
      <c r="M225" s="36" t="str">
        <f ca="1">IF(N225="","",ROWS(M$3:M225))</f>
        <v/>
      </c>
      <c r="N225" s="1" t="str">
        <f ca="1">IF(COUNT(POINTS1b5)&lt;ROWS(N$3:N225),"",INDEX(clubARV5,MATCH(P225,POINTS1b5,0)))</f>
        <v/>
      </c>
      <c r="O225" s="1">
        <f t="shared" ca="1" si="39"/>
        <v>399</v>
      </c>
      <c r="P225" s="2" t="str">
        <f ca="1">IF(COUNT(POINTS1b5)&lt;ROWS(P$3:P225),"",SMALL(POINTS1b5,ROWS(P$3:P225)))</f>
        <v/>
      </c>
      <c r="Q225" s="40" t="str">
        <f t="array" aca="1" ref="Q225" ca="1">IFERROR(SMALL(IF(($H$3:$H$401=$N225)*($H$3:$H$401&lt;&gt;""),$C$3:$C$401),COLUMNS($Q:Q)),"-")</f>
        <v>-</v>
      </c>
      <c r="R225" s="63" t="str">
        <f t="array" aca="1" ref="R225" ca="1">IFERROR(SMALL(IF(($H$3:$H$401=$N225)*($H$3:$H$401&lt;&gt;""),$C$3:$C$401),COLUMNS($Q:R)),"-")</f>
        <v>-</v>
      </c>
      <c r="S225" s="63" t="str">
        <f t="array" aca="1" ref="S225" ca="1">IFERROR(SMALL(IF(($H$3:$H$401=$N225)*($H$3:$H$401&lt;&gt;""),$C$3:$C$401),COLUMNS($Q:S)),"-")</f>
        <v>-</v>
      </c>
      <c r="T225" s="63" t="str">
        <f t="array" aca="1" ref="T225" ca="1">IFERROR(SMALL(IF(($H$3:$H$401=$N225)*($H$3:$H$401&lt;&gt;""),$C$3:$C$401),COLUMNS($Q:T)),"-")</f>
        <v>-</v>
      </c>
      <c r="U225" s="63" t="str">
        <f t="array" aca="1" ref="U225" ca="1">IFERROR(SMALL(IF(($H$3:$H$401=$N225)*($H$3:$H$401&lt;&gt;""),$C$3:$C$401),COLUMNS($Q:U)),"-")</f>
        <v>-</v>
      </c>
      <c r="V225" s="40" t="str">
        <f t="array" aca="1" ref="V225" ca="1">IFERROR(SMALL(IF(($H$3:$H$401=$N225)*($H$3:$H$401&lt;&gt;""),$C$3:$C$401),COLUMNS($Q:V)),"-")</f>
        <v>-</v>
      </c>
      <c r="W225" s="63" t="str">
        <f t="array" aca="1" ref="W225" ca="1">IFERROR(SMALL(IF(($H$3:$H$401=$N225)*($H$3:$H$401&lt;&gt;""),$C$3:$C$401),COLUMNS($Q:W)),"-")</f>
        <v>-</v>
      </c>
      <c r="X225" s="63" t="str">
        <f t="array" aca="1" ref="X225" ca="1">IFERROR(SMALL(IF(($H$3:$H$401=$N225)*($H$3:$H$401&lt;&gt;""),$C$3:$C$401),COLUMNS($Q:X)),"-")</f>
        <v>-</v>
      </c>
      <c r="Y225" s="63" t="str">
        <f t="array" aca="1" ref="Y225" ca="1">IFERROR(SMALL(IF(($H$3:$H$401=$N225)*($H$3:$H$401&lt;&gt;""),$C$3:$C$401),COLUMNS($Q:Y)),"-")</f>
        <v>-</v>
      </c>
      <c r="Z225" s="63" t="str">
        <f t="array" aca="1" ref="Z225" ca="1">IFERROR(SMALL(IF(($H$3:$H$401=$N225)*($H$3:$H$401&lt;&gt;""),$C$3:$C$401),COLUMNS($Q:Z)),"-")</f>
        <v>-</v>
      </c>
      <c r="AA225" s="40" t="str">
        <f t="array" aca="1" ref="AA225" ca="1">IFERROR(SMALL(IF(($H$3:$H$401=$N225)*($H$3:$H$401&lt;&gt;""),$C$3:$C$401),COLUMNS($Q:AA)),"-")</f>
        <v>-</v>
      </c>
      <c r="AB225" s="63" t="str">
        <f t="array" aca="1" ref="AB225" ca="1">IFERROR(SMALL(IF(($H$3:$H$401=$N225)*($H$3:$H$401&lt;&gt;""),$C$3:$C$401),COLUMNS($Q:AB)),"-")</f>
        <v>-</v>
      </c>
      <c r="AC225" s="63" t="str">
        <f t="array" aca="1" ref="AC225" ca="1">IFERROR(SMALL(IF(($H$3:$H$401=$N225)*($H$3:$H$401&lt;&gt;""),$C$3:$C$401),COLUMNS($Q:AC)),"-")</f>
        <v>-</v>
      </c>
      <c r="AD225" s="63" t="str">
        <f t="array" aca="1" ref="AD225" ca="1">IFERROR(SMALL(IF(($H$3:$H$401=$N225)*($H$3:$H$401&lt;&gt;""),$C$3:$C$401),COLUMNS($Q:AD)),"-")</f>
        <v>-</v>
      </c>
      <c r="AE225" s="63" t="str">
        <f t="array" aca="1" ref="AE225" ca="1">IFERROR(SMALL(IF(($H$3:$H$401=$N225)*($H$3:$H$401&lt;&gt;""),$C$3:$C$401),COLUMNS($Q:AE)),"-")</f>
        <v>-</v>
      </c>
    </row>
    <row r="226" spans="2:31" ht="13">
      <c r="B226" s="175"/>
      <c r="C226" s="19">
        <v>224</v>
      </c>
      <c r="D226" s="22" t="str">
        <f t="array" ref="D226">IF(ISERROR(INDEX(DossardsARV,MATCH($A$3&amp;C226,triselcourse&amp;claselcourARV,0))),"-",INDEX(DossardsARV,MATCH($A$3&amp;C226,triselcourse&amp;claselcourARV,0)))</f>
        <v>-</v>
      </c>
      <c r="E226" s="117" t="str">
        <f t="shared" si="33"/>
        <v>-</v>
      </c>
      <c r="F226" s="117" t="str">
        <f t="shared" si="34"/>
        <v>-</v>
      </c>
      <c r="G226" s="21" t="str">
        <f t="array" ref="G226">IF($D226="","",IF(ISERROR(INDEX(TempsARV,MATCH($A$3&amp;D226,triselcourse&amp;DossardsARV,0))),"-",INDEX(TempsARV,MATCH($A$3&amp;D226,triselcourse&amp;DossardsARV,0))))</f>
        <v>-</v>
      </c>
      <c r="H226" s="117" t="str">
        <f t="shared" si="35"/>
        <v/>
      </c>
      <c r="I226" s="117" t="str">
        <f t="shared" si="36"/>
        <v/>
      </c>
      <c r="J226" s="117" t="str">
        <f t="shared" si="37"/>
        <v/>
      </c>
      <c r="K226" s="117" t="str">
        <f t="shared" si="38"/>
        <v/>
      </c>
      <c r="L226" s="62" t="str">
        <f t="array" aca="1" ref="L226" ca="1">IF(ISBLANK($C226),"",IF(OR(COUNTIF(clubARV5,H226)&lt;choixt5,COUNTIF($H$2:H225,H226)),"",SUM(SMALL(IF(clubARV5=H226,$C$3:$C$401),ROW(INDIRECT("1:"&amp;choixt5))))+ROW()/9^9))</f>
        <v/>
      </c>
      <c r="M226" s="36" t="str">
        <f ca="1">IF(N226="","",ROWS(M$3:M226))</f>
        <v/>
      </c>
      <c r="N226" s="1" t="str">
        <f ca="1">IF(COUNT(POINTS1b5)&lt;ROWS(N$3:N226),"",INDEX(clubARV5,MATCH(P226,POINTS1b5,0)))</f>
        <v/>
      </c>
      <c r="O226" s="1">
        <f t="shared" ca="1" si="39"/>
        <v>399</v>
      </c>
      <c r="P226" s="2" t="str">
        <f ca="1">IF(COUNT(POINTS1b5)&lt;ROWS(P$3:P226),"",SMALL(POINTS1b5,ROWS(P$3:P226)))</f>
        <v/>
      </c>
      <c r="Q226" s="40" t="str">
        <f t="array" aca="1" ref="Q226" ca="1">IFERROR(SMALL(IF(($H$3:$H$401=$N226)*($H$3:$H$401&lt;&gt;""),$C$3:$C$401),COLUMNS($Q:Q)),"-")</f>
        <v>-</v>
      </c>
      <c r="R226" s="63" t="str">
        <f t="array" aca="1" ref="R226" ca="1">IFERROR(SMALL(IF(($H$3:$H$401=$N226)*($H$3:$H$401&lt;&gt;""),$C$3:$C$401),COLUMNS($Q:R)),"-")</f>
        <v>-</v>
      </c>
      <c r="S226" s="63" t="str">
        <f t="array" aca="1" ref="S226" ca="1">IFERROR(SMALL(IF(($H$3:$H$401=$N226)*($H$3:$H$401&lt;&gt;""),$C$3:$C$401),COLUMNS($Q:S)),"-")</f>
        <v>-</v>
      </c>
      <c r="T226" s="63" t="str">
        <f t="array" aca="1" ref="T226" ca="1">IFERROR(SMALL(IF(($H$3:$H$401=$N226)*($H$3:$H$401&lt;&gt;""),$C$3:$C$401),COLUMNS($Q:T)),"-")</f>
        <v>-</v>
      </c>
      <c r="U226" s="63" t="str">
        <f t="array" aca="1" ref="U226" ca="1">IFERROR(SMALL(IF(($H$3:$H$401=$N226)*($H$3:$H$401&lt;&gt;""),$C$3:$C$401),COLUMNS($Q:U)),"-")</f>
        <v>-</v>
      </c>
      <c r="V226" s="40" t="str">
        <f t="array" aca="1" ref="V226" ca="1">IFERROR(SMALL(IF(($H$3:$H$401=$N226)*($H$3:$H$401&lt;&gt;""),$C$3:$C$401),COLUMNS($Q:V)),"-")</f>
        <v>-</v>
      </c>
      <c r="W226" s="63" t="str">
        <f t="array" aca="1" ref="W226" ca="1">IFERROR(SMALL(IF(($H$3:$H$401=$N226)*($H$3:$H$401&lt;&gt;""),$C$3:$C$401),COLUMNS($Q:W)),"-")</f>
        <v>-</v>
      </c>
      <c r="X226" s="63" t="str">
        <f t="array" aca="1" ref="X226" ca="1">IFERROR(SMALL(IF(($H$3:$H$401=$N226)*($H$3:$H$401&lt;&gt;""),$C$3:$C$401),COLUMNS($Q:X)),"-")</f>
        <v>-</v>
      </c>
      <c r="Y226" s="63" t="str">
        <f t="array" aca="1" ref="Y226" ca="1">IFERROR(SMALL(IF(($H$3:$H$401=$N226)*($H$3:$H$401&lt;&gt;""),$C$3:$C$401),COLUMNS($Q:Y)),"-")</f>
        <v>-</v>
      </c>
      <c r="Z226" s="63" t="str">
        <f t="array" aca="1" ref="Z226" ca="1">IFERROR(SMALL(IF(($H$3:$H$401=$N226)*($H$3:$H$401&lt;&gt;""),$C$3:$C$401),COLUMNS($Q:Z)),"-")</f>
        <v>-</v>
      </c>
      <c r="AA226" s="40" t="str">
        <f t="array" aca="1" ref="AA226" ca="1">IFERROR(SMALL(IF(($H$3:$H$401=$N226)*($H$3:$H$401&lt;&gt;""),$C$3:$C$401),COLUMNS($Q:AA)),"-")</f>
        <v>-</v>
      </c>
      <c r="AB226" s="63" t="str">
        <f t="array" aca="1" ref="AB226" ca="1">IFERROR(SMALL(IF(($H$3:$H$401=$N226)*($H$3:$H$401&lt;&gt;""),$C$3:$C$401),COLUMNS($Q:AB)),"-")</f>
        <v>-</v>
      </c>
      <c r="AC226" s="63" t="str">
        <f t="array" aca="1" ref="AC226" ca="1">IFERROR(SMALL(IF(($H$3:$H$401=$N226)*($H$3:$H$401&lt;&gt;""),$C$3:$C$401),COLUMNS($Q:AC)),"-")</f>
        <v>-</v>
      </c>
      <c r="AD226" s="63" t="str">
        <f t="array" aca="1" ref="AD226" ca="1">IFERROR(SMALL(IF(($H$3:$H$401=$N226)*($H$3:$H$401&lt;&gt;""),$C$3:$C$401),COLUMNS($Q:AD)),"-")</f>
        <v>-</v>
      </c>
      <c r="AE226" s="63" t="str">
        <f t="array" aca="1" ref="AE226" ca="1">IFERROR(SMALL(IF(($H$3:$H$401=$N226)*($H$3:$H$401&lt;&gt;""),$C$3:$C$401),COLUMNS($Q:AE)),"-")</f>
        <v>-</v>
      </c>
    </row>
    <row r="227" spans="2:31" ht="13">
      <c r="B227" s="175"/>
      <c r="C227" s="19">
        <v>225</v>
      </c>
      <c r="D227" s="22" t="str">
        <f t="array" ref="D227">IF(ISERROR(INDEX(DossardsARV,MATCH($A$3&amp;C227,triselcourse&amp;claselcourARV,0))),"-",INDEX(DossardsARV,MATCH($A$3&amp;C227,triselcourse&amp;claselcourARV,0)))</f>
        <v>-</v>
      </c>
      <c r="E227" s="117" t="str">
        <f t="shared" si="33"/>
        <v>-</v>
      </c>
      <c r="F227" s="117" t="str">
        <f t="shared" si="34"/>
        <v>-</v>
      </c>
      <c r="G227" s="21" t="str">
        <f t="array" ref="G227">IF($D227="","",IF(ISERROR(INDEX(TempsARV,MATCH($A$3&amp;D227,triselcourse&amp;DossardsARV,0))),"-",INDEX(TempsARV,MATCH($A$3&amp;D227,triselcourse&amp;DossardsARV,0))))</f>
        <v>-</v>
      </c>
      <c r="H227" s="117" t="str">
        <f t="shared" si="35"/>
        <v/>
      </c>
      <c r="I227" s="117" t="str">
        <f t="shared" si="36"/>
        <v/>
      </c>
      <c r="J227" s="117" t="str">
        <f t="shared" si="37"/>
        <v/>
      </c>
      <c r="K227" s="117" t="str">
        <f t="shared" si="38"/>
        <v/>
      </c>
      <c r="L227" s="62" t="str">
        <f t="array" aca="1" ref="L227" ca="1">IF(ISBLANK($C227),"",IF(OR(COUNTIF(clubARV5,H227)&lt;choixt5,COUNTIF($H$2:H226,H227)),"",SUM(SMALL(IF(clubARV5=H227,$C$3:$C$401),ROW(INDIRECT("1:"&amp;choixt5))))+ROW()/9^9))</f>
        <v/>
      </c>
      <c r="M227" s="36" t="str">
        <f ca="1">IF(N227="","",ROWS(M$3:M227))</f>
        <v/>
      </c>
      <c r="N227" s="1" t="str">
        <f ca="1">IF(COUNT(POINTS1b5)&lt;ROWS(N$3:N227),"",INDEX(clubARV5,MATCH(P227,POINTS1b5,0)))</f>
        <v/>
      </c>
      <c r="O227" s="1">
        <f t="shared" ca="1" si="39"/>
        <v>399</v>
      </c>
      <c r="P227" s="2" t="str">
        <f ca="1">IF(COUNT(POINTS1b5)&lt;ROWS(P$3:P227),"",SMALL(POINTS1b5,ROWS(P$3:P227)))</f>
        <v/>
      </c>
      <c r="Q227" s="40" t="str">
        <f t="array" aca="1" ref="Q227" ca="1">IFERROR(SMALL(IF(($H$3:$H$401=$N227)*($H$3:$H$401&lt;&gt;""),$C$3:$C$401),COLUMNS($Q:Q)),"-")</f>
        <v>-</v>
      </c>
      <c r="R227" s="63" t="str">
        <f t="array" aca="1" ref="R227" ca="1">IFERROR(SMALL(IF(($H$3:$H$401=$N227)*($H$3:$H$401&lt;&gt;""),$C$3:$C$401),COLUMNS($Q:R)),"-")</f>
        <v>-</v>
      </c>
      <c r="S227" s="63" t="str">
        <f t="array" aca="1" ref="S227" ca="1">IFERROR(SMALL(IF(($H$3:$H$401=$N227)*($H$3:$H$401&lt;&gt;""),$C$3:$C$401),COLUMNS($Q:S)),"-")</f>
        <v>-</v>
      </c>
      <c r="T227" s="63" t="str">
        <f t="array" aca="1" ref="T227" ca="1">IFERROR(SMALL(IF(($H$3:$H$401=$N227)*($H$3:$H$401&lt;&gt;""),$C$3:$C$401),COLUMNS($Q:T)),"-")</f>
        <v>-</v>
      </c>
      <c r="U227" s="63" t="str">
        <f t="array" aca="1" ref="U227" ca="1">IFERROR(SMALL(IF(($H$3:$H$401=$N227)*($H$3:$H$401&lt;&gt;""),$C$3:$C$401),COLUMNS($Q:U)),"-")</f>
        <v>-</v>
      </c>
      <c r="V227" s="40" t="str">
        <f t="array" aca="1" ref="V227" ca="1">IFERROR(SMALL(IF(($H$3:$H$401=$N227)*($H$3:$H$401&lt;&gt;""),$C$3:$C$401),COLUMNS($Q:V)),"-")</f>
        <v>-</v>
      </c>
      <c r="W227" s="63" t="str">
        <f t="array" aca="1" ref="W227" ca="1">IFERROR(SMALL(IF(($H$3:$H$401=$N227)*($H$3:$H$401&lt;&gt;""),$C$3:$C$401),COLUMNS($Q:W)),"-")</f>
        <v>-</v>
      </c>
      <c r="X227" s="63" t="str">
        <f t="array" aca="1" ref="X227" ca="1">IFERROR(SMALL(IF(($H$3:$H$401=$N227)*($H$3:$H$401&lt;&gt;""),$C$3:$C$401),COLUMNS($Q:X)),"-")</f>
        <v>-</v>
      </c>
      <c r="Y227" s="63" t="str">
        <f t="array" aca="1" ref="Y227" ca="1">IFERROR(SMALL(IF(($H$3:$H$401=$N227)*($H$3:$H$401&lt;&gt;""),$C$3:$C$401),COLUMNS($Q:Y)),"-")</f>
        <v>-</v>
      </c>
      <c r="Z227" s="63" t="str">
        <f t="array" aca="1" ref="Z227" ca="1">IFERROR(SMALL(IF(($H$3:$H$401=$N227)*($H$3:$H$401&lt;&gt;""),$C$3:$C$401),COLUMNS($Q:Z)),"-")</f>
        <v>-</v>
      </c>
      <c r="AA227" s="40" t="str">
        <f t="array" aca="1" ref="AA227" ca="1">IFERROR(SMALL(IF(($H$3:$H$401=$N227)*($H$3:$H$401&lt;&gt;""),$C$3:$C$401),COLUMNS($Q:AA)),"-")</f>
        <v>-</v>
      </c>
      <c r="AB227" s="63" t="str">
        <f t="array" aca="1" ref="AB227" ca="1">IFERROR(SMALL(IF(($H$3:$H$401=$N227)*($H$3:$H$401&lt;&gt;""),$C$3:$C$401),COLUMNS($Q:AB)),"-")</f>
        <v>-</v>
      </c>
      <c r="AC227" s="63" t="str">
        <f t="array" aca="1" ref="AC227" ca="1">IFERROR(SMALL(IF(($H$3:$H$401=$N227)*($H$3:$H$401&lt;&gt;""),$C$3:$C$401),COLUMNS($Q:AC)),"-")</f>
        <v>-</v>
      </c>
      <c r="AD227" s="63" t="str">
        <f t="array" aca="1" ref="AD227" ca="1">IFERROR(SMALL(IF(($H$3:$H$401=$N227)*($H$3:$H$401&lt;&gt;""),$C$3:$C$401),COLUMNS($Q:AD)),"-")</f>
        <v>-</v>
      </c>
      <c r="AE227" s="63" t="str">
        <f t="array" aca="1" ref="AE227" ca="1">IFERROR(SMALL(IF(($H$3:$H$401=$N227)*($H$3:$H$401&lt;&gt;""),$C$3:$C$401),COLUMNS($Q:AE)),"-")</f>
        <v>-</v>
      </c>
    </row>
    <row r="228" spans="2:31" ht="13">
      <c r="B228" s="175"/>
      <c r="C228" s="19">
        <v>226</v>
      </c>
      <c r="D228" s="22" t="str">
        <f t="array" ref="D228">IF(ISERROR(INDEX(DossardsARV,MATCH($A$3&amp;C228,triselcourse&amp;claselcourARV,0))),"-",INDEX(DossardsARV,MATCH($A$3&amp;C228,triselcourse&amp;claselcourARV,0)))</f>
        <v>-</v>
      </c>
      <c r="E228" s="117" t="str">
        <f t="shared" si="33"/>
        <v>-</v>
      </c>
      <c r="F228" s="117" t="str">
        <f t="shared" si="34"/>
        <v>-</v>
      </c>
      <c r="G228" s="21" t="str">
        <f t="array" ref="G228">IF($D228="","",IF(ISERROR(INDEX(TempsARV,MATCH($A$3&amp;D228,triselcourse&amp;DossardsARV,0))),"-",INDEX(TempsARV,MATCH($A$3&amp;D228,triselcourse&amp;DossardsARV,0))))</f>
        <v>-</v>
      </c>
      <c r="H228" s="117" t="str">
        <f t="shared" si="35"/>
        <v/>
      </c>
      <c r="I228" s="117" t="str">
        <f t="shared" si="36"/>
        <v/>
      </c>
      <c r="J228" s="117" t="str">
        <f t="shared" si="37"/>
        <v/>
      </c>
      <c r="K228" s="117" t="str">
        <f t="shared" si="38"/>
        <v/>
      </c>
      <c r="L228" s="62" t="str">
        <f t="array" aca="1" ref="L228" ca="1">IF(ISBLANK($C228),"",IF(OR(COUNTIF(clubARV5,H228)&lt;choixt5,COUNTIF($H$2:H227,H228)),"",SUM(SMALL(IF(clubARV5=H228,$C$3:$C$401),ROW(INDIRECT("1:"&amp;choixt5))))+ROW()/9^9))</f>
        <v/>
      </c>
      <c r="M228" s="36" t="str">
        <f ca="1">IF(N228="","",ROWS(M$3:M228))</f>
        <v/>
      </c>
      <c r="N228" s="1" t="str">
        <f ca="1">IF(COUNT(POINTS1b5)&lt;ROWS(N$3:N228),"",INDEX(clubARV5,MATCH(P228,POINTS1b5,0)))</f>
        <v/>
      </c>
      <c r="O228" s="1">
        <f t="shared" ca="1" si="39"/>
        <v>399</v>
      </c>
      <c r="P228" s="2" t="str">
        <f ca="1">IF(COUNT(POINTS1b5)&lt;ROWS(P$3:P228),"",SMALL(POINTS1b5,ROWS(P$3:P228)))</f>
        <v/>
      </c>
      <c r="Q228" s="40" t="str">
        <f t="array" aca="1" ref="Q228" ca="1">IFERROR(SMALL(IF(($H$3:$H$401=$N228)*($H$3:$H$401&lt;&gt;""),$C$3:$C$401),COLUMNS($Q:Q)),"-")</f>
        <v>-</v>
      </c>
      <c r="R228" s="63" t="str">
        <f t="array" aca="1" ref="R228" ca="1">IFERROR(SMALL(IF(($H$3:$H$401=$N228)*($H$3:$H$401&lt;&gt;""),$C$3:$C$401),COLUMNS($Q:R)),"-")</f>
        <v>-</v>
      </c>
      <c r="S228" s="63" t="str">
        <f t="array" aca="1" ref="S228" ca="1">IFERROR(SMALL(IF(($H$3:$H$401=$N228)*($H$3:$H$401&lt;&gt;""),$C$3:$C$401),COLUMNS($Q:S)),"-")</f>
        <v>-</v>
      </c>
      <c r="T228" s="63" t="str">
        <f t="array" aca="1" ref="T228" ca="1">IFERROR(SMALL(IF(($H$3:$H$401=$N228)*($H$3:$H$401&lt;&gt;""),$C$3:$C$401),COLUMNS($Q:T)),"-")</f>
        <v>-</v>
      </c>
      <c r="U228" s="63" t="str">
        <f t="array" aca="1" ref="U228" ca="1">IFERROR(SMALL(IF(($H$3:$H$401=$N228)*($H$3:$H$401&lt;&gt;""),$C$3:$C$401),COLUMNS($Q:U)),"-")</f>
        <v>-</v>
      </c>
      <c r="V228" s="40" t="str">
        <f t="array" aca="1" ref="V228" ca="1">IFERROR(SMALL(IF(($H$3:$H$401=$N228)*($H$3:$H$401&lt;&gt;""),$C$3:$C$401),COLUMNS($Q:V)),"-")</f>
        <v>-</v>
      </c>
      <c r="W228" s="63" t="str">
        <f t="array" aca="1" ref="W228" ca="1">IFERROR(SMALL(IF(($H$3:$H$401=$N228)*($H$3:$H$401&lt;&gt;""),$C$3:$C$401),COLUMNS($Q:W)),"-")</f>
        <v>-</v>
      </c>
      <c r="X228" s="63" t="str">
        <f t="array" aca="1" ref="X228" ca="1">IFERROR(SMALL(IF(($H$3:$H$401=$N228)*($H$3:$H$401&lt;&gt;""),$C$3:$C$401),COLUMNS($Q:X)),"-")</f>
        <v>-</v>
      </c>
      <c r="Y228" s="63" t="str">
        <f t="array" aca="1" ref="Y228" ca="1">IFERROR(SMALL(IF(($H$3:$H$401=$N228)*($H$3:$H$401&lt;&gt;""),$C$3:$C$401),COLUMNS($Q:Y)),"-")</f>
        <v>-</v>
      </c>
      <c r="Z228" s="63" t="str">
        <f t="array" aca="1" ref="Z228" ca="1">IFERROR(SMALL(IF(($H$3:$H$401=$N228)*($H$3:$H$401&lt;&gt;""),$C$3:$C$401),COLUMNS($Q:Z)),"-")</f>
        <v>-</v>
      </c>
      <c r="AA228" s="40" t="str">
        <f t="array" aca="1" ref="AA228" ca="1">IFERROR(SMALL(IF(($H$3:$H$401=$N228)*($H$3:$H$401&lt;&gt;""),$C$3:$C$401),COLUMNS($Q:AA)),"-")</f>
        <v>-</v>
      </c>
      <c r="AB228" s="63" t="str">
        <f t="array" aca="1" ref="AB228" ca="1">IFERROR(SMALL(IF(($H$3:$H$401=$N228)*($H$3:$H$401&lt;&gt;""),$C$3:$C$401),COLUMNS($Q:AB)),"-")</f>
        <v>-</v>
      </c>
      <c r="AC228" s="63" t="str">
        <f t="array" aca="1" ref="AC228" ca="1">IFERROR(SMALL(IF(($H$3:$H$401=$N228)*($H$3:$H$401&lt;&gt;""),$C$3:$C$401),COLUMNS($Q:AC)),"-")</f>
        <v>-</v>
      </c>
      <c r="AD228" s="63" t="str">
        <f t="array" aca="1" ref="AD228" ca="1">IFERROR(SMALL(IF(($H$3:$H$401=$N228)*($H$3:$H$401&lt;&gt;""),$C$3:$C$401),COLUMNS($Q:AD)),"-")</f>
        <v>-</v>
      </c>
      <c r="AE228" s="63" t="str">
        <f t="array" aca="1" ref="AE228" ca="1">IFERROR(SMALL(IF(($H$3:$H$401=$N228)*($H$3:$H$401&lt;&gt;""),$C$3:$C$401),COLUMNS($Q:AE)),"-")</f>
        <v>-</v>
      </c>
    </row>
    <row r="229" spans="2:31" ht="13">
      <c r="B229" s="175"/>
      <c r="C229" s="19">
        <v>227</v>
      </c>
      <c r="D229" s="22" t="str">
        <f t="array" ref="D229">IF(ISERROR(INDEX(DossardsARV,MATCH($A$3&amp;C229,triselcourse&amp;claselcourARV,0))),"-",INDEX(DossardsARV,MATCH($A$3&amp;C229,triselcourse&amp;claselcourARV,0)))</f>
        <v>-</v>
      </c>
      <c r="E229" s="117" t="str">
        <f t="shared" si="33"/>
        <v>-</v>
      </c>
      <c r="F229" s="117" t="str">
        <f t="shared" si="34"/>
        <v>-</v>
      </c>
      <c r="G229" s="21" t="str">
        <f t="array" ref="G229">IF($D229="","",IF(ISERROR(INDEX(TempsARV,MATCH($A$3&amp;D229,triselcourse&amp;DossardsARV,0))),"-",INDEX(TempsARV,MATCH($A$3&amp;D229,triselcourse&amp;DossardsARV,0))))</f>
        <v>-</v>
      </c>
      <c r="H229" s="117" t="str">
        <f t="shared" si="35"/>
        <v/>
      </c>
      <c r="I229" s="117" t="str">
        <f t="shared" si="36"/>
        <v/>
      </c>
      <c r="J229" s="117" t="str">
        <f t="shared" si="37"/>
        <v/>
      </c>
      <c r="K229" s="117" t="str">
        <f t="shared" si="38"/>
        <v/>
      </c>
      <c r="L229" s="62" t="str">
        <f t="array" aca="1" ref="L229" ca="1">IF(ISBLANK($C229),"",IF(OR(COUNTIF(clubARV5,H229)&lt;choixt5,COUNTIF($H$2:H228,H229)),"",SUM(SMALL(IF(clubARV5=H229,$C$3:$C$401),ROW(INDIRECT("1:"&amp;choixt5))))+ROW()/9^9))</f>
        <v/>
      </c>
      <c r="M229" s="36" t="str">
        <f ca="1">IF(N229="","",ROWS(M$3:M229))</f>
        <v/>
      </c>
      <c r="N229" s="1" t="str">
        <f ca="1">IF(COUNT(POINTS1b5)&lt;ROWS(N$3:N229),"",INDEX(clubARV5,MATCH(P229,POINTS1b5,0)))</f>
        <v/>
      </c>
      <c r="O229" s="1">
        <f t="shared" ca="1" si="39"/>
        <v>399</v>
      </c>
      <c r="P229" s="2" t="str">
        <f ca="1">IF(COUNT(POINTS1b5)&lt;ROWS(P$3:P229),"",SMALL(POINTS1b5,ROWS(P$3:P229)))</f>
        <v/>
      </c>
      <c r="Q229" s="40" t="str">
        <f t="array" aca="1" ref="Q229" ca="1">IFERROR(SMALL(IF(($H$3:$H$401=$N229)*($H$3:$H$401&lt;&gt;""),$C$3:$C$401),COLUMNS($Q:Q)),"-")</f>
        <v>-</v>
      </c>
      <c r="R229" s="63" t="str">
        <f t="array" aca="1" ref="R229" ca="1">IFERROR(SMALL(IF(($H$3:$H$401=$N229)*($H$3:$H$401&lt;&gt;""),$C$3:$C$401),COLUMNS($Q:R)),"-")</f>
        <v>-</v>
      </c>
      <c r="S229" s="63" t="str">
        <f t="array" aca="1" ref="S229" ca="1">IFERROR(SMALL(IF(($H$3:$H$401=$N229)*($H$3:$H$401&lt;&gt;""),$C$3:$C$401),COLUMNS($Q:S)),"-")</f>
        <v>-</v>
      </c>
      <c r="T229" s="63" t="str">
        <f t="array" aca="1" ref="T229" ca="1">IFERROR(SMALL(IF(($H$3:$H$401=$N229)*($H$3:$H$401&lt;&gt;""),$C$3:$C$401),COLUMNS($Q:T)),"-")</f>
        <v>-</v>
      </c>
      <c r="U229" s="63" t="str">
        <f t="array" aca="1" ref="U229" ca="1">IFERROR(SMALL(IF(($H$3:$H$401=$N229)*($H$3:$H$401&lt;&gt;""),$C$3:$C$401),COLUMNS($Q:U)),"-")</f>
        <v>-</v>
      </c>
      <c r="V229" s="40" t="str">
        <f t="array" aca="1" ref="V229" ca="1">IFERROR(SMALL(IF(($H$3:$H$401=$N229)*($H$3:$H$401&lt;&gt;""),$C$3:$C$401),COLUMNS($Q:V)),"-")</f>
        <v>-</v>
      </c>
      <c r="W229" s="63" t="str">
        <f t="array" aca="1" ref="W229" ca="1">IFERROR(SMALL(IF(($H$3:$H$401=$N229)*($H$3:$H$401&lt;&gt;""),$C$3:$C$401),COLUMNS($Q:W)),"-")</f>
        <v>-</v>
      </c>
      <c r="X229" s="63" t="str">
        <f t="array" aca="1" ref="X229" ca="1">IFERROR(SMALL(IF(($H$3:$H$401=$N229)*($H$3:$H$401&lt;&gt;""),$C$3:$C$401),COLUMNS($Q:X)),"-")</f>
        <v>-</v>
      </c>
      <c r="Y229" s="63" t="str">
        <f t="array" aca="1" ref="Y229" ca="1">IFERROR(SMALL(IF(($H$3:$H$401=$N229)*($H$3:$H$401&lt;&gt;""),$C$3:$C$401),COLUMNS($Q:Y)),"-")</f>
        <v>-</v>
      </c>
      <c r="Z229" s="63" t="str">
        <f t="array" aca="1" ref="Z229" ca="1">IFERROR(SMALL(IF(($H$3:$H$401=$N229)*($H$3:$H$401&lt;&gt;""),$C$3:$C$401),COLUMNS($Q:Z)),"-")</f>
        <v>-</v>
      </c>
      <c r="AA229" s="40" t="str">
        <f t="array" aca="1" ref="AA229" ca="1">IFERROR(SMALL(IF(($H$3:$H$401=$N229)*($H$3:$H$401&lt;&gt;""),$C$3:$C$401),COLUMNS($Q:AA)),"-")</f>
        <v>-</v>
      </c>
      <c r="AB229" s="63" t="str">
        <f t="array" aca="1" ref="AB229" ca="1">IFERROR(SMALL(IF(($H$3:$H$401=$N229)*($H$3:$H$401&lt;&gt;""),$C$3:$C$401),COLUMNS($Q:AB)),"-")</f>
        <v>-</v>
      </c>
      <c r="AC229" s="63" t="str">
        <f t="array" aca="1" ref="AC229" ca="1">IFERROR(SMALL(IF(($H$3:$H$401=$N229)*($H$3:$H$401&lt;&gt;""),$C$3:$C$401),COLUMNS($Q:AC)),"-")</f>
        <v>-</v>
      </c>
      <c r="AD229" s="63" t="str">
        <f t="array" aca="1" ref="AD229" ca="1">IFERROR(SMALL(IF(($H$3:$H$401=$N229)*($H$3:$H$401&lt;&gt;""),$C$3:$C$401),COLUMNS($Q:AD)),"-")</f>
        <v>-</v>
      </c>
      <c r="AE229" s="63" t="str">
        <f t="array" aca="1" ref="AE229" ca="1">IFERROR(SMALL(IF(($H$3:$H$401=$N229)*($H$3:$H$401&lt;&gt;""),$C$3:$C$401),COLUMNS($Q:AE)),"-")</f>
        <v>-</v>
      </c>
    </row>
    <row r="230" spans="2:31" ht="13">
      <c r="B230" s="175"/>
      <c r="C230" s="19">
        <v>228</v>
      </c>
      <c r="D230" s="22" t="str">
        <f t="array" ref="D230">IF(ISERROR(INDEX(DossardsARV,MATCH($A$3&amp;C230,triselcourse&amp;claselcourARV,0))),"-",INDEX(DossardsARV,MATCH($A$3&amp;C230,triselcourse&amp;claselcourARV,0)))</f>
        <v>-</v>
      </c>
      <c r="E230" s="117" t="str">
        <f t="shared" si="33"/>
        <v>-</v>
      </c>
      <c r="F230" s="117" t="str">
        <f t="shared" si="34"/>
        <v>-</v>
      </c>
      <c r="G230" s="21" t="str">
        <f t="array" ref="G230">IF($D230="","",IF(ISERROR(INDEX(TempsARV,MATCH($A$3&amp;D230,triselcourse&amp;DossardsARV,0))),"-",INDEX(TempsARV,MATCH($A$3&amp;D230,triselcourse&amp;DossardsARV,0))))</f>
        <v>-</v>
      </c>
      <c r="H230" s="117" t="str">
        <f t="shared" si="35"/>
        <v/>
      </c>
      <c r="I230" s="117" t="str">
        <f t="shared" si="36"/>
        <v/>
      </c>
      <c r="J230" s="117" t="str">
        <f t="shared" si="37"/>
        <v/>
      </c>
      <c r="K230" s="117" t="str">
        <f t="shared" si="38"/>
        <v/>
      </c>
      <c r="L230" s="62" t="str">
        <f t="array" aca="1" ref="L230" ca="1">IF(ISBLANK($C230),"",IF(OR(COUNTIF(clubARV5,H230)&lt;choixt5,COUNTIF($H$2:H229,H230)),"",SUM(SMALL(IF(clubARV5=H230,$C$3:$C$401),ROW(INDIRECT("1:"&amp;choixt5))))+ROW()/9^9))</f>
        <v/>
      </c>
      <c r="M230" s="36" t="str">
        <f ca="1">IF(N230="","",ROWS(M$3:M230))</f>
        <v/>
      </c>
      <c r="N230" s="1" t="str">
        <f ca="1">IF(COUNT(POINTS1b5)&lt;ROWS(N$3:N230),"",INDEX(clubARV5,MATCH(P230,POINTS1b5,0)))</f>
        <v/>
      </c>
      <c r="O230" s="1">
        <f t="shared" ca="1" si="39"/>
        <v>399</v>
      </c>
      <c r="P230" s="2" t="str">
        <f ca="1">IF(COUNT(POINTS1b5)&lt;ROWS(P$3:P230),"",SMALL(POINTS1b5,ROWS(P$3:P230)))</f>
        <v/>
      </c>
      <c r="Q230" s="40" t="str">
        <f t="array" aca="1" ref="Q230" ca="1">IFERROR(SMALL(IF(($H$3:$H$401=$N230)*($H$3:$H$401&lt;&gt;""),$C$3:$C$401),COLUMNS($Q:Q)),"-")</f>
        <v>-</v>
      </c>
      <c r="R230" s="63" t="str">
        <f t="array" aca="1" ref="R230" ca="1">IFERROR(SMALL(IF(($H$3:$H$401=$N230)*($H$3:$H$401&lt;&gt;""),$C$3:$C$401),COLUMNS($Q:R)),"-")</f>
        <v>-</v>
      </c>
      <c r="S230" s="63" t="str">
        <f t="array" aca="1" ref="S230" ca="1">IFERROR(SMALL(IF(($H$3:$H$401=$N230)*($H$3:$H$401&lt;&gt;""),$C$3:$C$401),COLUMNS($Q:S)),"-")</f>
        <v>-</v>
      </c>
      <c r="T230" s="63" t="str">
        <f t="array" aca="1" ref="T230" ca="1">IFERROR(SMALL(IF(($H$3:$H$401=$N230)*($H$3:$H$401&lt;&gt;""),$C$3:$C$401),COLUMNS($Q:T)),"-")</f>
        <v>-</v>
      </c>
      <c r="U230" s="63" t="str">
        <f t="array" aca="1" ref="U230" ca="1">IFERROR(SMALL(IF(($H$3:$H$401=$N230)*($H$3:$H$401&lt;&gt;""),$C$3:$C$401),COLUMNS($Q:U)),"-")</f>
        <v>-</v>
      </c>
      <c r="V230" s="40" t="str">
        <f t="array" aca="1" ref="V230" ca="1">IFERROR(SMALL(IF(($H$3:$H$401=$N230)*($H$3:$H$401&lt;&gt;""),$C$3:$C$401),COLUMNS($Q:V)),"-")</f>
        <v>-</v>
      </c>
      <c r="W230" s="63" t="str">
        <f t="array" aca="1" ref="W230" ca="1">IFERROR(SMALL(IF(($H$3:$H$401=$N230)*($H$3:$H$401&lt;&gt;""),$C$3:$C$401),COLUMNS($Q:W)),"-")</f>
        <v>-</v>
      </c>
      <c r="X230" s="63" t="str">
        <f t="array" aca="1" ref="X230" ca="1">IFERROR(SMALL(IF(($H$3:$H$401=$N230)*($H$3:$H$401&lt;&gt;""),$C$3:$C$401),COLUMNS($Q:X)),"-")</f>
        <v>-</v>
      </c>
      <c r="Y230" s="63" t="str">
        <f t="array" aca="1" ref="Y230" ca="1">IFERROR(SMALL(IF(($H$3:$H$401=$N230)*($H$3:$H$401&lt;&gt;""),$C$3:$C$401),COLUMNS($Q:Y)),"-")</f>
        <v>-</v>
      </c>
      <c r="Z230" s="63" t="str">
        <f t="array" aca="1" ref="Z230" ca="1">IFERROR(SMALL(IF(($H$3:$H$401=$N230)*($H$3:$H$401&lt;&gt;""),$C$3:$C$401),COLUMNS($Q:Z)),"-")</f>
        <v>-</v>
      </c>
      <c r="AA230" s="40" t="str">
        <f t="array" aca="1" ref="AA230" ca="1">IFERROR(SMALL(IF(($H$3:$H$401=$N230)*($H$3:$H$401&lt;&gt;""),$C$3:$C$401),COLUMNS($Q:AA)),"-")</f>
        <v>-</v>
      </c>
      <c r="AB230" s="63" t="str">
        <f t="array" aca="1" ref="AB230" ca="1">IFERROR(SMALL(IF(($H$3:$H$401=$N230)*($H$3:$H$401&lt;&gt;""),$C$3:$C$401),COLUMNS($Q:AB)),"-")</f>
        <v>-</v>
      </c>
      <c r="AC230" s="63" t="str">
        <f t="array" aca="1" ref="AC230" ca="1">IFERROR(SMALL(IF(($H$3:$H$401=$N230)*($H$3:$H$401&lt;&gt;""),$C$3:$C$401),COLUMNS($Q:AC)),"-")</f>
        <v>-</v>
      </c>
      <c r="AD230" s="63" t="str">
        <f t="array" aca="1" ref="AD230" ca="1">IFERROR(SMALL(IF(($H$3:$H$401=$N230)*($H$3:$H$401&lt;&gt;""),$C$3:$C$401),COLUMNS($Q:AD)),"-")</f>
        <v>-</v>
      </c>
      <c r="AE230" s="63" t="str">
        <f t="array" aca="1" ref="AE230" ca="1">IFERROR(SMALL(IF(($H$3:$H$401=$N230)*($H$3:$H$401&lt;&gt;""),$C$3:$C$401),COLUMNS($Q:AE)),"-")</f>
        <v>-</v>
      </c>
    </row>
    <row r="231" spans="2:31" ht="13">
      <c r="B231" s="175"/>
      <c r="C231" s="19">
        <v>229</v>
      </c>
      <c r="D231" s="22" t="str">
        <f t="array" ref="D231">IF(ISERROR(INDEX(DossardsARV,MATCH($A$3&amp;C231,triselcourse&amp;claselcourARV,0))),"-",INDEX(DossardsARV,MATCH($A$3&amp;C231,triselcourse&amp;claselcourARV,0)))</f>
        <v>-</v>
      </c>
      <c r="E231" s="117" t="str">
        <f t="shared" si="33"/>
        <v>-</v>
      </c>
      <c r="F231" s="117" t="str">
        <f t="shared" si="34"/>
        <v>-</v>
      </c>
      <c r="G231" s="21" t="str">
        <f t="array" ref="G231">IF($D231="","",IF(ISERROR(INDEX(TempsARV,MATCH($A$3&amp;D231,triselcourse&amp;DossardsARV,0))),"-",INDEX(TempsARV,MATCH($A$3&amp;D231,triselcourse&amp;DossardsARV,0))))</f>
        <v>-</v>
      </c>
      <c r="H231" s="117" t="str">
        <f t="shared" si="35"/>
        <v/>
      </c>
      <c r="I231" s="117" t="str">
        <f t="shared" si="36"/>
        <v/>
      </c>
      <c r="J231" s="117" t="str">
        <f t="shared" si="37"/>
        <v/>
      </c>
      <c r="K231" s="117" t="str">
        <f t="shared" si="38"/>
        <v/>
      </c>
      <c r="L231" s="62" t="str">
        <f t="array" aca="1" ref="L231" ca="1">IF(ISBLANK($C231),"",IF(OR(COUNTIF(clubARV5,H231)&lt;choixt5,COUNTIF($H$2:H230,H231)),"",SUM(SMALL(IF(clubARV5=H231,$C$3:$C$401),ROW(INDIRECT("1:"&amp;choixt5))))+ROW()/9^9))</f>
        <v/>
      </c>
      <c r="M231" s="36" t="str">
        <f ca="1">IF(N231="","",ROWS(M$3:M231))</f>
        <v/>
      </c>
      <c r="N231" s="1" t="str">
        <f ca="1">IF(COUNT(POINTS1b5)&lt;ROWS(N$3:N231),"",INDEX(clubARV5,MATCH(P231,POINTS1b5,0)))</f>
        <v/>
      </c>
      <c r="O231" s="1">
        <f t="shared" ca="1" si="39"/>
        <v>399</v>
      </c>
      <c r="P231" s="2" t="str">
        <f ca="1">IF(COUNT(POINTS1b5)&lt;ROWS(P$3:P231),"",SMALL(POINTS1b5,ROWS(P$3:P231)))</f>
        <v/>
      </c>
      <c r="Q231" s="40" t="str">
        <f t="array" aca="1" ref="Q231" ca="1">IFERROR(SMALL(IF(($H$3:$H$401=$N231)*($H$3:$H$401&lt;&gt;""),$C$3:$C$401),COLUMNS($Q:Q)),"-")</f>
        <v>-</v>
      </c>
      <c r="R231" s="63" t="str">
        <f t="array" aca="1" ref="R231" ca="1">IFERROR(SMALL(IF(($H$3:$H$401=$N231)*($H$3:$H$401&lt;&gt;""),$C$3:$C$401),COLUMNS($Q:R)),"-")</f>
        <v>-</v>
      </c>
      <c r="S231" s="63" t="str">
        <f t="array" aca="1" ref="S231" ca="1">IFERROR(SMALL(IF(($H$3:$H$401=$N231)*($H$3:$H$401&lt;&gt;""),$C$3:$C$401),COLUMNS($Q:S)),"-")</f>
        <v>-</v>
      </c>
      <c r="T231" s="63" t="str">
        <f t="array" aca="1" ref="T231" ca="1">IFERROR(SMALL(IF(($H$3:$H$401=$N231)*($H$3:$H$401&lt;&gt;""),$C$3:$C$401),COLUMNS($Q:T)),"-")</f>
        <v>-</v>
      </c>
      <c r="U231" s="63" t="str">
        <f t="array" aca="1" ref="U231" ca="1">IFERROR(SMALL(IF(($H$3:$H$401=$N231)*($H$3:$H$401&lt;&gt;""),$C$3:$C$401),COLUMNS($Q:U)),"-")</f>
        <v>-</v>
      </c>
      <c r="V231" s="40" t="str">
        <f t="array" aca="1" ref="V231" ca="1">IFERROR(SMALL(IF(($H$3:$H$401=$N231)*($H$3:$H$401&lt;&gt;""),$C$3:$C$401),COLUMNS($Q:V)),"-")</f>
        <v>-</v>
      </c>
      <c r="W231" s="63" t="str">
        <f t="array" aca="1" ref="W231" ca="1">IFERROR(SMALL(IF(($H$3:$H$401=$N231)*($H$3:$H$401&lt;&gt;""),$C$3:$C$401),COLUMNS($Q:W)),"-")</f>
        <v>-</v>
      </c>
      <c r="X231" s="63" t="str">
        <f t="array" aca="1" ref="X231" ca="1">IFERROR(SMALL(IF(($H$3:$H$401=$N231)*($H$3:$H$401&lt;&gt;""),$C$3:$C$401),COLUMNS($Q:X)),"-")</f>
        <v>-</v>
      </c>
      <c r="Y231" s="63" t="str">
        <f t="array" aca="1" ref="Y231" ca="1">IFERROR(SMALL(IF(($H$3:$H$401=$N231)*($H$3:$H$401&lt;&gt;""),$C$3:$C$401),COLUMNS($Q:Y)),"-")</f>
        <v>-</v>
      </c>
      <c r="Z231" s="63" t="str">
        <f t="array" aca="1" ref="Z231" ca="1">IFERROR(SMALL(IF(($H$3:$H$401=$N231)*($H$3:$H$401&lt;&gt;""),$C$3:$C$401),COLUMNS($Q:Z)),"-")</f>
        <v>-</v>
      </c>
      <c r="AA231" s="40" t="str">
        <f t="array" aca="1" ref="AA231" ca="1">IFERROR(SMALL(IF(($H$3:$H$401=$N231)*($H$3:$H$401&lt;&gt;""),$C$3:$C$401),COLUMNS($Q:AA)),"-")</f>
        <v>-</v>
      </c>
      <c r="AB231" s="63" t="str">
        <f t="array" aca="1" ref="AB231" ca="1">IFERROR(SMALL(IF(($H$3:$H$401=$N231)*($H$3:$H$401&lt;&gt;""),$C$3:$C$401),COLUMNS($Q:AB)),"-")</f>
        <v>-</v>
      </c>
      <c r="AC231" s="63" t="str">
        <f t="array" aca="1" ref="AC231" ca="1">IFERROR(SMALL(IF(($H$3:$H$401=$N231)*($H$3:$H$401&lt;&gt;""),$C$3:$C$401),COLUMNS($Q:AC)),"-")</f>
        <v>-</v>
      </c>
      <c r="AD231" s="63" t="str">
        <f t="array" aca="1" ref="AD231" ca="1">IFERROR(SMALL(IF(($H$3:$H$401=$N231)*($H$3:$H$401&lt;&gt;""),$C$3:$C$401),COLUMNS($Q:AD)),"-")</f>
        <v>-</v>
      </c>
      <c r="AE231" s="63" t="str">
        <f t="array" aca="1" ref="AE231" ca="1">IFERROR(SMALL(IF(($H$3:$H$401=$N231)*($H$3:$H$401&lt;&gt;""),$C$3:$C$401),COLUMNS($Q:AE)),"-")</f>
        <v>-</v>
      </c>
    </row>
    <row r="232" spans="2:31" ht="13">
      <c r="B232" s="175"/>
      <c r="C232" s="19">
        <v>230</v>
      </c>
      <c r="D232" s="22" t="str">
        <f t="array" ref="D232">IF(ISERROR(INDEX(DossardsARV,MATCH($A$3&amp;C232,triselcourse&amp;claselcourARV,0))),"-",INDEX(DossardsARV,MATCH($A$3&amp;C232,triselcourse&amp;claselcourARV,0)))</f>
        <v>-</v>
      </c>
      <c r="E232" s="117" t="str">
        <f t="shared" si="33"/>
        <v>-</v>
      </c>
      <c r="F232" s="117" t="str">
        <f t="shared" si="34"/>
        <v>-</v>
      </c>
      <c r="G232" s="21" t="str">
        <f t="array" ref="G232">IF($D232="","",IF(ISERROR(INDEX(TempsARV,MATCH($A$3&amp;D232,triselcourse&amp;DossardsARV,0))),"-",INDEX(TempsARV,MATCH($A$3&amp;D232,triselcourse&amp;DossardsARV,0))))</f>
        <v>-</v>
      </c>
      <c r="H232" s="117" t="str">
        <f t="shared" si="35"/>
        <v/>
      </c>
      <c r="I232" s="117" t="str">
        <f t="shared" si="36"/>
        <v/>
      </c>
      <c r="J232" s="117" t="str">
        <f t="shared" si="37"/>
        <v/>
      </c>
      <c r="K232" s="117" t="str">
        <f t="shared" si="38"/>
        <v/>
      </c>
      <c r="L232" s="62" t="str">
        <f t="array" aca="1" ref="L232" ca="1">IF(ISBLANK($C232),"",IF(OR(COUNTIF(clubARV5,H232)&lt;choixt5,COUNTIF($H$2:H231,H232)),"",SUM(SMALL(IF(clubARV5=H232,$C$3:$C$401),ROW(INDIRECT("1:"&amp;choixt5))))+ROW()/9^9))</f>
        <v/>
      </c>
      <c r="M232" s="36" t="str">
        <f ca="1">IF(N232="","",ROWS(M$3:M232))</f>
        <v/>
      </c>
      <c r="N232" s="1" t="str">
        <f ca="1">IF(COUNT(POINTS1b5)&lt;ROWS(N$3:N232),"",INDEX(clubARV5,MATCH(P232,POINTS1b5,0)))</f>
        <v/>
      </c>
      <c r="O232" s="1">
        <f t="shared" ca="1" si="39"/>
        <v>399</v>
      </c>
      <c r="P232" s="2" t="str">
        <f ca="1">IF(COUNT(POINTS1b5)&lt;ROWS(P$3:P232),"",SMALL(POINTS1b5,ROWS(P$3:P232)))</f>
        <v/>
      </c>
      <c r="Q232" s="40" t="str">
        <f t="array" aca="1" ref="Q232" ca="1">IFERROR(SMALL(IF(($H$3:$H$401=$N232)*($H$3:$H$401&lt;&gt;""),$C$3:$C$401),COLUMNS($Q:Q)),"-")</f>
        <v>-</v>
      </c>
      <c r="R232" s="63" t="str">
        <f t="array" aca="1" ref="R232" ca="1">IFERROR(SMALL(IF(($H$3:$H$401=$N232)*($H$3:$H$401&lt;&gt;""),$C$3:$C$401),COLUMNS($Q:R)),"-")</f>
        <v>-</v>
      </c>
      <c r="S232" s="63" t="str">
        <f t="array" aca="1" ref="S232" ca="1">IFERROR(SMALL(IF(($H$3:$H$401=$N232)*($H$3:$H$401&lt;&gt;""),$C$3:$C$401),COLUMNS($Q:S)),"-")</f>
        <v>-</v>
      </c>
      <c r="T232" s="63" t="str">
        <f t="array" aca="1" ref="T232" ca="1">IFERROR(SMALL(IF(($H$3:$H$401=$N232)*($H$3:$H$401&lt;&gt;""),$C$3:$C$401),COLUMNS($Q:T)),"-")</f>
        <v>-</v>
      </c>
      <c r="U232" s="63" t="str">
        <f t="array" aca="1" ref="U232" ca="1">IFERROR(SMALL(IF(($H$3:$H$401=$N232)*($H$3:$H$401&lt;&gt;""),$C$3:$C$401),COLUMNS($Q:U)),"-")</f>
        <v>-</v>
      </c>
      <c r="V232" s="40" t="str">
        <f t="array" aca="1" ref="V232" ca="1">IFERROR(SMALL(IF(($H$3:$H$401=$N232)*($H$3:$H$401&lt;&gt;""),$C$3:$C$401),COLUMNS($Q:V)),"-")</f>
        <v>-</v>
      </c>
      <c r="W232" s="63" t="str">
        <f t="array" aca="1" ref="W232" ca="1">IFERROR(SMALL(IF(($H$3:$H$401=$N232)*($H$3:$H$401&lt;&gt;""),$C$3:$C$401),COLUMNS($Q:W)),"-")</f>
        <v>-</v>
      </c>
      <c r="X232" s="63" t="str">
        <f t="array" aca="1" ref="X232" ca="1">IFERROR(SMALL(IF(($H$3:$H$401=$N232)*($H$3:$H$401&lt;&gt;""),$C$3:$C$401),COLUMNS($Q:X)),"-")</f>
        <v>-</v>
      </c>
      <c r="Y232" s="63" t="str">
        <f t="array" aca="1" ref="Y232" ca="1">IFERROR(SMALL(IF(($H$3:$H$401=$N232)*($H$3:$H$401&lt;&gt;""),$C$3:$C$401),COLUMNS($Q:Y)),"-")</f>
        <v>-</v>
      </c>
      <c r="Z232" s="63" t="str">
        <f t="array" aca="1" ref="Z232" ca="1">IFERROR(SMALL(IF(($H$3:$H$401=$N232)*($H$3:$H$401&lt;&gt;""),$C$3:$C$401),COLUMNS($Q:Z)),"-")</f>
        <v>-</v>
      </c>
      <c r="AA232" s="40" t="str">
        <f t="array" aca="1" ref="AA232" ca="1">IFERROR(SMALL(IF(($H$3:$H$401=$N232)*($H$3:$H$401&lt;&gt;""),$C$3:$C$401),COLUMNS($Q:AA)),"-")</f>
        <v>-</v>
      </c>
      <c r="AB232" s="63" t="str">
        <f t="array" aca="1" ref="AB232" ca="1">IFERROR(SMALL(IF(($H$3:$H$401=$N232)*($H$3:$H$401&lt;&gt;""),$C$3:$C$401),COLUMNS($Q:AB)),"-")</f>
        <v>-</v>
      </c>
      <c r="AC232" s="63" t="str">
        <f t="array" aca="1" ref="AC232" ca="1">IFERROR(SMALL(IF(($H$3:$H$401=$N232)*($H$3:$H$401&lt;&gt;""),$C$3:$C$401),COLUMNS($Q:AC)),"-")</f>
        <v>-</v>
      </c>
      <c r="AD232" s="63" t="str">
        <f t="array" aca="1" ref="AD232" ca="1">IFERROR(SMALL(IF(($H$3:$H$401=$N232)*($H$3:$H$401&lt;&gt;""),$C$3:$C$401),COLUMNS($Q:AD)),"-")</f>
        <v>-</v>
      </c>
      <c r="AE232" s="63" t="str">
        <f t="array" aca="1" ref="AE232" ca="1">IFERROR(SMALL(IF(($H$3:$H$401=$N232)*($H$3:$H$401&lt;&gt;""),$C$3:$C$401),COLUMNS($Q:AE)),"-")</f>
        <v>-</v>
      </c>
    </row>
    <row r="233" spans="2:31" ht="13">
      <c r="B233" s="175"/>
      <c r="C233" s="19">
        <v>231</v>
      </c>
      <c r="D233" s="22" t="str">
        <f t="array" ref="D233">IF(ISERROR(INDEX(DossardsARV,MATCH($A$3&amp;C233,triselcourse&amp;claselcourARV,0))),"-",INDEX(DossardsARV,MATCH($A$3&amp;C233,triselcourse&amp;claselcourARV,0)))</f>
        <v>-</v>
      </c>
      <c r="E233" s="117" t="str">
        <f t="shared" si="33"/>
        <v>-</v>
      </c>
      <c r="F233" s="117" t="str">
        <f t="shared" si="34"/>
        <v>-</v>
      </c>
      <c r="G233" s="21" t="str">
        <f t="array" ref="G233">IF($D233="","",IF(ISERROR(INDEX(TempsARV,MATCH($A$3&amp;D233,triselcourse&amp;DossardsARV,0))),"-",INDEX(TempsARV,MATCH($A$3&amp;D233,triselcourse&amp;DossardsARV,0))))</f>
        <v>-</v>
      </c>
      <c r="H233" s="117" t="str">
        <f t="shared" si="35"/>
        <v/>
      </c>
      <c r="I233" s="117" t="str">
        <f t="shared" si="36"/>
        <v/>
      </c>
      <c r="J233" s="117" t="str">
        <f t="shared" si="37"/>
        <v/>
      </c>
      <c r="K233" s="117" t="str">
        <f t="shared" si="38"/>
        <v/>
      </c>
      <c r="L233" s="62" t="str">
        <f t="array" aca="1" ref="L233" ca="1">IF(ISBLANK($C233),"",IF(OR(COUNTIF(clubARV5,H233)&lt;choixt5,COUNTIF($H$2:H232,H233)),"",SUM(SMALL(IF(clubARV5=H233,$C$3:$C$401),ROW(INDIRECT("1:"&amp;choixt5))))+ROW()/9^9))</f>
        <v/>
      </c>
      <c r="M233" s="36" t="str">
        <f ca="1">IF(N233="","",ROWS(M$3:M233))</f>
        <v/>
      </c>
      <c r="N233" s="1" t="str">
        <f ca="1">IF(COUNT(POINTS1b5)&lt;ROWS(N$3:N233),"",INDEX(clubARV5,MATCH(P233,POINTS1b5,0)))</f>
        <v/>
      </c>
      <c r="O233" s="1">
        <f t="shared" ca="1" si="39"/>
        <v>399</v>
      </c>
      <c r="P233" s="2" t="str">
        <f ca="1">IF(COUNT(POINTS1b5)&lt;ROWS(P$3:P233),"",SMALL(POINTS1b5,ROWS(P$3:P233)))</f>
        <v/>
      </c>
      <c r="Q233" s="40" t="str">
        <f t="array" aca="1" ref="Q233" ca="1">IFERROR(SMALL(IF(($H$3:$H$401=$N233)*($H$3:$H$401&lt;&gt;""),$C$3:$C$401),COLUMNS($Q:Q)),"-")</f>
        <v>-</v>
      </c>
      <c r="R233" s="63" t="str">
        <f t="array" aca="1" ref="R233" ca="1">IFERROR(SMALL(IF(($H$3:$H$401=$N233)*($H$3:$H$401&lt;&gt;""),$C$3:$C$401),COLUMNS($Q:R)),"-")</f>
        <v>-</v>
      </c>
      <c r="S233" s="63" t="str">
        <f t="array" aca="1" ref="S233" ca="1">IFERROR(SMALL(IF(($H$3:$H$401=$N233)*($H$3:$H$401&lt;&gt;""),$C$3:$C$401),COLUMNS($Q:S)),"-")</f>
        <v>-</v>
      </c>
      <c r="T233" s="63" t="str">
        <f t="array" aca="1" ref="T233" ca="1">IFERROR(SMALL(IF(($H$3:$H$401=$N233)*($H$3:$H$401&lt;&gt;""),$C$3:$C$401),COLUMNS($Q:T)),"-")</f>
        <v>-</v>
      </c>
      <c r="U233" s="63" t="str">
        <f t="array" aca="1" ref="U233" ca="1">IFERROR(SMALL(IF(($H$3:$H$401=$N233)*($H$3:$H$401&lt;&gt;""),$C$3:$C$401),COLUMNS($Q:U)),"-")</f>
        <v>-</v>
      </c>
      <c r="V233" s="40" t="str">
        <f t="array" aca="1" ref="V233" ca="1">IFERROR(SMALL(IF(($H$3:$H$401=$N233)*($H$3:$H$401&lt;&gt;""),$C$3:$C$401),COLUMNS($Q:V)),"-")</f>
        <v>-</v>
      </c>
      <c r="W233" s="63" t="str">
        <f t="array" aca="1" ref="W233" ca="1">IFERROR(SMALL(IF(($H$3:$H$401=$N233)*($H$3:$H$401&lt;&gt;""),$C$3:$C$401),COLUMNS($Q:W)),"-")</f>
        <v>-</v>
      </c>
      <c r="X233" s="63" t="str">
        <f t="array" aca="1" ref="X233" ca="1">IFERROR(SMALL(IF(($H$3:$H$401=$N233)*($H$3:$H$401&lt;&gt;""),$C$3:$C$401),COLUMNS($Q:X)),"-")</f>
        <v>-</v>
      </c>
      <c r="Y233" s="63" t="str">
        <f t="array" aca="1" ref="Y233" ca="1">IFERROR(SMALL(IF(($H$3:$H$401=$N233)*($H$3:$H$401&lt;&gt;""),$C$3:$C$401),COLUMNS($Q:Y)),"-")</f>
        <v>-</v>
      </c>
      <c r="Z233" s="63" t="str">
        <f t="array" aca="1" ref="Z233" ca="1">IFERROR(SMALL(IF(($H$3:$H$401=$N233)*($H$3:$H$401&lt;&gt;""),$C$3:$C$401),COLUMNS($Q:Z)),"-")</f>
        <v>-</v>
      </c>
      <c r="AA233" s="40" t="str">
        <f t="array" aca="1" ref="AA233" ca="1">IFERROR(SMALL(IF(($H$3:$H$401=$N233)*($H$3:$H$401&lt;&gt;""),$C$3:$C$401),COLUMNS($Q:AA)),"-")</f>
        <v>-</v>
      </c>
      <c r="AB233" s="63" t="str">
        <f t="array" aca="1" ref="AB233" ca="1">IFERROR(SMALL(IF(($H$3:$H$401=$N233)*($H$3:$H$401&lt;&gt;""),$C$3:$C$401),COLUMNS($Q:AB)),"-")</f>
        <v>-</v>
      </c>
      <c r="AC233" s="63" t="str">
        <f t="array" aca="1" ref="AC233" ca="1">IFERROR(SMALL(IF(($H$3:$H$401=$N233)*($H$3:$H$401&lt;&gt;""),$C$3:$C$401),COLUMNS($Q:AC)),"-")</f>
        <v>-</v>
      </c>
      <c r="AD233" s="63" t="str">
        <f t="array" aca="1" ref="AD233" ca="1">IFERROR(SMALL(IF(($H$3:$H$401=$N233)*($H$3:$H$401&lt;&gt;""),$C$3:$C$401),COLUMNS($Q:AD)),"-")</f>
        <v>-</v>
      </c>
      <c r="AE233" s="63" t="str">
        <f t="array" aca="1" ref="AE233" ca="1">IFERROR(SMALL(IF(($H$3:$H$401=$N233)*($H$3:$H$401&lt;&gt;""),$C$3:$C$401),COLUMNS($Q:AE)),"-")</f>
        <v>-</v>
      </c>
    </row>
    <row r="234" spans="2:31" ht="13">
      <c r="B234" s="175"/>
      <c r="C234" s="19">
        <v>232</v>
      </c>
      <c r="D234" s="22" t="str">
        <f t="array" ref="D234">IF(ISERROR(INDEX(DossardsARV,MATCH($A$3&amp;C234,triselcourse&amp;claselcourARV,0))),"-",INDEX(DossardsARV,MATCH($A$3&amp;C234,triselcourse&amp;claselcourARV,0)))</f>
        <v>-</v>
      </c>
      <c r="E234" s="117" t="str">
        <f t="shared" si="33"/>
        <v>-</v>
      </c>
      <c r="F234" s="117" t="str">
        <f t="shared" si="34"/>
        <v>-</v>
      </c>
      <c r="G234" s="21" t="str">
        <f t="array" ref="G234">IF($D234="","",IF(ISERROR(INDEX(TempsARV,MATCH($A$3&amp;D234,triselcourse&amp;DossardsARV,0))),"-",INDEX(TempsARV,MATCH($A$3&amp;D234,triselcourse&amp;DossardsARV,0))))</f>
        <v>-</v>
      </c>
      <c r="H234" s="117" t="str">
        <f t="shared" si="35"/>
        <v/>
      </c>
      <c r="I234" s="117" t="str">
        <f t="shared" si="36"/>
        <v/>
      </c>
      <c r="J234" s="117" t="str">
        <f t="shared" si="37"/>
        <v/>
      </c>
      <c r="K234" s="117" t="str">
        <f t="shared" si="38"/>
        <v/>
      </c>
      <c r="L234" s="62" t="str">
        <f t="array" aca="1" ref="L234" ca="1">IF(ISBLANK($C234),"",IF(OR(COUNTIF(clubARV5,H234)&lt;choixt5,COUNTIF($H$2:H233,H234)),"",SUM(SMALL(IF(clubARV5=H234,$C$3:$C$401),ROW(INDIRECT("1:"&amp;choixt5))))+ROW()/9^9))</f>
        <v/>
      </c>
      <c r="M234" s="36" t="str">
        <f ca="1">IF(N234="","",ROWS(M$3:M234))</f>
        <v/>
      </c>
      <c r="N234" s="1" t="str">
        <f ca="1">IF(COUNT(POINTS1b5)&lt;ROWS(N$3:N234),"",INDEX(clubARV5,MATCH(P234,POINTS1b5,0)))</f>
        <v/>
      </c>
      <c r="O234" s="1">
        <f t="shared" ca="1" si="39"/>
        <v>399</v>
      </c>
      <c r="P234" s="2" t="str">
        <f ca="1">IF(COUNT(POINTS1b5)&lt;ROWS(P$3:P234),"",SMALL(POINTS1b5,ROWS(P$3:P234)))</f>
        <v/>
      </c>
      <c r="Q234" s="40" t="str">
        <f t="array" aca="1" ref="Q234" ca="1">IFERROR(SMALL(IF(($H$3:$H$401=$N234)*($H$3:$H$401&lt;&gt;""),$C$3:$C$401),COLUMNS($Q:Q)),"-")</f>
        <v>-</v>
      </c>
      <c r="R234" s="63" t="str">
        <f t="array" aca="1" ref="R234" ca="1">IFERROR(SMALL(IF(($H$3:$H$401=$N234)*($H$3:$H$401&lt;&gt;""),$C$3:$C$401),COLUMNS($Q:R)),"-")</f>
        <v>-</v>
      </c>
      <c r="S234" s="63" t="str">
        <f t="array" aca="1" ref="S234" ca="1">IFERROR(SMALL(IF(($H$3:$H$401=$N234)*($H$3:$H$401&lt;&gt;""),$C$3:$C$401),COLUMNS($Q:S)),"-")</f>
        <v>-</v>
      </c>
      <c r="T234" s="63" t="str">
        <f t="array" aca="1" ref="T234" ca="1">IFERROR(SMALL(IF(($H$3:$H$401=$N234)*($H$3:$H$401&lt;&gt;""),$C$3:$C$401),COLUMNS($Q:T)),"-")</f>
        <v>-</v>
      </c>
      <c r="U234" s="63" t="str">
        <f t="array" aca="1" ref="U234" ca="1">IFERROR(SMALL(IF(($H$3:$H$401=$N234)*($H$3:$H$401&lt;&gt;""),$C$3:$C$401),COLUMNS($Q:U)),"-")</f>
        <v>-</v>
      </c>
      <c r="V234" s="40" t="str">
        <f t="array" aca="1" ref="V234" ca="1">IFERROR(SMALL(IF(($H$3:$H$401=$N234)*($H$3:$H$401&lt;&gt;""),$C$3:$C$401),COLUMNS($Q:V)),"-")</f>
        <v>-</v>
      </c>
      <c r="W234" s="63" t="str">
        <f t="array" aca="1" ref="W234" ca="1">IFERROR(SMALL(IF(($H$3:$H$401=$N234)*($H$3:$H$401&lt;&gt;""),$C$3:$C$401),COLUMNS($Q:W)),"-")</f>
        <v>-</v>
      </c>
      <c r="X234" s="63" t="str">
        <f t="array" aca="1" ref="X234" ca="1">IFERROR(SMALL(IF(($H$3:$H$401=$N234)*($H$3:$H$401&lt;&gt;""),$C$3:$C$401),COLUMNS($Q:X)),"-")</f>
        <v>-</v>
      </c>
      <c r="Y234" s="63" t="str">
        <f t="array" aca="1" ref="Y234" ca="1">IFERROR(SMALL(IF(($H$3:$H$401=$N234)*($H$3:$H$401&lt;&gt;""),$C$3:$C$401),COLUMNS($Q:Y)),"-")</f>
        <v>-</v>
      </c>
      <c r="Z234" s="63" t="str">
        <f t="array" aca="1" ref="Z234" ca="1">IFERROR(SMALL(IF(($H$3:$H$401=$N234)*($H$3:$H$401&lt;&gt;""),$C$3:$C$401),COLUMNS($Q:Z)),"-")</f>
        <v>-</v>
      </c>
      <c r="AA234" s="40" t="str">
        <f t="array" aca="1" ref="AA234" ca="1">IFERROR(SMALL(IF(($H$3:$H$401=$N234)*($H$3:$H$401&lt;&gt;""),$C$3:$C$401),COLUMNS($Q:AA)),"-")</f>
        <v>-</v>
      </c>
      <c r="AB234" s="63" t="str">
        <f t="array" aca="1" ref="AB234" ca="1">IFERROR(SMALL(IF(($H$3:$H$401=$N234)*($H$3:$H$401&lt;&gt;""),$C$3:$C$401),COLUMNS($Q:AB)),"-")</f>
        <v>-</v>
      </c>
      <c r="AC234" s="63" t="str">
        <f t="array" aca="1" ref="AC234" ca="1">IFERROR(SMALL(IF(($H$3:$H$401=$N234)*($H$3:$H$401&lt;&gt;""),$C$3:$C$401),COLUMNS($Q:AC)),"-")</f>
        <v>-</v>
      </c>
      <c r="AD234" s="63" t="str">
        <f t="array" aca="1" ref="AD234" ca="1">IFERROR(SMALL(IF(($H$3:$H$401=$N234)*($H$3:$H$401&lt;&gt;""),$C$3:$C$401),COLUMNS($Q:AD)),"-")</f>
        <v>-</v>
      </c>
      <c r="AE234" s="63" t="str">
        <f t="array" aca="1" ref="AE234" ca="1">IFERROR(SMALL(IF(($H$3:$H$401=$N234)*($H$3:$H$401&lt;&gt;""),$C$3:$C$401),COLUMNS($Q:AE)),"-")</f>
        <v>-</v>
      </c>
    </row>
    <row r="235" spans="2:31" ht="13">
      <c r="B235" s="175"/>
      <c r="C235" s="19">
        <v>233</v>
      </c>
      <c r="D235" s="22" t="str">
        <f t="array" ref="D235">IF(ISERROR(INDEX(DossardsARV,MATCH($A$3&amp;C235,triselcourse&amp;claselcourARV,0))),"-",INDEX(DossardsARV,MATCH($A$3&amp;C235,triselcourse&amp;claselcourARV,0)))</f>
        <v>-</v>
      </c>
      <c r="E235" s="117" t="str">
        <f t="shared" si="33"/>
        <v>-</v>
      </c>
      <c r="F235" s="117" t="str">
        <f t="shared" si="34"/>
        <v>-</v>
      </c>
      <c r="G235" s="21" t="str">
        <f t="array" ref="G235">IF($D235="","",IF(ISERROR(INDEX(TempsARV,MATCH($A$3&amp;D235,triselcourse&amp;DossardsARV,0))),"-",INDEX(TempsARV,MATCH($A$3&amp;D235,triselcourse&amp;DossardsARV,0))))</f>
        <v>-</v>
      </c>
      <c r="H235" s="117" t="str">
        <f t="shared" si="35"/>
        <v/>
      </c>
      <c r="I235" s="117" t="str">
        <f t="shared" si="36"/>
        <v/>
      </c>
      <c r="J235" s="117" t="str">
        <f t="shared" si="37"/>
        <v/>
      </c>
      <c r="K235" s="117" t="str">
        <f t="shared" si="38"/>
        <v/>
      </c>
      <c r="L235" s="62" t="str">
        <f t="array" aca="1" ref="L235" ca="1">IF(ISBLANK($C235),"",IF(OR(COUNTIF(clubARV5,H235)&lt;choixt5,COUNTIF($H$2:H234,H235)),"",SUM(SMALL(IF(clubARV5=H235,$C$3:$C$401),ROW(INDIRECT("1:"&amp;choixt5))))+ROW()/9^9))</f>
        <v/>
      </c>
      <c r="M235" s="36" t="str">
        <f ca="1">IF(N235="","",ROWS(M$3:M235))</f>
        <v/>
      </c>
      <c r="N235" s="1" t="str">
        <f ca="1">IF(COUNT(POINTS1b5)&lt;ROWS(N$3:N235),"",INDEX(clubARV5,MATCH(P235,POINTS1b5,0)))</f>
        <v/>
      </c>
      <c r="O235" s="1">
        <f t="shared" ca="1" si="39"/>
        <v>399</v>
      </c>
      <c r="P235" s="2" t="str">
        <f ca="1">IF(COUNT(POINTS1b5)&lt;ROWS(P$3:P235),"",SMALL(POINTS1b5,ROWS(P$3:P235)))</f>
        <v/>
      </c>
      <c r="Q235" s="40" t="str">
        <f t="array" aca="1" ref="Q235" ca="1">IFERROR(SMALL(IF(($H$3:$H$401=$N235)*($H$3:$H$401&lt;&gt;""),$C$3:$C$401),COLUMNS($Q:Q)),"-")</f>
        <v>-</v>
      </c>
      <c r="R235" s="63" t="str">
        <f t="array" aca="1" ref="R235" ca="1">IFERROR(SMALL(IF(($H$3:$H$401=$N235)*($H$3:$H$401&lt;&gt;""),$C$3:$C$401),COLUMNS($Q:R)),"-")</f>
        <v>-</v>
      </c>
      <c r="S235" s="63" t="str">
        <f t="array" aca="1" ref="S235" ca="1">IFERROR(SMALL(IF(($H$3:$H$401=$N235)*($H$3:$H$401&lt;&gt;""),$C$3:$C$401),COLUMNS($Q:S)),"-")</f>
        <v>-</v>
      </c>
      <c r="T235" s="63" t="str">
        <f t="array" aca="1" ref="T235" ca="1">IFERROR(SMALL(IF(($H$3:$H$401=$N235)*($H$3:$H$401&lt;&gt;""),$C$3:$C$401),COLUMNS($Q:T)),"-")</f>
        <v>-</v>
      </c>
      <c r="U235" s="63" t="str">
        <f t="array" aca="1" ref="U235" ca="1">IFERROR(SMALL(IF(($H$3:$H$401=$N235)*($H$3:$H$401&lt;&gt;""),$C$3:$C$401),COLUMNS($Q:U)),"-")</f>
        <v>-</v>
      </c>
      <c r="V235" s="40" t="str">
        <f t="array" aca="1" ref="V235" ca="1">IFERROR(SMALL(IF(($H$3:$H$401=$N235)*($H$3:$H$401&lt;&gt;""),$C$3:$C$401),COLUMNS($Q:V)),"-")</f>
        <v>-</v>
      </c>
      <c r="W235" s="63" t="str">
        <f t="array" aca="1" ref="W235" ca="1">IFERROR(SMALL(IF(($H$3:$H$401=$N235)*($H$3:$H$401&lt;&gt;""),$C$3:$C$401),COLUMNS($Q:W)),"-")</f>
        <v>-</v>
      </c>
      <c r="X235" s="63" t="str">
        <f t="array" aca="1" ref="X235" ca="1">IFERROR(SMALL(IF(($H$3:$H$401=$N235)*($H$3:$H$401&lt;&gt;""),$C$3:$C$401),COLUMNS($Q:X)),"-")</f>
        <v>-</v>
      </c>
      <c r="Y235" s="63" t="str">
        <f t="array" aca="1" ref="Y235" ca="1">IFERROR(SMALL(IF(($H$3:$H$401=$N235)*($H$3:$H$401&lt;&gt;""),$C$3:$C$401),COLUMNS($Q:Y)),"-")</f>
        <v>-</v>
      </c>
      <c r="Z235" s="63" t="str">
        <f t="array" aca="1" ref="Z235" ca="1">IFERROR(SMALL(IF(($H$3:$H$401=$N235)*($H$3:$H$401&lt;&gt;""),$C$3:$C$401),COLUMNS($Q:Z)),"-")</f>
        <v>-</v>
      </c>
      <c r="AA235" s="40" t="str">
        <f t="array" aca="1" ref="AA235" ca="1">IFERROR(SMALL(IF(($H$3:$H$401=$N235)*($H$3:$H$401&lt;&gt;""),$C$3:$C$401),COLUMNS($Q:AA)),"-")</f>
        <v>-</v>
      </c>
      <c r="AB235" s="63" t="str">
        <f t="array" aca="1" ref="AB235" ca="1">IFERROR(SMALL(IF(($H$3:$H$401=$N235)*($H$3:$H$401&lt;&gt;""),$C$3:$C$401),COLUMNS($Q:AB)),"-")</f>
        <v>-</v>
      </c>
      <c r="AC235" s="63" t="str">
        <f t="array" aca="1" ref="AC235" ca="1">IFERROR(SMALL(IF(($H$3:$H$401=$N235)*($H$3:$H$401&lt;&gt;""),$C$3:$C$401),COLUMNS($Q:AC)),"-")</f>
        <v>-</v>
      </c>
      <c r="AD235" s="63" t="str">
        <f t="array" aca="1" ref="AD235" ca="1">IFERROR(SMALL(IF(($H$3:$H$401=$N235)*($H$3:$H$401&lt;&gt;""),$C$3:$C$401),COLUMNS($Q:AD)),"-")</f>
        <v>-</v>
      </c>
      <c r="AE235" s="63" t="str">
        <f t="array" aca="1" ref="AE235" ca="1">IFERROR(SMALL(IF(($H$3:$H$401=$N235)*($H$3:$H$401&lt;&gt;""),$C$3:$C$401),COLUMNS($Q:AE)),"-")</f>
        <v>-</v>
      </c>
    </row>
    <row r="236" spans="2:31" ht="13">
      <c r="B236" s="175"/>
      <c r="C236" s="19">
        <v>234</v>
      </c>
      <c r="D236" s="22" t="str">
        <f t="array" ref="D236">IF(ISERROR(INDEX(DossardsARV,MATCH($A$3&amp;C236,triselcourse&amp;claselcourARV,0))),"-",INDEX(DossardsARV,MATCH($A$3&amp;C236,triselcourse&amp;claselcourARV,0)))</f>
        <v>-</v>
      </c>
      <c r="E236" s="117" t="str">
        <f t="shared" ref="E236:E299" si="40">IFERROR(IF($D236="","",VLOOKUP($D236,base,2,FALSE)),"-")</f>
        <v>-</v>
      </c>
      <c r="F236" s="117" t="str">
        <f t="shared" ref="F236:F299" si="41">IFERROR(IF($D236="","",VLOOKUP($D236,base,3,FALSE)),"-")</f>
        <v>-</v>
      </c>
      <c r="G236" s="21" t="str">
        <f t="array" ref="G236">IF($D236="","",IF(ISERROR(INDEX(TempsARV,MATCH($A$3&amp;D236,triselcourse&amp;DossardsARV,0))),"-",INDEX(TempsARV,MATCH($A$3&amp;D236,triselcourse&amp;DossardsARV,0))))</f>
        <v>-</v>
      </c>
      <c r="H236" s="117" t="str">
        <f t="shared" ref="H236:H299" si="42">IFERROR(IF($D236="-","",VLOOKUP($D236,base,6,FALSE)),"-")</f>
        <v/>
      </c>
      <c r="I236" s="117" t="str">
        <f t="shared" ref="I236:I299" si="43">IFERROR(IF($D236="-","",VLOOKUP($D236,base,9,FALSE)),"-")</f>
        <v/>
      </c>
      <c r="J236" s="117" t="str">
        <f t="shared" ref="J236:J299" si="44">IFERROR(IF($D236="-","",VLOOKUP($D236,base,5,FALSE)),"-")</f>
        <v/>
      </c>
      <c r="K236" s="117" t="str">
        <f t="shared" ref="K236:K299" si="45">IFERROR(IF($D236="-","",VLOOKUP($D236,base,8,FALSE)),"-")</f>
        <v/>
      </c>
      <c r="L236" s="62" t="str">
        <f t="array" aca="1" ref="L236" ca="1">IF(ISBLANK($C236),"",IF(OR(COUNTIF(clubARV5,H236)&lt;choixt5,COUNTIF($H$2:H235,H236)),"",SUM(SMALL(IF(clubARV5=H236,$C$3:$C$401),ROW(INDIRECT("1:"&amp;choixt5))))+ROW()/9^9))</f>
        <v/>
      </c>
      <c r="M236" s="36" t="str">
        <f ca="1">IF(N236="","",ROWS(M$3:M236))</f>
        <v/>
      </c>
      <c r="N236" s="1" t="str">
        <f ca="1">IF(COUNT(POINTS1b5)&lt;ROWS(N$3:N236),"",INDEX(clubARV5,MATCH(P236,POINTS1b5,0)))</f>
        <v/>
      </c>
      <c r="O236" s="1">
        <f t="shared" ca="1" si="39"/>
        <v>399</v>
      </c>
      <c r="P236" s="2" t="str">
        <f ca="1">IF(COUNT(POINTS1b5)&lt;ROWS(P$3:P236),"",SMALL(POINTS1b5,ROWS(P$3:P236)))</f>
        <v/>
      </c>
      <c r="Q236" s="40" t="str">
        <f t="array" aca="1" ref="Q236" ca="1">IFERROR(SMALL(IF(($H$3:$H$401=$N236)*($H$3:$H$401&lt;&gt;""),$C$3:$C$401),COLUMNS($Q:Q)),"-")</f>
        <v>-</v>
      </c>
      <c r="R236" s="63" t="str">
        <f t="array" aca="1" ref="R236" ca="1">IFERROR(SMALL(IF(($H$3:$H$401=$N236)*($H$3:$H$401&lt;&gt;""),$C$3:$C$401),COLUMNS($Q:R)),"-")</f>
        <v>-</v>
      </c>
      <c r="S236" s="63" t="str">
        <f t="array" aca="1" ref="S236" ca="1">IFERROR(SMALL(IF(($H$3:$H$401=$N236)*($H$3:$H$401&lt;&gt;""),$C$3:$C$401),COLUMNS($Q:S)),"-")</f>
        <v>-</v>
      </c>
      <c r="T236" s="63" t="str">
        <f t="array" aca="1" ref="T236" ca="1">IFERROR(SMALL(IF(($H$3:$H$401=$N236)*($H$3:$H$401&lt;&gt;""),$C$3:$C$401),COLUMNS($Q:T)),"-")</f>
        <v>-</v>
      </c>
      <c r="U236" s="63" t="str">
        <f t="array" aca="1" ref="U236" ca="1">IFERROR(SMALL(IF(($H$3:$H$401=$N236)*($H$3:$H$401&lt;&gt;""),$C$3:$C$401),COLUMNS($Q:U)),"-")</f>
        <v>-</v>
      </c>
      <c r="V236" s="40" t="str">
        <f t="array" aca="1" ref="V236" ca="1">IFERROR(SMALL(IF(($H$3:$H$401=$N236)*($H$3:$H$401&lt;&gt;""),$C$3:$C$401),COLUMNS($Q:V)),"-")</f>
        <v>-</v>
      </c>
      <c r="W236" s="63" t="str">
        <f t="array" aca="1" ref="W236" ca="1">IFERROR(SMALL(IF(($H$3:$H$401=$N236)*($H$3:$H$401&lt;&gt;""),$C$3:$C$401),COLUMNS($Q:W)),"-")</f>
        <v>-</v>
      </c>
      <c r="X236" s="63" t="str">
        <f t="array" aca="1" ref="X236" ca="1">IFERROR(SMALL(IF(($H$3:$H$401=$N236)*($H$3:$H$401&lt;&gt;""),$C$3:$C$401),COLUMNS($Q:X)),"-")</f>
        <v>-</v>
      </c>
      <c r="Y236" s="63" t="str">
        <f t="array" aca="1" ref="Y236" ca="1">IFERROR(SMALL(IF(($H$3:$H$401=$N236)*($H$3:$H$401&lt;&gt;""),$C$3:$C$401),COLUMNS($Q:Y)),"-")</f>
        <v>-</v>
      </c>
      <c r="Z236" s="63" t="str">
        <f t="array" aca="1" ref="Z236" ca="1">IFERROR(SMALL(IF(($H$3:$H$401=$N236)*($H$3:$H$401&lt;&gt;""),$C$3:$C$401),COLUMNS($Q:Z)),"-")</f>
        <v>-</v>
      </c>
      <c r="AA236" s="40" t="str">
        <f t="array" aca="1" ref="AA236" ca="1">IFERROR(SMALL(IF(($H$3:$H$401=$N236)*($H$3:$H$401&lt;&gt;""),$C$3:$C$401),COLUMNS($Q:AA)),"-")</f>
        <v>-</v>
      </c>
      <c r="AB236" s="63" t="str">
        <f t="array" aca="1" ref="AB236" ca="1">IFERROR(SMALL(IF(($H$3:$H$401=$N236)*($H$3:$H$401&lt;&gt;""),$C$3:$C$401),COLUMNS($Q:AB)),"-")</f>
        <v>-</v>
      </c>
      <c r="AC236" s="63" t="str">
        <f t="array" aca="1" ref="AC236" ca="1">IFERROR(SMALL(IF(($H$3:$H$401=$N236)*($H$3:$H$401&lt;&gt;""),$C$3:$C$401),COLUMNS($Q:AC)),"-")</f>
        <v>-</v>
      </c>
      <c r="AD236" s="63" t="str">
        <f t="array" aca="1" ref="AD236" ca="1">IFERROR(SMALL(IF(($H$3:$H$401=$N236)*($H$3:$H$401&lt;&gt;""),$C$3:$C$401),COLUMNS($Q:AD)),"-")</f>
        <v>-</v>
      </c>
      <c r="AE236" s="63" t="str">
        <f t="array" aca="1" ref="AE236" ca="1">IFERROR(SMALL(IF(($H$3:$H$401=$N236)*($H$3:$H$401&lt;&gt;""),$C$3:$C$401),COLUMNS($Q:AE)),"-")</f>
        <v>-</v>
      </c>
    </row>
    <row r="237" spans="2:31" ht="13">
      <c r="B237" s="175"/>
      <c r="C237" s="19">
        <v>235</v>
      </c>
      <c r="D237" s="22" t="str">
        <f t="array" ref="D237">IF(ISERROR(INDEX(DossardsARV,MATCH($A$3&amp;C237,triselcourse&amp;claselcourARV,0))),"-",INDEX(DossardsARV,MATCH($A$3&amp;C237,triselcourse&amp;claselcourARV,0)))</f>
        <v>-</v>
      </c>
      <c r="E237" s="117" t="str">
        <f t="shared" si="40"/>
        <v>-</v>
      </c>
      <c r="F237" s="117" t="str">
        <f t="shared" si="41"/>
        <v>-</v>
      </c>
      <c r="G237" s="21" t="str">
        <f t="array" ref="G237">IF($D237="","",IF(ISERROR(INDEX(TempsARV,MATCH($A$3&amp;D237,triselcourse&amp;DossardsARV,0))),"-",INDEX(TempsARV,MATCH($A$3&amp;D237,triselcourse&amp;DossardsARV,0))))</f>
        <v>-</v>
      </c>
      <c r="H237" s="117" t="str">
        <f t="shared" si="42"/>
        <v/>
      </c>
      <c r="I237" s="117" t="str">
        <f t="shared" si="43"/>
        <v/>
      </c>
      <c r="J237" s="117" t="str">
        <f t="shared" si="44"/>
        <v/>
      </c>
      <c r="K237" s="117" t="str">
        <f t="shared" si="45"/>
        <v/>
      </c>
      <c r="L237" s="62" t="str">
        <f t="array" aca="1" ref="L237" ca="1">IF(ISBLANK($C237),"",IF(OR(COUNTIF(clubARV5,H237)&lt;choixt5,COUNTIF($H$2:H236,H237)),"",SUM(SMALL(IF(clubARV5=H237,$C$3:$C$401),ROW(INDIRECT("1:"&amp;choixt5))))+ROW()/9^9))</f>
        <v/>
      </c>
      <c r="M237" s="36" t="str">
        <f ca="1">IF(N237="","",ROWS(M$3:M237))</f>
        <v/>
      </c>
      <c r="N237" s="1" t="str">
        <f ca="1">IF(COUNT(POINTS1b5)&lt;ROWS(N$3:N237),"",INDEX(clubARV5,MATCH(P237,POINTS1b5,0)))</f>
        <v/>
      </c>
      <c r="O237" s="1">
        <f t="shared" ca="1" si="39"/>
        <v>399</v>
      </c>
      <c r="P237" s="2" t="str">
        <f ca="1">IF(COUNT(POINTS1b5)&lt;ROWS(P$3:P237),"",SMALL(POINTS1b5,ROWS(P$3:P237)))</f>
        <v/>
      </c>
      <c r="Q237" s="40" t="str">
        <f t="array" aca="1" ref="Q237" ca="1">IFERROR(SMALL(IF(($H$3:$H$401=$N237)*($H$3:$H$401&lt;&gt;""),$C$3:$C$401),COLUMNS($Q:Q)),"-")</f>
        <v>-</v>
      </c>
      <c r="R237" s="63" t="str">
        <f t="array" aca="1" ref="R237" ca="1">IFERROR(SMALL(IF(($H$3:$H$401=$N237)*($H$3:$H$401&lt;&gt;""),$C$3:$C$401),COLUMNS($Q:R)),"-")</f>
        <v>-</v>
      </c>
      <c r="S237" s="63" t="str">
        <f t="array" aca="1" ref="S237" ca="1">IFERROR(SMALL(IF(($H$3:$H$401=$N237)*($H$3:$H$401&lt;&gt;""),$C$3:$C$401),COLUMNS($Q:S)),"-")</f>
        <v>-</v>
      </c>
      <c r="T237" s="63" t="str">
        <f t="array" aca="1" ref="T237" ca="1">IFERROR(SMALL(IF(($H$3:$H$401=$N237)*($H$3:$H$401&lt;&gt;""),$C$3:$C$401),COLUMNS($Q:T)),"-")</f>
        <v>-</v>
      </c>
      <c r="U237" s="63" t="str">
        <f t="array" aca="1" ref="U237" ca="1">IFERROR(SMALL(IF(($H$3:$H$401=$N237)*($H$3:$H$401&lt;&gt;""),$C$3:$C$401),COLUMNS($Q:U)),"-")</f>
        <v>-</v>
      </c>
      <c r="V237" s="40" t="str">
        <f t="array" aca="1" ref="V237" ca="1">IFERROR(SMALL(IF(($H$3:$H$401=$N237)*($H$3:$H$401&lt;&gt;""),$C$3:$C$401),COLUMNS($Q:V)),"-")</f>
        <v>-</v>
      </c>
      <c r="W237" s="63" t="str">
        <f t="array" aca="1" ref="W237" ca="1">IFERROR(SMALL(IF(($H$3:$H$401=$N237)*($H$3:$H$401&lt;&gt;""),$C$3:$C$401),COLUMNS($Q:W)),"-")</f>
        <v>-</v>
      </c>
      <c r="X237" s="63" t="str">
        <f t="array" aca="1" ref="X237" ca="1">IFERROR(SMALL(IF(($H$3:$H$401=$N237)*($H$3:$H$401&lt;&gt;""),$C$3:$C$401),COLUMNS($Q:X)),"-")</f>
        <v>-</v>
      </c>
      <c r="Y237" s="63" t="str">
        <f t="array" aca="1" ref="Y237" ca="1">IFERROR(SMALL(IF(($H$3:$H$401=$N237)*($H$3:$H$401&lt;&gt;""),$C$3:$C$401),COLUMNS($Q:Y)),"-")</f>
        <v>-</v>
      </c>
      <c r="Z237" s="63" t="str">
        <f t="array" aca="1" ref="Z237" ca="1">IFERROR(SMALL(IF(($H$3:$H$401=$N237)*($H$3:$H$401&lt;&gt;""),$C$3:$C$401),COLUMNS($Q:Z)),"-")</f>
        <v>-</v>
      </c>
      <c r="AA237" s="40" t="str">
        <f t="array" aca="1" ref="AA237" ca="1">IFERROR(SMALL(IF(($H$3:$H$401=$N237)*($H$3:$H$401&lt;&gt;""),$C$3:$C$401),COLUMNS($Q:AA)),"-")</f>
        <v>-</v>
      </c>
      <c r="AB237" s="63" t="str">
        <f t="array" aca="1" ref="AB237" ca="1">IFERROR(SMALL(IF(($H$3:$H$401=$N237)*($H$3:$H$401&lt;&gt;""),$C$3:$C$401),COLUMNS($Q:AB)),"-")</f>
        <v>-</v>
      </c>
      <c r="AC237" s="63" t="str">
        <f t="array" aca="1" ref="AC237" ca="1">IFERROR(SMALL(IF(($H$3:$H$401=$N237)*($H$3:$H$401&lt;&gt;""),$C$3:$C$401),COLUMNS($Q:AC)),"-")</f>
        <v>-</v>
      </c>
      <c r="AD237" s="63" t="str">
        <f t="array" aca="1" ref="AD237" ca="1">IFERROR(SMALL(IF(($H$3:$H$401=$N237)*($H$3:$H$401&lt;&gt;""),$C$3:$C$401),COLUMNS($Q:AD)),"-")</f>
        <v>-</v>
      </c>
      <c r="AE237" s="63" t="str">
        <f t="array" aca="1" ref="AE237" ca="1">IFERROR(SMALL(IF(($H$3:$H$401=$N237)*($H$3:$H$401&lt;&gt;""),$C$3:$C$401),COLUMNS($Q:AE)),"-")</f>
        <v>-</v>
      </c>
    </row>
    <row r="238" spans="2:31" ht="13">
      <c r="B238" s="175"/>
      <c r="C238" s="19">
        <v>236</v>
      </c>
      <c r="D238" s="22" t="str">
        <f t="array" ref="D238">IF(ISERROR(INDEX(DossardsARV,MATCH($A$3&amp;C238,triselcourse&amp;claselcourARV,0))),"-",INDEX(DossardsARV,MATCH($A$3&amp;C238,triselcourse&amp;claselcourARV,0)))</f>
        <v>-</v>
      </c>
      <c r="E238" s="117" t="str">
        <f t="shared" si="40"/>
        <v>-</v>
      </c>
      <c r="F238" s="117" t="str">
        <f t="shared" si="41"/>
        <v>-</v>
      </c>
      <c r="G238" s="21" t="str">
        <f t="array" ref="G238">IF($D238="","",IF(ISERROR(INDEX(TempsARV,MATCH($A$3&amp;D238,triselcourse&amp;DossardsARV,0))),"-",INDEX(TempsARV,MATCH($A$3&amp;D238,triselcourse&amp;DossardsARV,0))))</f>
        <v>-</v>
      </c>
      <c r="H238" s="117" t="str">
        <f t="shared" si="42"/>
        <v/>
      </c>
      <c r="I238" s="117" t="str">
        <f t="shared" si="43"/>
        <v/>
      </c>
      <c r="J238" s="117" t="str">
        <f t="shared" si="44"/>
        <v/>
      </c>
      <c r="K238" s="117" t="str">
        <f t="shared" si="45"/>
        <v/>
      </c>
      <c r="L238" s="62" t="str">
        <f t="array" aca="1" ref="L238" ca="1">IF(ISBLANK($C238),"",IF(OR(COUNTIF(clubARV5,H238)&lt;choixt5,COUNTIF($H$2:H237,H238)),"",SUM(SMALL(IF(clubARV5=H238,$C$3:$C$401),ROW(INDIRECT("1:"&amp;choixt5))))+ROW()/9^9))</f>
        <v/>
      </c>
      <c r="M238" s="36" t="str">
        <f ca="1">IF(N238="","",ROWS(M$3:M238))</f>
        <v/>
      </c>
      <c r="N238" s="1" t="str">
        <f ca="1">IF(COUNT(POINTS1b5)&lt;ROWS(N$3:N238),"",INDEX(clubARV5,MATCH(P238,POINTS1b5,0)))</f>
        <v/>
      </c>
      <c r="O238" s="1">
        <f t="shared" ca="1" si="39"/>
        <v>399</v>
      </c>
      <c r="P238" s="2" t="str">
        <f ca="1">IF(COUNT(POINTS1b5)&lt;ROWS(P$3:P238),"",SMALL(POINTS1b5,ROWS(P$3:P238)))</f>
        <v/>
      </c>
      <c r="Q238" s="40" t="str">
        <f t="array" aca="1" ref="Q238" ca="1">IFERROR(SMALL(IF(($H$3:$H$401=$N238)*($H$3:$H$401&lt;&gt;""),$C$3:$C$401),COLUMNS($Q:Q)),"-")</f>
        <v>-</v>
      </c>
      <c r="R238" s="63" t="str">
        <f t="array" aca="1" ref="R238" ca="1">IFERROR(SMALL(IF(($H$3:$H$401=$N238)*($H$3:$H$401&lt;&gt;""),$C$3:$C$401),COLUMNS($Q:R)),"-")</f>
        <v>-</v>
      </c>
      <c r="S238" s="63" t="str">
        <f t="array" aca="1" ref="S238" ca="1">IFERROR(SMALL(IF(($H$3:$H$401=$N238)*($H$3:$H$401&lt;&gt;""),$C$3:$C$401),COLUMNS($Q:S)),"-")</f>
        <v>-</v>
      </c>
      <c r="T238" s="63" t="str">
        <f t="array" aca="1" ref="T238" ca="1">IFERROR(SMALL(IF(($H$3:$H$401=$N238)*($H$3:$H$401&lt;&gt;""),$C$3:$C$401),COLUMNS($Q:T)),"-")</f>
        <v>-</v>
      </c>
      <c r="U238" s="63" t="str">
        <f t="array" aca="1" ref="U238" ca="1">IFERROR(SMALL(IF(($H$3:$H$401=$N238)*($H$3:$H$401&lt;&gt;""),$C$3:$C$401),COLUMNS($Q:U)),"-")</f>
        <v>-</v>
      </c>
      <c r="V238" s="40" t="str">
        <f t="array" aca="1" ref="V238" ca="1">IFERROR(SMALL(IF(($H$3:$H$401=$N238)*($H$3:$H$401&lt;&gt;""),$C$3:$C$401),COLUMNS($Q:V)),"-")</f>
        <v>-</v>
      </c>
      <c r="W238" s="63" t="str">
        <f t="array" aca="1" ref="W238" ca="1">IFERROR(SMALL(IF(($H$3:$H$401=$N238)*($H$3:$H$401&lt;&gt;""),$C$3:$C$401),COLUMNS($Q:W)),"-")</f>
        <v>-</v>
      </c>
      <c r="X238" s="63" t="str">
        <f t="array" aca="1" ref="X238" ca="1">IFERROR(SMALL(IF(($H$3:$H$401=$N238)*($H$3:$H$401&lt;&gt;""),$C$3:$C$401),COLUMNS($Q:X)),"-")</f>
        <v>-</v>
      </c>
      <c r="Y238" s="63" t="str">
        <f t="array" aca="1" ref="Y238" ca="1">IFERROR(SMALL(IF(($H$3:$H$401=$N238)*($H$3:$H$401&lt;&gt;""),$C$3:$C$401),COLUMNS($Q:Y)),"-")</f>
        <v>-</v>
      </c>
      <c r="Z238" s="63" t="str">
        <f t="array" aca="1" ref="Z238" ca="1">IFERROR(SMALL(IF(($H$3:$H$401=$N238)*($H$3:$H$401&lt;&gt;""),$C$3:$C$401),COLUMNS($Q:Z)),"-")</f>
        <v>-</v>
      </c>
      <c r="AA238" s="40" t="str">
        <f t="array" aca="1" ref="AA238" ca="1">IFERROR(SMALL(IF(($H$3:$H$401=$N238)*($H$3:$H$401&lt;&gt;""),$C$3:$C$401),COLUMNS($Q:AA)),"-")</f>
        <v>-</v>
      </c>
      <c r="AB238" s="63" t="str">
        <f t="array" aca="1" ref="AB238" ca="1">IFERROR(SMALL(IF(($H$3:$H$401=$N238)*($H$3:$H$401&lt;&gt;""),$C$3:$C$401),COLUMNS($Q:AB)),"-")</f>
        <v>-</v>
      </c>
      <c r="AC238" s="63" t="str">
        <f t="array" aca="1" ref="AC238" ca="1">IFERROR(SMALL(IF(($H$3:$H$401=$N238)*($H$3:$H$401&lt;&gt;""),$C$3:$C$401),COLUMNS($Q:AC)),"-")</f>
        <v>-</v>
      </c>
      <c r="AD238" s="63" t="str">
        <f t="array" aca="1" ref="AD238" ca="1">IFERROR(SMALL(IF(($H$3:$H$401=$N238)*($H$3:$H$401&lt;&gt;""),$C$3:$C$401),COLUMNS($Q:AD)),"-")</f>
        <v>-</v>
      </c>
      <c r="AE238" s="63" t="str">
        <f t="array" aca="1" ref="AE238" ca="1">IFERROR(SMALL(IF(($H$3:$H$401=$N238)*($H$3:$H$401&lt;&gt;""),$C$3:$C$401),COLUMNS($Q:AE)),"-")</f>
        <v>-</v>
      </c>
    </row>
    <row r="239" spans="2:31" ht="13">
      <c r="B239" s="175"/>
      <c r="C239" s="19">
        <v>237</v>
      </c>
      <c r="D239" s="22" t="str">
        <f t="array" ref="D239">IF(ISERROR(INDEX(DossardsARV,MATCH($A$3&amp;C239,triselcourse&amp;claselcourARV,0))),"-",INDEX(DossardsARV,MATCH($A$3&amp;C239,triselcourse&amp;claselcourARV,0)))</f>
        <v>-</v>
      </c>
      <c r="E239" s="117" t="str">
        <f t="shared" si="40"/>
        <v>-</v>
      </c>
      <c r="F239" s="117" t="str">
        <f t="shared" si="41"/>
        <v>-</v>
      </c>
      <c r="G239" s="21" t="str">
        <f t="array" ref="G239">IF($D239="","",IF(ISERROR(INDEX(TempsARV,MATCH($A$3&amp;D239,triselcourse&amp;DossardsARV,0))),"-",INDEX(TempsARV,MATCH($A$3&amp;D239,triselcourse&amp;DossardsARV,0))))</f>
        <v>-</v>
      </c>
      <c r="H239" s="117" t="str">
        <f t="shared" si="42"/>
        <v/>
      </c>
      <c r="I239" s="117" t="str">
        <f t="shared" si="43"/>
        <v/>
      </c>
      <c r="J239" s="117" t="str">
        <f t="shared" si="44"/>
        <v/>
      </c>
      <c r="K239" s="117" t="str">
        <f t="shared" si="45"/>
        <v/>
      </c>
      <c r="L239" s="62" t="str">
        <f t="array" aca="1" ref="L239" ca="1">IF(ISBLANK($C239),"",IF(OR(COUNTIF(clubARV5,H239)&lt;choixt5,COUNTIF($H$2:H238,H239)),"",SUM(SMALL(IF(clubARV5=H239,$C$3:$C$401),ROW(INDIRECT("1:"&amp;choixt5))))+ROW()/9^9))</f>
        <v/>
      </c>
      <c r="M239" s="36" t="str">
        <f ca="1">IF(N239="","",ROWS(M$3:M239))</f>
        <v/>
      </c>
      <c r="N239" s="1" t="str">
        <f ca="1">IF(COUNT(POINTS1b5)&lt;ROWS(N$3:N239),"",INDEX(clubARV5,MATCH(P239,POINTS1b5,0)))</f>
        <v/>
      </c>
      <c r="O239" s="1">
        <f t="shared" ca="1" si="39"/>
        <v>399</v>
      </c>
      <c r="P239" s="2" t="str">
        <f ca="1">IF(COUNT(POINTS1b5)&lt;ROWS(P$3:P239),"",SMALL(POINTS1b5,ROWS(P$3:P239)))</f>
        <v/>
      </c>
      <c r="Q239" s="40" t="str">
        <f t="array" aca="1" ref="Q239" ca="1">IFERROR(SMALL(IF(($H$3:$H$401=$N239)*($H$3:$H$401&lt;&gt;""),$C$3:$C$401),COLUMNS($Q:Q)),"-")</f>
        <v>-</v>
      </c>
      <c r="R239" s="63" t="str">
        <f t="array" aca="1" ref="R239" ca="1">IFERROR(SMALL(IF(($H$3:$H$401=$N239)*($H$3:$H$401&lt;&gt;""),$C$3:$C$401),COLUMNS($Q:R)),"-")</f>
        <v>-</v>
      </c>
      <c r="S239" s="63" t="str">
        <f t="array" aca="1" ref="S239" ca="1">IFERROR(SMALL(IF(($H$3:$H$401=$N239)*($H$3:$H$401&lt;&gt;""),$C$3:$C$401),COLUMNS($Q:S)),"-")</f>
        <v>-</v>
      </c>
      <c r="T239" s="63" t="str">
        <f t="array" aca="1" ref="T239" ca="1">IFERROR(SMALL(IF(($H$3:$H$401=$N239)*($H$3:$H$401&lt;&gt;""),$C$3:$C$401),COLUMNS($Q:T)),"-")</f>
        <v>-</v>
      </c>
      <c r="U239" s="63" t="str">
        <f t="array" aca="1" ref="U239" ca="1">IFERROR(SMALL(IF(($H$3:$H$401=$N239)*($H$3:$H$401&lt;&gt;""),$C$3:$C$401),COLUMNS($Q:U)),"-")</f>
        <v>-</v>
      </c>
      <c r="V239" s="40" t="str">
        <f t="array" aca="1" ref="V239" ca="1">IFERROR(SMALL(IF(($H$3:$H$401=$N239)*($H$3:$H$401&lt;&gt;""),$C$3:$C$401),COLUMNS($Q:V)),"-")</f>
        <v>-</v>
      </c>
      <c r="W239" s="63" t="str">
        <f t="array" aca="1" ref="W239" ca="1">IFERROR(SMALL(IF(($H$3:$H$401=$N239)*($H$3:$H$401&lt;&gt;""),$C$3:$C$401),COLUMNS($Q:W)),"-")</f>
        <v>-</v>
      </c>
      <c r="X239" s="63" t="str">
        <f t="array" aca="1" ref="X239" ca="1">IFERROR(SMALL(IF(($H$3:$H$401=$N239)*($H$3:$H$401&lt;&gt;""),$C$3:$C$401),COLUMNS($Q:X)),"-")</f>
        <v>-</v>
      </c>
      <c r="Y239" s="63" t="str">
        <f t="array" aca="1" ref="Y239" ca="1">IFERROR(SMALL(IF(($H$3:$H$401=$N239)*($H$3:$H$401&lt;&gt;""),$C$3:$C$401),COLUMNS($Q:Y)),"-")</f>
        <v>-</v>
      </c>
      <c r="Z239" s="63" t="str">
        <f t="array" aca="1" ref="Z239" ca="1">IFERROR(SMALL(IF(($H$3:$H$401=$N239)*($H$3:$H$401&lt;&gt;""),$C$3:$C$401),COLUMNS($Q:Z)),"-")</f>
        <v>-</v>
      </c>
      <c r="AA239" s="40" t="str">
        <f t="array" aca="1" ref="AA239" ca="1">IFERROR(SMALL(IF(($H$3:$H$401=$N239)*($H$3:$H$401&lt;&gt;""),$C$3:$C$401),COLUMNS($Q:AA)),"-")</f>
        <v>-</v>
      </c>
      <c r="AB239" s="63" t="str">
        <f t="array" aca="1" ref="AB239" ca="1">IFERROR(SMALL(IF(($H$3:$H$401=$N239)*($H$3:$H$401&lt;&gt;""),$C$3:$C$401),COLUMNS($Q:AB)),"-")</f>
        <v>-</v>
      </c>
      <c r="AC239" s="63" t="str">
        <f t="array" aca="1" ref="AC239" ca="1">IFERROR(SMALL(IF(($H$3:$H$401=$N239)*($H$3:$H$401&lt;&gt;""),$C$3:$C$401),COLUMNS($Q:AC)),"-")</f>
        <v>-</v>
      </c>
      <c r="AD239" s="63" t="str">
        <f t="array" aca="1" ref="AD239" ca="1">IFERROR(SMALL(IF(($H$3:$H$401=$N239)*($H$3:$H$401&lt;&gt;""),$C$3:$C$401),COLUMNS($Q:AD)),"-")</f>
        <v>-</v>
      </c>
      <c r="AE239" s="63" t="str">
        <f t="array" aca="1" ref="AE239" ca="1">IFERROR(SMALL(IF(($H$3:$H$401=$N239)*($H$3:$H$401&lt;&gt;""),$C$3:$C$401),COLUMNS($Q:AE)),"-")</f>
        <v>-</v>
      </c>
    </row>
    <row r="240" spans="2:31" ht="13">
      <c r="B240" s="175"/>
      <c r="C240" s="19">
        <v>238</v>
      </c>
      <c r="D240" s="22" t="str">
        <f t="array" ref="D240">IF(ISERROR(INDEX(DossardsARV,MATCH($A$3&amp;C240,triselcourse&amp;claselcourARV,0))),"-",INDEX(DossardsARV,MATCH($A$3&amp;C240,triselcourse&amp;claselcourARV,0)))</f>
        <v>-</v>
      </c>
      <c r="E240" s="117" t="str">
        <f t="shared" si="40"/>
        <v>-</v>
      </c>
      <c r="F240" s="117" t="str">
        <f t="shared" si="41"/>
        <v>-</v>
      </c>
      <c r="G240" s="21" t="str">
        <f t="array" ref="G240">IF($D240="","",IF(ISERROR(INDEX(TempsARV,MATCH($A$3&amp;D240,triselcourse&amp;DossardsARV,0))),"-",INDEX(TempsARV,MATCH($A$3&amp;D240,triselcourse&amp;DossardsARV,0))))</f>
        <v>-</v>
      </c>
      <c r="H240" s="117" t="str">
        <f t="shared" si="42"/>
        <v/>
      </c>
      <c r="I240" s="117" t="str">
        <f t="shared" si="43"/>
        <v/>
      </c>
      <c r="J240" s="117" t="str">
        <f t="shared" si="44"/>
        <v/>
      </c>
      <c r="K240" s="117" t="str">
        <f t="shared" si="45"/>
        <v/>
      </c>
      <c r="L240" s="62" t="str">
        <f t="array" aca="1" ref="L240" ca="1">IF(ISBLANK($C240),"",IF(OR(COUNTIF(clubARV5,H240)&lt;choixt5,COUNTIF($H$2:H239,H240)),"",SUM(SMALL(IF(clubARV5=H240,$C$3:$C$401),ROW(INDIRECT("1:"&amp;choixt5))))+ROW()/9^9))</f>
        <v/>
      </c>
      <c r="M240" s="36" t="str">
        <f ca="1">IF(N240="","",ROWS(M$3:M240))</f>
        <v/>
      </c>
      <c r="N240" s="1" t="str">
        <f ca="1">IF(COUNT(POINTS1b5)&lt;ROWS(N$3:N240),"",INDEX(clubARV5,MATCH(P240,POINTS1b5,0)))</f>
        <v/>
      </c>
      <c r="O240" s="1">
        <f t="shared" ca="1" si="39"/>
        <v>399</v>
      </c>
      <c r="P240" s="2" t="str">
        <f ca="1">IF(COUNT(POINTS1b5)&lt;ROWS(P$3:P240),"",SMALL(POINTS1b5,ROWS(P$3:P240)))</f>
        <v/>
      </c>
      <c r="Q240" s="40" t="str">
        <f t="array" aca="1" ref="Q240" ca="1">IFERROR(SMALL(IF(($H$3:$H$401=$N240)*($H$3:$H$401&lt;&gt;""),$C$3:$C$401),COLUMNS($Q:Q)),"-")</f>
        <v>-</v>
      </c>
      <c r="R240" s="63" t="str">
        <f t="array" aca="1" ref="R240" ca="1">IFERROR(SMALL(IF(($H$3:$H$401=$N240)*($H$3:$H$401&lt;&gt;""),$C$3:$C$401),COLUMNS($Q:R)),"-")</f>
        <v>-</v>
      </c>
      <c r="S240" s="63" t="str">
        <f t="array" aca="1" ref="S240" ca="1">IFERROR(SMALL(IF(($H$3:$H$401=$N240)*($H$3:$H$401&lt;&gt;""),$C$3:$C$401),COLUMNS($Q:S)),"-")</f>
        <v>-</v>
      </c>
      <c r="T240" s="63" t="str">
        <f t="array" aca="1" ref="T240" ca="1">IFERROR(SMALL(IF(($H$3:$H$401=$N240)*($H$3:$H$401&lt;&gt;""),$C$3:$C$401),COLUMNS($Q:T)),"-")</f>
        <v>-</v>
      </c>
      <c r="U240" s="63" t="str">
        <f t="array" aca="1" ref="U240" ca="1">IFERROR(SMALL(IF(($H$3:$H$401=$N240)*($H$3:$H$401&lt;&gt;""),$C$3:$C$401),COLUMNS($Q:U)),"-")</f>
        <v>-</v>
      </c>
      <c r="V240" s="40" t="str">
        <f t="array" aca="1" ref="V240" ca="1">IFERROR(SMALL(IF(($H$3:$H$401=$N240)*($H$3:$H$401&lt;&gt;""),$C$3:$C$401),COLUMNS($Q:V)),"-")</f>
        <v>-</v>
      </c>
      <c r="W240" s="63" t="str">
        <f t="array" aca="1" ref="W240" ca="1">IFERROR(SMALL(IF(($H$3:$H$401=$N240)*($H$3:$H$401&lt;&gt;""),$C$3:$C$401),COLUMNS($Q:W)),"-")</f>
        <v>-</v>
      </c>
      <c r="X240" s="63" t="str">
        <f t="array" aca="1" ref="X240" ca="1">IFERROR(SMALL(IF(($H$3:$H$401=$N240)*($H$3:$H$401&lt;&gt;""),$C$3:$C$401),COLUMNS($Q:X)),"-")</f>
        <v>-</v>
      </c>
      <c r="Y240" s="63" t="str">
        <f t="array" aca="1" ref="Y240" ca="1">IFERROR(SMALL(IF(($H$3:$H$401=$N240)*($H$3:$H$401&lt;&gt;""),$C$3:$C$401),COLUMNS($Q:Y)),"-")</f>
        <v>-</v>
      </c>
      <c r="Z240" s="63" t="str">
        <f t="array" aca="1" ref="Z240" ca="1">IFERROR(SMALL(IF(($H$3:$H$401=$N240)*($H$3:$H$401&lt;&gt;""),$C$3:$C$401),COLUMNS($Q:Z)),"-")</f>
        <v>-</v>
      </c>
      <c r="AA240" s="40" t="str">
        <f t="array" aca="1" ref="AA240" ca="1">IFERROR(SMALL(IF(($H$3:$H$401=$N240)*($H$3:$H$401&lt;&gt;""),$C$3:$C$401),COLUMNS($Q:AA)),"-")</f>
        <v>-</v>
      </c>
      <c r="AB240" s="63" t="str">
        <f t="array" aca="1" ref="AB240" ca="1">IFERROR(SMALL(IF(($H$3:$H$401=$N240)*($H$3:$H$401&lt;&gt;""),$C$3:$C$401),COLUMNS($Q:AB)),"-")</f>
        <v>-</v>
      </c>
      <c r="AC240" s="63" t="str">
        <f t="array" aca="1" ref="AC240" ca="1">IFERROR(SMALL(IF(($H$3:$H$401=$N240)*($H$3:$H$401&lt;&gt;""),$C$3:$C$401),COLUMNS($Q:AC)),"-")</f>
        <v>-</v>
      </c>
      <c r="AD240" s="63" t="str">
        <f t="array" aca="1" ref="AD240" ca="1">IFERROR(SMALL(IF(($H$3:$H$401=$N240)*($H$3:$H$401&lt;&gt;""),$C$3:$C$401),COLUMNS($Q:AD)),"-")</f>
        <v>-</v>
      </c>
      <c r="AE240" s="63" t="str">
        <f t="array" aca="1" ref="AE240" ca="1">IFERROR(SMALL(IF(($H$3:$H$401=$N240)*($H$3:$H$401&lt;&gt;""),$C$3:$C$401),COLUMNS($Q:AE)),"-")</f>
        <v>-</v>
      </c>
    </row>
    <row r="241" spans="2:31" ht="13">
      <c r="B241" s="175"/>
      <c r="C241" s="19">
        <v>239</v>
      </c>
      <c r="D241" s="22" t="str">
        <f t="array" ref="D241">IF(ISERROR(INDEX(DossardsARV,MATCH($A$3&amp;C241,triselcourse&amp;claselcourARV,0))),"-",INDEX(DossardsARV,MATCH($A$3&amp;C241,triselcourse&amp;claselcourARV,0)))</f>
        <v>-</v>
      </c>
      <c r="E241" s="117" t="str">
        <f t="shared" si="40"/>
        <v>-</v>
      </c>
      <c r="F241" s="117" t="str">
        <f t="shared" si="41"/>
        <v>-</v>
      </c>
      <c r="G241" s="21" t="str">
        <f t="array" ref="G241">IF($D241="","",IF(ISERROR(INDEX(TempsARV,MATCH($A$3&amp;D241,triselcourse&amp;DossardsARV,0))),"-",INDEX(TempsARV,MATCH($A$3&amp;D241,triselcourse&amp;DossardsARV,0))))</f>
        <v>-</v>
      </c>
      <c r="H241" s="117" t="str">
        <f t="shared" si="42"/>
        <v/>
      </c>
      <c r="I241" s="117" t="str">
        <f t="shared" si="43"/>
        <v/>
      </c>
      <c r="J241" s="117" t="str">
        <f t="shared" si="44"/>
        <v/>
      </c>
      <c r="K241" s="117" t="str">
        <f t="shared" si="45"/>
        <v/>
      </c>
      <c r="L241" s="62" t="str">
        <f t="array" aca="1" ref="L241" ca="1">IF(ISBLANK($C241),"",IF(OR(COUNTIF(clubARV5,H241)&lt;choixt5,COUNTIF($H$2:H240,H241)),"",SUM(SMALL(IF(clubARV5=H241,$C$3:$C$401),ROW(INDIRECT("1:"&amp;choixt5))))+ROW()/9^9))</f>
        <v/>
      </c>
      <c r="M241" s="36" t="str">
        <f ca="1">IF(N241="","",ROWS(M$3:M241))</f>
        <v/>
      </c>
      <c r="N241" s="1" t="str">
        <f ca="1">IF(COUNT(POINTS1b5)&lt;ROWS(N$3:N241),"",INDEX(clubARV5,MATCH(P241,POINTS1b5,0)))</f>
        <v/>
      </c>
      <c r="O241" s="1">
        <f t="shared" ca="1" si="39"/>
        <v>399</v>
      </c>
      <c r="P241" s="2" t="str">
        <f ca="1">IF(COUNT(POINTS1b5)&lt;ROWS(P$3:P241),"",SMALL(POINTS1b5,ROWS(P$3:P241)))</f>
        <v/>
      </c>
      <c r="Q241" s="40" t="str">
        <f t="array" aca="1" ref="Q241" ca="1">IFERROR(SMALL(IF(($H$3:$H$401=$N241)*($H$3:$H$401&lt;&gt;""),$C$3:$C$401),COLUMNS($Q:Q)),"-")</f>
        <v>-</v>
      </c>
      <c r="R241" s="63" t="str">
        <f t="array" aca="1" ref="R241" ca="1">IFERROR(SMALL(IF(($H$3:$H$401=$N241)*($H$3:$H$401&lt;&gt;""),$C$3:$C$401),COLUMNS($Q:R)),"-")</f>
        <v>-</v>
      </c>
      <c r="S241" s="63" t="str">
        <f t="array" aca="1" ref="S241" ca="1">IFERROR(SMALL(IF(($H$3:$H$401=$N241)*($H$3:$H$401&lt;&gt;""),$C$3:$C$401),COLUMNS($Q:S)),"-")</f>
        <v>-</v>
      </c>
      <c r="T241" s="63" t="str">
        <f t="array" aca="1" ref="T241" ca="1">IFERROR(SMALL(IF(($H$3:$H$401=$N241)*($H$3:$H$401&lt;&gt;""),$C$3:$C$401),COLUMNS($Q:T)),"-")</f>
        <v>-</v>
      </c>
      <c r="U241" s="63" t="str">
        <f t="array" aca="1" ref="U241" ca="1">IFERROR(SMALL(IF(($H$3:$H$401=$N241)*($H$3:$H$401&lt;&gt;""),$C$3:$C$401),COLUMNS($Q:U)),"-")</f>
        <v>-</v>
      </c>
      <c r="V241" s="40" t="str">
        <f t="array" aca="1" ref="V241" ca="1">IFERROR(SMALL(IF(($H$3:$H$401=$N241)*($H$3:$H$401&lt;&gt;""),$C$3:$C$401),COLUMNS($Q:V)),"-")</f>
        <v>-</v>
      </c>
      <c r="W241" s="63" t="str">
        <f t="array" aca="1" ref="W241" ca="1">IFERROR(SMALL(IF(($H$3:$H$401=$N241)*($H$3:$H$401&lt;&gt;""),$C$3:$C$401),COLUMNS($Q:W)),"-")</f>
        <v>-</v>
      </c>
      <c r="X241" s="63" t="str">
        <f t="array" aca="1" ref="X241" ca="1">IFERROR(SMALL(IF(($H$3:$H$401=$N241)*($H$3:$H$401&lt;&gt;""),$C$3:$C$401),COLUMNS($Q:X)),"-")</f>
        <v>-</v>
      </c>
      <c r="Y241" s="63" t="str">
        <f t="array" aca="1" ref="Y241" ca="1">IFERROR(SMALL(IF(($H$3:$H$401=$N241)*($H$3:$H$401&lt;&gt;""),$C$3:$C$401),COLUMNS($Q:Y)),"-")</f>
        <v>-</v>
      </c>
      <c r="Z241" s="63" t="str">
        <f t="array" aca="1" ref="Z241" ca="1">IFERROR(SMALL(IF(($H$3:$H$401=$N241)*($H$3:$H$401&lt;&gt;""),$C$3:$C$401),COLUMNS($Q:Z)),"-")</f>
        <v>-</v>
      </c>
      <c r="AA241" s="40" t="str">
        <f t="array" aca="1" ref="AA241" ca="1">IFERROR(SMALL(IF(($H$3:$H$401=$N241)*($H$3:$H$401&lt;&gt;""),$C$3:$C$401),COLUMNS($Q:AA)),"-")</f>
        <v>-</v>
      </c>
      <c r="AB241" s="63" t="str">
        <f t="array" aca="1" ref="AB241" ca="1">IFERROR(SMALL(IF(($H$3:$H$401=$N241)*($H$3:$H$401&lt;&gt;""),$C$3:$C$401),COLUMNS($Q:AB)),"-")</f>
        <v>-</v>
      </c>
      <c r="AC241" s="63" t="str">
        <f t="array" aca="1" ref="AC241" ca="1">IFERROR(SMALL(IF(($H$3:$H$401=$N241)*($H$3:$H$401&lt;&gt;""),$C$3:$C$401),COLUMNS($Q:AC)),"-")</f>
        <v>-</v>
      </c>
      <c r="AD241" s="63" t="str">
        <f t="array" aca="1" ref="AD241" ca="1">IFERROR(SMALL(IF(($H$3:$H$401=$N241)*($H$3:$H$401&lt;&gt;""),$C$3:$C$401),COLUMNS($Q:AD)),"-")</f>
        <v>-</v>
      </c>
      <c r="AE241" s="63" t="str">
        <f t="array" aca="1" ref="AE241" ca="1">IFERROR(SMALL(IF(($H$3:$H$401=$N241)*($H$3:$H$401&lt;&gt;""),$C$3:$C$401),COLUMNS($Q:AE)),"-")</f>
        <v>-</v>
      </c>
    </row>
    <row r="242" spans="2:31" ht="13">
      <c r="B242" s="175"/>
      <c r="C242" s="19">
        <v>240</v>
      </c>
      <c r="D242" s="22" t="str">
        <f t="array" ref="D242">IF(ISERROR(INDEX(DossardsARV,MATCH($A$3&amp;C242,triselcourse&amp;claselcourARV,0))),"-",INDEX(DossardsARV,MATCH($A$3&amp;C242,triselcourse&amp;claselcourARV,0)))</f>
        <v>-</v>
      </c>
      <c r="E242" s="117" t="str">
        <f t="shared" si="40"/>
        <v>-</v>
      </c>
      <c r="F242" s="117" t="str">
        <f t="shared" si="41"/>
        <v>-</v>
      </c>
      <c r="G242" s="21" t="str">
        <f t="array" ref="G242">IF($D242="","",IF(ISERROR(INDEX(TempsARV,MATCH($A$3&amp;D242,triselcourse&amp;DossardsARV,0))),"-",INDEX(TempsARV,MATCH($A$3&amp;D242,triselcourse&amp;DossardsARV,0))))</f>
        <v>-</v>
      </c>
      <c r="H242" s="117" t="str">
        <f t="shared" si="42"/>
        <v/>
      </c>
      <c r="I242" s="117" t="str">
        <f t="shared" si="43"/>
        <v/>
      </c>
      <c r="J242" s="117" t="str">
        <f t="shared" si="44"/>
        <v/>
      </c>
      <c r="K242" s="117" t="str">
        <f t="shared" si="45"/>
        <v/>
      </c>
      <c r="L242" s="62" t="str">
        <f t="array" aca="1" ref="L242" ca="1">IF(ISBLANK($C242),"",IF(OR(COUNTIF(clubARV5,H242)&lt;choixt5,COUNTIF($H$2:H241,H242)),"",SUM(SMALL(IF(clubARV5=H242,$C$3:$C$401),ROW(INDIRECT("1:"&amp;choixt5))))+ROW()/9^9))</f>
        <v/>
      </c>
      <c r="M242" s="36" t="str">
        <f ca="1">IF(N242="","",ROWS(M$3:M242))</f>
        <v/>
      </c>
      <c r="N242" s="1" t="str">
        <f ca="1">IF(COUNT(POINTS1b5)&lt;ROWS(N$3:N242),"",INDEX(clubARV5,MATCH(P242,POINTS1b5,0)))</f>
        <v/>
      </c>
      <c r="O242" s="1">
        <f t="shared" ca="1" si="39"/>
        <v>399</v>
      </c>
      <c r="P242" s="2" t="str">
        <f ca="1">IF(COUNT(POINTS1b5)&lt;ROWS(P$3:P242),"",SMALL(POINTS1b5,ROWS(P$3:P242)))</f>
        <v/>
      </c>
      <c r="Q242" s="40" t="str">
        <f t="array" aca="1" ref="Q242" ca="1">IFERROR(SMALL(IF(($H$3:$H$401=$N242)*($H$3:$H$401&lt;&gt;""),$C$3:$C$401),COLUMNS($Q:Q)),"-")</f>
        <v>-</v>
      </c>
      <c r="R242" s="63" t="str">
        <f t="array" aca="1" ref="R242" ca="1">IFERROR(SMALL(IF(($H$3:$H$401=$N242)*($H$3:$H$401&lt;&gt;""),$C$3:$C$401),COLUMNS($Q:R)),"-")</f>
        <v>-</v>
      </c>
      <c r="S242" s="63" t="str">
        <f t="array" aca="1" ref="S242" ca="1">IFERROR(SMALL(IF(($H$3:$H$401=$N242)*($H$3:$H$401&lt;&gt;""),$C$3:$C$401),COLUMNS($Q:S)),"-")</f>
        <v>-</v>
      </c>
      <c r="T242" s="63" t="str">
        <f t="array" aca="1" ref="T242" ca="1">IFERROR(SMALL(IF(($H$3:$H$401=$N242)*($H$3:$H$401&lt;&gt;""),$C$3:$C$401),COLUMNS($Q:T)),"-")</f>
        <v>-</v>
      </c>
      <c r="U242" s="63" t="str">
        <f t="array" aca="1" ref="U242" ca="1">IFERROR(SMALL(IF(($H$3:$H$401=$N242)*($H$3:$H$401&lt;&gt;""),$C$3:$C$401),COLUMNS($Q:U)),"-")</f>
        <v>-</v>
      </c>
      <c r="V242" s="40" t="str">
        <f t="array" aca="1" ref="V242" ca="1">IFERROR(SMALL(IF(($H$3:$H$401=$N242)*($H$3:$H$401&lt;&gt;""),$C$3:$C$401),COLUMNS($Q:V)),"-")</f>
        <v>-</v>
      </c>
      <c r="W242" s="63" t="str">
        <f t="array" aca="1" ref="W242" ca="1">IFERROR(SMALL(IF(($H$3:$H$401=$N242)*($H$3:$H$401&lt;&gt;""),$C$3:$C$401),COLUMNS($Q:W)),"-")</f>
        <v>-</v>
      </c>
      <c r="X242" s="63" t="str">
        <f t="array" aca="1" ref="X242" ca="1">IFERROR(SMALL(IF(($H$3:$H$401=$N242)*($H$3:$H$401&lt;&gt;""),$C$3:$C$401),COLUMNS($Q:X)),"-")</f>
        <v>-</v>
      </c>
      <c r="Y242" s="63" t="str">
        <f t="array" aca="1" ref="Y242" ca="1">IFERROR(SMALL(IF(($H$3:$H$401=$N242)*($H$3:$H$401&lt;&gt;""),$C$3:$C$401),COLUMNS($Q:Y)),"-")</f>
        <v>-</v>
      </c>
      <c r="Z242" s="63" t="str">
        <f t="array" aca="1" ref="Z242" ca="1">IFERROR(SMALL(IF(($H$3:$H$401=$N242)*($H$3:$H$401&lt;&gt;""),$C$3:$C$401),COLUMNS($Q:Z)),"-")</f>
        <v>-</v>
      </c>
      <c r="AA242" s="40" t="str">
        <f t="array" aca="1" ref="AA242" ca="1">IFERROR(SMALL(IF(($H$3:$H$401=$N242)*($H$3:$H$401&lt;&gt;""),$C$3:$C$401),COLUMNS($Q:AA)),"-")</f>
        <v>-</v>
      </c>
      <c r="AB242" s="63" t="str">
        <f t="array" aca="1" ref="AB242" ca="1">IFERROR(SMALL(IF(($H$3:$H$401=$N242)*($H$3:$H$401&lt;&gt;""),$C$3:$C$401),COLUMNS($Q:AB)),"-")</f>
        <v>-</v>
      </c>
      <c r="AC242" s="63" t="str">
        <f t="array" aca="1" ref="AC242" ca="1">IFERROR(SMALL(IF(($H$3:$H$401=$N242)*($H$3:$H$401&lt;&gt;""),$C$3:$C$401),COLUMNS($Q:AC)),"-")</f>
        <v>-</v>
      </c>
      <c r="AD242" s="63" t="str">
        <f t="array" aca="1" ref="AD242" ca="1">IFERROR(SMALL(IF(($H$3:$H$401=$N242)*($H$3:$H$401&lt;&gt;""),$C$3:$C$401),COLUMNS($Q:AD)),"-")</f>
        <v>-</v>
      </c>
      <c r="AE242" s="63" t="str">
        <f t="array" aca="1" ref="AE242" ca="1">IFERROR(SMALL(IF(($H$3:$H$401=$N242)*($H$3:$H$401&lt;&gt;""),$C$3:$C$401),COLUMNS($Q:AE)),"-")</f>
        <v>-</v>
      </c>
    </row>
    <row r="243" spans="2:31" ht="13">
      <c r="B243" s="175"/>
      <c r="C243" s="19">
        <v>241</v>
      </c>
      <c r="D243" s="22" t="str">
        <f t="array" ref="D243">IF(ISERROR(INDEX(DossardsARV,MATCH($A$3&amp;C243,triselcourse&amp;claselcourARV,0))),"-",INDEX(DossardsARV,MATCH($A$3&amp;C243,triselcourse&amp;claselcourARV,0)))</f>
        <v>-</v>
      </c>
      <c r="E243" s="117" t="str">
        <f t="shared" si="40"/>
        <v>-</v>
      </c>
      <c r="F243" s="117" t="str">
        <f t="shared" si="41"/>
        <v>-</v>
      </c>
      <c r="G243" s="21" t="str">
        <f t="array" ref="G243">IF($D243="","",IF(ISERROR(INDEX(TempsARV,MATCH($A$3&amp;D243,triselcourse&amp;DossardsARV,0))),"-",INDEX(TempsARV,MATCH($A$3&amp;D243,triselcourse&amp;DossardsARV,0))))</f>
        <v>-</v>
      </c>
      <c r="H243" s="117" t="str">
        <f t="shared" si="42"/>
        <v/>
      </c>
      <c r="I243" s="117" t="str">
        <f t="shared" si="43"/>
        <v/>
      </c>
      <c r="J243" s="117" t="str">
        <f t="shared" si="44"/>
        <v/>
      </c>
      <c r="K243" s="117" t="str">
        <f t="shared" si="45"/>
        <v/>
      </c>
      <c r="L243" s="62" t="str">
        <f t="array" aca="1" ref="L243" ca="1">IF(ISBLANK($C243),"",IF(OR(COUNTIF(clubARV5,H243)&lt;choixt5,COUNTIF($H$2:H242,H243)),"",SUM(SMALL(IF(clubARV5=H243,$C$3:$C$401),ROW(INDIRECT("1:"&amp;choixt5))))+ROW()/9^9))</f>
        <v/>
      </c>
      <c r="M243" s="36" t="str">
        <f ca="1">IF(N243="","",ROWS(M$3:M243))</f>
        <v/>
      </c>
      <c r="N243" s="1" t="str">
        <f ca="1">IF(COUNT(POINTS1b5)&lt;ROWS(N$3:N243),"",INDEX(clubARV5,MATCH(P243,POINTS1b5,0)))</f>
        <v/>
      </c>
      <c r="O243" s="1">
        <f t="shared" ca="1" si="39"/>
        <v>399</v>
      </c>
      <c r="P243" s="2" t="str">
        <f ca="1">IF(COUNT(POINTS1b5)&lt;ROWS(P$3:P243),"",SMALL(POINTS1b5,ROWS(P$3:P243)))</f>
        <v/>
      </c>
      <c r="Q243" s="40" t="str">
        <f t="array" aca="1" ref="Q243" ca="1">IFERROR(SMALL(IF(($H$3:$H$401=$N243)*($H$3:$H$401&lt;&gt;""),$C$3:$C$401),COLUMNS($Q:Q)),"-")</f>
        <v>-</v>
      </c>
      <c r="R243" s="63" t="str">
        <f t="array" aca="1" ref="R243" ca="1">IFERROR(SMALL(IF(($H$3:$H$401=$N243)*($H$3:$H$401&lt;&gt;""),$C$3:$C$401),COLUMNS($Q:R)),"-")</f>
        <v>-</v>
      </c>
      <c r="S243" s="63" t="str">
        <f t="array" aca="1" ref="S243" ca="1">IFERROR(SMALL(IF(($H$3:$H$401=$N243)*($H$3:$H$401&lt;&gt;""),$C$3:$C$401),COLUMNS($Q:S)),"-")</f>
        <v>-</v>
      </c>
      <c r="T243" s="63" t="str">
        <f t="array" aca="1" ref="T243" ca="1">IFERROR(SMALL(IF(($H$3:$H$401=$N243)*($H$3:$H$401&lt;&gt;""),$C$3:$C$401),COLUMNS($Q:T)),"-")</f>
        <v>-</v>
      </c>
      <c r="U243" s="63" t="str">
        <f t="array" aca="1" ref="U243" ca="1">IFERROR(SMALL(IF(($H$3:$H$401=$N243)*($H$3:$H$401&lt;&gt;""),$C$3:$C$401),COLUMNS($Q:U)),"-")</f>
        <v>-</v>
      </c>
      <c r="V243" s="40" t="str">
        <f t="array" aca="1" ref="V243" ca="1">IFERROR(SMALL(IF(($H$3:$H$401=$N243)*($H$3:$H$401&lt;&gt;""),$C$3:$C$401),COLUMNS($Q:V)),"-")</f>
        <v>-</v>
      </c>
      <c r="W243" s="63" t="str">
        <f t="array" aca="1" ref="W243" ca="1">IFERROR(SMALL(IF(($H$3:$H$401=$N243)*($H$3:$H$401&lt;&gt;""),$C$3:$C$401),COLUMNS($Q:W)),"-")</f>
        <v>-</v>
      </c>
      <c r="X243" s="63" t="str">
        <f t="array" aca="1" ref="X243" ca="1">IFERROR(SMALL(IF(($H$3:$H$401=$N243)*($H$3:$H$401&lt;&gt;""),$C$3:$C$401),COLUMNS($Q:X)),"-")</f>
        <v>-</v>
      </c>
      <c r="Y243" s="63" t="str">
        <f t="array" aca="1" ref="Y243" ca="1">IFERROR(SMALL(IF(($H$3:$H$401=$N243)*($H$3:$H$401&lt;&gt;""),$C$3:$C$401),COLUMNS($Q:Y)),"-")</f>
        <v>-</v>
      </c>
      <c r="Z243" s="63" t="str">
        <f t="array" aca="1" ref="Z243" ca="1">IFERROR(SMALL(IF(($H$3:$H$401=$N243)*($H$3:$H$401&lt;&gt;""),$C$3:$C$401),COLUMNS($Q:Z)),"-")</f>
        <v>-</v>
      </c>
      <c r="AA243" s="40" t="str">
        <f t="array" aca="1" ref="AA243" ca="1">IFERROR(SMALL(IF(($H$3:$H$401=$N243)*($H$3:$H$401&lt;&gt;""),$C$3:$C$401),COLUMNS($Q:AA)),"-")</f>
        <v>-</v>
      </c>
      <c r="AB243" s="63" t="str">
        <f t="array" aca="1" ref="AB243" ca="1">IFERROR(SMALL(IF(($H$3:$H$401=$N243)*($H$3:$H$401&lt;&gt;""),$C$3:$C$401),COLUMNS($Q:AB)),"-")</f>
        <v>-</v>
      </c>
      <c r="AC243" s="63" t="str">
        <f t="array" aca="1" ref="AC243" ca="1">IFERROR(SMALL(IF(($H$3:$H$401=$N243)*($H$3:$H$401&lt;&gt;""),$C$3:$C$401),COLUMNS($Q:AC)),"-")</f>
        <v>-</v>
      </c>
      <c r="AD243" s="63" t="str">
        <f t="array" aca="1" ref="AD243" ca="1">IFERROR(SMALL(IF(($H$3:$H$401=$N243)*($H$3:$H$401&lt;&gt;""),$C$3:$C$401),COLUMNS($Q:AD)),"-")</f>
        <v>-</v>
      </c>
      <c r="AE243" s="63" t="str">
        <f t="array" aca="1" ref="AE243" ca="1">IFERROR(SMALL(IF(($H$3:$H$401=$N243)*($H$3:$H$401&lt;&gt;""),$C$3:$C$401),COLUMNS($Q:AE)),"-")</f>
        <v>-</v>
      </c>
    </row>
    <row r="244" spans="2:31" ht="13">
      <c r="B244" s="175"/>
      <c r="C244" s="19">
        <v>242</v>
      </c>
      <c r="D244" s="22" t="str">
        <f t="array" ref="D244">IF(ISERROR(INDEX(DossardsARV,MATCH($A$3&amp;C244,triselcourse&amp;claselcourARV,0))),"-",INDEX(DossardsARV,MATCH($A$3&amp;C244,triselcourse&amp;claselcourARV,0)))</f>
        <v>-</v>
      </c>
      <c r="E244" s="117" t="str">
        <f t="shared" si="40"/>
        <v>-</v>
      </c>
      <c r="F244" s="117" t="str">
        <f t="shared" si="41"/>
        <v>-</v>
      </c>
      <c r="G244" s="21" t="str">
        <f t="array" ref="G244">IF($D244="","",IF(ISERROR(INDEX(TempsARV,MATCH($A$3&amp;D244,triselcourse&amp;DossardsARV,0))),"-",INDEX(TempsARV,MATCH($A$3&amp;D244,triselcourse&amp;DossardsARV,0))))</f>
        <v>-</v>
      </c>
      <c r="H244" s="117" t="str">
        <f t="shared" si="42"/>
        <v/>
      </c>
      <c r="I244" s="117" t="str">
        <f t="shared" si="43"/>
        <v/>
      </c>
      <c r="J244" s="117" t="str">
        <f t="shared" si="44"/>
        <v/>
      </c>
      <c r="K244" s="117" t="str">
        <f t="shared" si="45"/>
        <v/>
      </c>
      <c r="L244" s="62" t="str">
        <f t="array" aca="1" ref="L244" ca="1">IF(ISBLANK($C244),"",IF(OR(COUNTIF(clubARV5,H244)&lt;choixt5,COUNTIF($H$2:H243,H244)),"",SUM(SMALL(IF(clubARV5=H244,$C$3:$C$401),ROW(INDIRECT("1:"&amp;choixt5))))+ROW()/9^9))</f>
        <v/>
      </c>
      <c r="M244" s="36" t="str">
        <f ca="1">IF(N244="","",ROWS(M$3:M244))</f>
        <v/>
      </c>
      <c r="N244" s="1" t="str">
        <f ca="1">IF(COUNT(POINTS1b5)&lt;ROWS(N$3:N244),"",INDEX(clubARV5,MATCH(P244,POINTS1b5,0)))</f>
        <v/>
      </c>
      <c r="O244" s="1">
        <f t="shared" ca="1" si="39"/>
        <v>399</v>
      </c>
      <c r="P244" s="2" t="str">
        <f ca="1">IF(COUNT(POINTS1b5)&lt;ROWS(P$3:P244),"",SMALL(POINTS1b5,ROWS(P$3:P244)))</f>
        <v/>
      </c>
      <c r="Q244" s="40" t="str">
        <f t="array" aca="1" ref="Q244" ca="1">IFERROR(SMALL(IF(($H$3:$H$401=$N244)*($H$3:$H$401&lt;&gt;""),$C$3:$C$401),COLUMNS($Q:Q)),"-")</f>
        <v>-</v>
      </c>
      <c r="R244" s="63" t="str">
        <f t="array" aca="1" ref="R244" ca="1">IFERROR(SMALL(IF(($H$3:$H$401=$N244)*($H$3:$H$401&lt;&gt;""),$C$3:$C$401),COLUMNS($Q:R)),"-")</f>
        <v>-</v>
      </c>
      <c r="S244" s="63" t="str">
        <f t="array" aca="1" ref="S244" ca="1">IFERROR(SMALL(IF(($H$3:$H$401=$N244)*($H$3:$H$401&lt;&gt;""),$C$3:$C$401),COLUMNS($Q:S)),"-")</f>
        <v>-</v>
      </c>
      <c r="T244" s="63" t="str">
        <f t="array" aca="1" ref="T244" ca="1">IFERROR(SMALL(IF(($H$3:$H$401=$N244)*($H$3:$H$401&lt;&gt;""),$C$3:$C$401),COLUMNS($Q:T)),"-")</f>
        <v>-</v>
      </c>
      <c r="U244" s="63" t="str">
        <f t="array" aca="1" ref="U244" ca="1">IFERROR(SMALL(IF(($H$3:$H$401=$N244)*($H$3:$H$401&lt;&gt;""),$C$3:$C$401),COLUMNS($Q:U)),"-")</f>
        <v>-</v>
      </c>
      <c r="V244" s="40" t="str">
        <f t="array" aca="1" ref="V244" ca="1">IFERROR(SMALL(IF(($H$3:$H$401=$N244)*($H$3:$H$401&lt;&gt;""),$C$3:$C$401),COLUMNS($Q:V)),"-")</f>
        <v>-</v>
      </c>
      <c r="W244" s="63" t="str">
        <f t="array" aca="1" ref="W244" ca="1">IFERROR(SMALL(IF(($H$3:$H$401=$N244)*($H$3:$H$401&lt;&gt;""),$C$3:$C$401),COLUMNS($Q:W)),"-")</f>
        <v>-</v>
      </c>
      <c r="X244" s="63" t="str">
        <f t="array" aca="1" ref="X244" ca="1">IFERROR(SMALL(IF(($H$3:$H$401=$N244)*($H$3:$H$401&lt;&gt;""),$C$3:$C$401),COLUMNS($Q:X)),"-")</f>
        <v>-</v>
      </c>
      <c r="Y244" s="63" t="str">
        <f t="array" aca="1" ref="Y244" ca="1">IFERROR(SMALL(IF(($H$3:$H$401=$N244)*($H$3:$H$401&lt;&gt;""),$C$3:$C$401),COLUMNS($Q:Y)),"-")</f>
        <v>-</v>
      </c>
      <c r="Z244" s="63" t="str">
        <f t="array" aca="1" ref="Z244" ca="1">IFERROR(SMALL(IF(($H$3:$H$401=$N244)*($H$3:$H$401&lt;&gt;""),$C$3:$C$401),COLUMNS($Q:Z)),"-")</f>
        <v>-</v>
      </c>
      <c r="AA244" s="40" t="str">
        <f t="array" aca="1" ref="AA244" ca="1">IFERROR(SMALL(IF(($H$3:$H$401=$N244)*($H$3:$H$401&lt;&gt;""),$C$3:$C$401),COLUMNS($Q:AA)),"-")</f>
        <v>-</v>
      </c>
      <c r="AB244" s="63" t="str">
        <f t="array" aca="1" ref="AB244" ca="1">IFERROR(SMALL(IF(($H$3:$H$401=$N244)*($H$3:$H$401&lt;&gt;""),$C$3:$C$401),COLUMNS($Q:AB)),"-")</f>
        <v>-</v>
      </c>
      <c r="AC244" s="63" t="str">
        <f t="array" aca="1" ref="AC244" ca="1">IFERROR(SMALL(IF(($H$3:$H$401=$N244)*($H$3:$H$401&lt;&gt;""),$C$3:$C$401),COLUMNS($Q:AC)),"-")</f>
        <v>-</v>
      </c>
      <c r="AD244" s="63" t="str">
        <f t="array" aca="1" ref="AD244" ca="1">IFERROR(SMALL(IF(($H$3:$H$401=$N244)*($H$3:$H$401&lt;&gt;""),$C$3:$C$401),COLUMNS($Q:AD)),"-")</f>
        <v>-</v>
      </c>
      <c r="AE244" s="63" t="str">
        <f t="array" aca="1" ref="AE244" ca="1">IFERROR(SMALL(IF(($H$3:$H$401=$N244)*($H$3:$H$401&lt;&gt;""),$C$3:$C$401),COLUMNS($Q:AE)),"-")</f>
        <v>-</v>
      </c>
    </row>
    <row r="245" spans="2:31" ht="13">
      <c r="B245" s="175"/>
      <c r="C245" s="19">
        <v>243</v>
      </c>
      <c r="D245" s="22" t="str">
        <f t="array" ref="D245">IF(ISERROR(INDEX(DossardsARV,MATCH($A$3&amp;C245,triselcourse&amp;claselcourARV,0))),"-",INDEX(DossardsARV,MATCH($A$3&amp;C245,triselcourse&amp;claselcourARV,0)))</f>
        <v>-</v>
      </c>
      <c r="E245" s="117" t="str">
        <f t="shared" si="40"/>
        <v>-</v>
      </c>
      <c r="F245" s="117" t="str">
        <f t="shared" si="41"/>
        <v>-</v>
      </c>
      <c r="G245" s="21" t="str">
        <f t="array" ref="G245">IF($D245="","",IF(ISERROR(INDEX(TempsARV,MATCH($A$3&amp;D245,triselcourse&amp;DossardsARV,0))),"-",INDEX(TempsARV,MATCH($A$3&amp;D245,triselcourse&amp;DossardsARV,0))))</f>
        <v>-</v>
      </c>
      <c r="H245" s="117" t="str">
        <f t="shared" si="42"/>
        <v/>
      </c>
      <c r="I245" s="117" t="str">
        <f t="shared" si="43"/>
        <v/>
      </c>
      <c r="J245" s="117" t="str">
        <f t="shared" si="44"/>
        <v/>
      </c>
      <c r="K245" s="117" t="str">
        <f t="shared" si="45"/>
        <v/>
      </c>
      <c r="L245" s="62" t="str">
        <f t="array" aca="1" ref="L245" ca="1">IF(ISBLANK($C245),"",IF(OR(COUNTIF(clubARV5,H245)&lt;choixt5,COUNTIF($H$2:H244,H245)),"",SUM(SMALL(IF(clubARV5=H245,$C$3:$C$401),ROW(INDIRECT("1:"&amp;choixt5))))+ROW()/9^9))</f>
        <v/>
      </c>
      <c r="M245" s="36" t="str">
        <f ca="1">IF(N245="","",ROWS(M$3:M245))</f>
        <v/>
      </c>
      <c r="N245" s="1" t="str">
        <f ca="1">IF(COUNT(POINTS1b5)&lt;ROWS(N$3:N245),"",INDEX(clubARV5,MATCH(P245,POINTS1b5,0)))</f>
        <v/>
      </c>
      <c r="O245" s="1">
        <f t="shared" ca="1" si="39"/>
        <v>399</v>
      </c>
      <c r="P245" s="2" t="str">
        <f ca="1">IF(COUNT(POINTS1b5)&lt;ROWS(P$3:P245),"",SMALL(POINTS1b5,ROWS(P$3:P245)))</f>
        <v/>
      </c>
      <c r="Q245" s="40" t="str">
        <f t="array" aca="1" ref="Q245" ca="1">IFERROR(SMALL(IF(($H$3:$H$401=$N245)*($H$3:$H$401&lt;&gt;""),$C$3:$C$401),COLUMNS($Q:Q)),"-")</f>
        <v>-</v>
      </c>
      <c r="R245" s="63" t="str">
        <f t="array" aca="1" ref="R245" ca="1">IFERROR(SMALL(IF(($H$3:$H$401=$N245)*($H$3:$H$401&lt;&gt;""),$C$3:$C$401),COLUMNS($Q:R)),"-")</f>
        <v>-</v>
      </c>
      <c r="S245" s="63" t="str">
        <f t="array" aca="1" ref="S245" ca="1">IFERROR(SMALL(IF(($H$3:$H$401=$N245)*($H$3:$H$401&lt;&gt;""),$C$3:$C$401),COLUMNS($Q:S)),"-")</f>
        <v>-</v>
      </c>
      <c r="T245" s="63" t="str">
        <f t="array" aca="1" ref="T245" ca="1">IFERROR(SMALL(IF(($H$3:$H$401=$N245)*($H$3:$H$401&lt;&gt;""),$C$3:$C$401),COLUMNS($Q:T)),"-")</f>
        <v>-</v>
      </c>
      <c r="U245" s="63" t="str">
        <f t="array" aca="1" ref="U245" ca="1">IFERROR(SMALL(IF(($H$3:$H$401=$N245)*($H$3:$H$401&lt;&gt;""),$C$3:$C$401),COLUMNS($Q:U)),"-")</f>
        <v>-</v>
      </c>
      <c r="V245" s="40" t="str">
        <f t="array" aca="1" ref="V245" ca="1">IFERROR(SMALL(IF(($H$3:$H$401=$N245)*($H$3:$H$401&lt;&gt;""),$C$3:$C$401),COLUMNS($Q:V)),"-")</f>
        <v>-</v>
      </c>
      <c r="W245" s="63" t="str">
        <f t="array" aca="1" ref="W245" ca="1">IFERROR(SMALL(IF(($H$3:$H$401=$N245)*($H$3:$H$401&lt;&gt;""),$C$3:$C$401),COLUMNS($Q:W)),"-")</f>
        <v>-</v>
      </c>
      <c r="X245" s="63" t="str">
        <f t="array" aca="1" ref="X245" ca="1">IFERROR(SMALL(IF(($H$3:$H$401=$N245)*($H$3:$H$401&lt;&gt;""),$C$3:$C$401),COLUMNS($Q:X)),"-")</f>
        <v>-</v>
      </c>
      <c r="Y245" s="63" t="str">
        <f t="array" aca="1" ref="Y245" ca="1">IFERROR(SMALL(IF(($H$3:$H$401=$N245)*($H$3:$H$401&lt;&gt;""),$C$3:$C$401),COLUMNS($Q:Y)),"-")</f>
        <v>-</v>
      </c>
      <c r="Z245" s="63" t="str">
        <f t="array" aca="1" ref="Z245" ca="1">IFERROR(SMALL(IF(($H$3:$H$401=$N245)*($H$3:$H$401&lt;&gt;""),$C$3:$C$401),COLUMNS($Q:Z)),"-")</f>
        <v>-</v>
      </c>
      <c r="AA245" s="40" t="str">
        <f t="array" aca="1" ref="AA245" ca="1">IFERROR(SMALL(IF(($H$3:$H$401=$N245)*($H$3:$H$401&lt;&gt;""),$C$3:$C$401),COLUMNS($Q:AA)),"-")</f>
        <v>-</v>
      </c>
      <c r="AB245" s="63" t="str">
        <f t="array" aca="1" ref="AB245" ca="1">IFERROR(SMALL(IF(($H$3:$H$401=$N245)*($H$3:$H$401&lt;&gt;""),$C$3:$C$401),COLUMNS($Q:AB)),"-")</f>
        <v>-</v>
      </c>
      <c r="AC245" s="63" t="str">
        <f t="array" aca="1" ref="AC245" ca="1">IFERROR(SMALL(IF(($H$3:$H$401=$N245)*($H$3:$H$401&lt;&gt;""),$C$3:$C$401),COLUMNS($Q:AC)),"-")</f>
        <v>-</v>
      </c>
      <c r="AD245" s="63" t="str">
        <f t="array" aca="1" ref="AD245" ca="1">IFERROR(SMALL(IF(($H$3:$H$401=$N245)*($H$3:$H$401&lt;&gt;""),$C$3:$C$401),COLUMNS($Q:AD)),"-")</f>
        <v>-</v>
      </c>
      <c r="AE245" s="63" t="str">
        <f t="array" aca="1" ref="AE245" ca="1">IFERROR(SMALL(IF(($H$3:$H$401=$N245)*($H$3:$H$401&lt;&gt;""),$C$3:$C$401),COLUMNS($Q:AE)),"-")</f>
        <v>-</v>
      </c>
    </row>
    <row r="246" spans="2:31" ht="13">
      <c r="B246" s="175"/>
      <c r="C246" s="19">
        <v>244</v>
      </c>
      <c r="D246" s="22" t="str">
        <f t="array" ref="D246">IF(ISERROR(INDEX(DossardsARV,MATCH($A$3&amp;C246,triselcourse&amp;claselcourARV,0))),"-",INDEX(DossardsARV,MATCH($A$3&amp;C246,triselcourse&amp;claselcourARV,0)))</f>
        <v>-</v>
      </c>
      <c r="E246" s="117" t="str">
        <f t="shared" si="40"/>
        <v>-</v>
      </c>
      <c r="F246" s="117" t="str">
        <f t="shared" si="41"/>
        <v>-</v>
      </c>
      <c r="G246" s="21" t="str">
        <f t="array" ref="G246">IF($D246="","",IF(ISERROR(INDEX(TempsARV,MATCH($A$3&amp;D246,triselcourse&amp;DossardsARV,0))),"-",INDEX(TempsARV,MATCH($A$3&amp;D246,triselcourse&amp;DossardsARV,0))))</f>
        <v>-</v>
      </c>
      <c r="H246" s="117" t="str">
        <f t="shared" si="42"/>
        <v/>
      </c>
      <c r="I246" s="117" t="str">
        <f t="shared" si="43"/>
        <v/>
      </c>
      <c r="J246" s="117" t="str">
        <f t="shared" si="44"/>
        <v/>
      </c>
      <c r="K246" s="117" t="str">
        <f t="shared" si="45"/>
        <v/>
      </c>
      <c r="L246" s="62" t="str">
        <f t="array" aca="1" ref="L246" ca="1">IF(ISBLANK($C246),"",IF(OR(COUNTIF(clubARV5,H246)&lt;choixt5,COUNTIF($H$2:H245,H246)),"",SUM(SMALL(IF(clubARV5=H246,$C$3:$C$401),ROW(INDIRECT("1:"&amp;choixt5))))+ROW()/9^9))</f>
        <v/>
      </c>
      <c r="M246" s="36" t="str">
        <f ca="1">IF(N246="","",ROWS(M$3:M246))</f>
        <v/>
      </c>
      <c r="N246" s="1" t="str">
        <f ca="1">IF(COUNT(POINTS1b5)&lt;ROWS(N$3:N246),"",INDEX(clubARV5,MATCH(P246,POINTS1b5,0)))</f>
        <v/>
      </c>
      <c r="O246" s="1">
        <f t="shared" ca="1" si="39"/>
        <v>399</v>
      </c>
      <c r="P246" s="2" t="str">
        <f ca="1">IF(COUNT(POINTS1b5)&lt;ROWS(P$3:P246),"",SMALL(POINTS1b5,ROWS(P$3:P246)))</f>
        <v/>
      </c>
      <c r="Q246" s="40" t="str">
        <f t="array" aca="1" ref="Q246" ca="1">IFERROR(SMALL(IF(($H$3:$H$401=$N246)*($H$3:$H$401&lt;&gt;""),$C$3:$C$401),COLUMNS($Q:Q)),"-")</f>
        <v>-</v>
      </c>
      <c r="R246" s="63" t="str">
        <f t="array" aca="1" ref="R246" ca="1">IFERROR(SMALL(IF(($H$3:$H$401=$N246)*($H$3:$H$401&lt;&gt;""),$C$3:$C$401),COLUMNS($Q:R)),"-")</f>
        <v>-</v>
      </c>
      <c r="S246" s="63" t="str">
        <f t="array" aca="1" ref="S246" ca="1">IFERROR(SMALL(IF(($H$3:$H$401=$N246)*($H$3:$H$401&lt;&gt;""),$C$3:$C$401),COLUMNS($Q:S)),"-")</f>
        <v>-</v>
      </c>
      <c r="T246" s="63" t="str">
        <f t="array" aca="1" ref="T246" ca="1">IFERROR(SMALL(IF(($H$3:$H$401=$N246)*($H$3:$H$401&lt;&gt;""),$C$3:$C$401),COLUMNS($Q:T)),"-")</f>
        <v>-</v>
      </c>
      <c r="U246" s="63" t="str">
        <f t="array" aca="1" ref="U246" ca="1">IFERROR(SMALL(IF(($H$3:$H$401=$N246)*($H$3:$H$401&lt;&gt;""),$C$3:$C$401),COLUMNS($Q:U)),"-")</f>
        <v>-</v>
      </c>
      <c r="V246" s="40" t="str">
        <f t="array" aca="1" ref="V246" ca="1">IFERROR(SMALL(IF(($H$3:$H$401=$N246)*($H$3:$H$401&lt;&gt;""),$C$3:$C$401),COLUMNS($Q:V)),"-")</f>
        <v>-</v>
      </c>
      <c r="W246" s="63" t="str">
        <f t="array" aca="1" ref="W246" ca="1">IFERROR(SMALL(IF(($H$3:$H$401=$N246)*($H$3:$H$401&lt;&gt;""),$C$3:$C$401),COLUMNS($Q:W)),"-")</f>
        <v>-</v>
      </c>
      <c r="X246" s="63" t="str">
        <f t="array" aca="1" ref="X246" ca="1">IFERROR(SMALL(IF(($H$3:$H$401=$N246)*($H$3:$H$401&lt;&gt;""),$C$3:$C$401),COLUMNS($Q:X)),"-")</f>
        <v>-</v>
      </c>
      <c r="Y246" s="63" t="str">
        <f t="array" aca="1" ref="Y246" ca="1">IFERROR(SMALL(IF(($H$3:$H$401=$N246)*($H$3:$H$401&lt;&gt;""),$C$3:$C$401),COLUMNS($Q:Y)),"-")</f>
        <v>-</v>
      </c>
      <c r="Z246" s="63" t="str">
        <f t="array" aca="1" ref="Z246" ca="1">IFERROR(SMALL(IF(($H$3:$H$401=$N246)*($H$3:$H$401&lt;&gt;""),$C$3:$C$401),COLUMNS($Q:Z)),"-")</f>
        <v>-</v>
      </c>
      <c r="AA246" s="40" t="str">
        <f t="array" aca="1" ref="AA246" ca="1">IFERROR(SMALL(IF(($H$3:$H$401=$N246)*($H$3:$H$401&lt;&gt;""),$C$3:$C$401),COLUMNS($Q:AA)),"-")</f>
        <v>-</v>
      </c>
      <c r="AB246" s="63" t="str">
        <f t="array" aca="1" ref="AB246" ca="1">IFERROR(SMALL(IF(($H$3:$H$401=$N246)*($H$3:$H$401&lt;&gt;""),$C$3:$C$401),COLUMNS($Q:AB)),"-")</f>
        <v>-</v>
      </c>
      <c r="AC246" s="63" t="str">
        <f t="array" aca="1" ref="AC246" ca="1">IFERROR(SMALL(IF(($H$3:$H$401=$N246)*($H$3:$H$401&lt;&gt;""),$C$3:$C$401),COLUMNS($Q:AC)),"-")</f>
        <v>-</v>
      </c>
      <c r="AD246" s="63" t="str">
        <f t="array" aca="1" ref="AD246" ca="1">IFERROR(SMALL(IF(($H$3:$H$401=$N246)*($H$3:$H$401&lt;&gt;""),$C$3:$C$401),COLUMNS($Q:AD)),"-")</f>
        <v>-</v>
      </c>
      <c r="AE246" s="63" t="str">
        <f t="array" aca="1" ref="AE246" ca="1">IFERROR(SMALL(IF(($H$3:$H$401=$N246)*($H$3:$H$401&lt;&gt;""),$C$3:$C$401),COLUMNS($Q:AE)),"-")</f>
        <v>-</v>
      </c>
    </row>
    <row r="247" spans="2:31" ht="13">
      <c r="B247" s="175"/>
      <c r="C247" s="19">
        <v>245</v>
      </c>
      <c r="D247" s="22" t="str">
        <f t="array" ref="D247">IF(ISERROR(INDEX(DossardsARV,MATCH($A$3&amp;C247,triselcourse&amp;claselcourARV,0))),"-",INDEX(DossardsARV,MATCH($A$3&amp;C247,triselcourse&amp;claselcourARV,0)))</f>
        <v>-</v>
      </c>
      <c r="E247" s="117" t="str">
        <f t="shared" si="40"/>
        <v>-</v>
      </c>
      <c r="F247" s="117" t="str">
        <f t="shared" si="41"/>
        <v>-</v>
      </c>
      <c r="G247" s="21" t="str">
        <f t="array" ref="G247">IF($D247="","",IF(ISERROR(INDEX(TempsARV,MATCH($A$3&amp;D247,triselcourse&amp;DossardsARV,0))),"-",INDEX(TempsARV,MATCH($A$3&amp;D247,triselcourse&amp;DossardsARV,0))))</f>
        <v>-</v>
      </c>
      <c r="H247" s="117" t="str">
        <f t="shared" si="42"/>
        <v/>
      </c>
      <c r="I247" s="117" t="str">
        <f t="shared" si="43"/>
        <v/>
      </c>
      <c r="J247" s="117" t="str">
        <f t="shared" si="44"/>
        <v/>
      </c>
      <c r="K247" s="117" t="str">
        <f t="shared" si="45"/>
        <v/>
      </c>
      <c r="L247" s="62" t="str">
        <f t="array" aca="1" ref="L247" ca="1">IF(ISBLANK($C247),"",IF(OR(COUNTIF(clubARV5,H247)&lt;choixt5,COUNTIF($H$2:H246,H247)),"",SUM(SMALL(IF(clubARV5=H247,$C$3:$C$401),ROW(INDIRECT("1:"&amp;choixt5))))+ROW()/9^9))</f>
        <v/>
      </c>
      <c r="M247" s="36" t="str">
        <f ca="1">IF(N247="","",ROWS(M$3:M247))</f>
        <v/>
      </c>
      <c r="N247" s="1" t="str">
        <f ca="1">IF(COUNT(POINTS1b5)&lt;ROWS(N$3:N247),"",INDEX(clubARV5,MATCH(P247,POINTS1b5,0)))</f>
        <v/>
      </c>
      <c r="O247" s="1">
        <f t="shared" ca="1" si="39"/>
        <v>399</v>
      </c>
      <c r="P247" s="2" t="str">
        <f ca="1">IF(COUNT(POINTS1b5)&lt;ROWS(P$3:P247),"",SMALL(POINTS1b5,ROWS(P$3:P247)))</f>
        <v/>
      </c>
      <c r="Q247" s="40" t="str">
        <f t="array" aca="1" ref="Q247" ca="1">IFERROR(SMALL(IF(($H$3:$H$401=$N247)*($H$3:$H$401&lt;&gt;""),$C$3:$C$401),COLUMNS($Q:Q)),"-")</f>
        <v>-</v>
      </c>
      <c r="R247" s="63" t="str">
        <f t="array" aca="1" ref="R247" ca="1">IFERROR(SMALL(IF(($H$3:$H$401=$N247)*($H$3:$H$401&lt;&gt;""),$C$3:$C$401),COLUMNS($Q:R)),"-")</f>
        <v>-</v>
      </c>
      <c r="S247" s="63" t="str">
        <f t="array" aca="1" ref="S247" ca="1">IFERROR(SMALL(IF(($H$3:$H$401=$N247)*($H$3:$H$401&lt;&gt;""),$C$3:$C$401),COLUMNS($Q:S)),"-")</f>
        <v>-</v>
      </c>
      <c r="T247" s="63" t="str">
        <f t="array" aca="1" ref="T247" ca="1">IFERROR(SMALL(IF(($H$3:$H$401=$N247)*($H$3:$H$401&lt;&gt;""),$C$3:$C$401),COLUMNS($Q:T)),"-")</f>
        <v>-</v>
      </c>
      <c r="U247" s="63" t="str">
        <f t="array" aca="1" ref="U247" ca="1">IFERROR(SMALL(IF(($H$3:$H$401=$N247)*($H$3:$H$401&lt;&gt;""),$C$3:$C$401),COLUMNS($Q:U)),"-")</f>
        <v>-</v>
      </c>
      <c r="V247" s="40" t="str">
        <f t="array" aca="1" ref="V247" ca="1">IFERROR(SMALL(IF(($H$3:$H$401=$N247)*($H$3:$H$401&lt;&gt;""),$C$3:$C$401),COLUMNS($Q:V)),"-")</f>
        <v>-</v>
      </c>
      <c r="W247" s="63" t="str">
        <f t="array" aca="1" ref="W247" ca="1">IFERROR(SMALL(IF(($H$3:$H$401=$N247)*($H$3:$H$401&lt;&gt;""),$C$3:$C$401),COLUMNS($Q:W)),"-")</f>
        <v>-</v>
      </c>
      <c r="X247" s="63" t="str">
        <f t="array" aca="1" ref="X247" ca="1">IFERROR(SMALL(IF(($H$3:$H$401=$N247)*($H$3:$H$401&lt;&gt;""),$C$3:$C$401),COLUMNS($Q:X)),"-")</f>
        <v>-</v>
      </c>
      <c r="Y247" s="63" t="str">
        <f t="array" aca="1" ref="Y247" ca="1">IFERROR(SMALL(IF(($H$3:$H$401=$N247)*($H$3:$H$401&lt;&gt;""),$C$3:$C$401),COLUMNS($Q:Y)),"-")</f>
        <v>-</v>
      </c>
      <c r="Z247" s="63" t="str">
        <f t="array" aca="1" ref="Z247" ca="1">IFERROR(SMALL(IF(($H$3:$H$401=$N247)*($H$3:$H$401&lt;&gt;""),$C$3:$C$401),COLUMNS($Q:Z)),"-")</f>
        <v>-</v>
      </c>
      <c r="AA247" s="40" t="str">
        <f t="array" aca="1" ref="AA247" ca="1">IFERROR(SMALL(IF(($H$3:$H$401=$N247)*($H$3:$H$401&lt;&gt;""),$C$3:$C$401),COLUMNS($Q:AA)),"-")</f>
        <v>-</v>
      </c>
      <c r="AB247" s="63" t="str">
        <f t="array" aca="1" ref="AB247" ca="1">IFERROR(SMALL(IF(($H$3:$H$401=$N247)*($H$3:$H$401&lt;&gt;""),$C$3:$C$401),COLUMNS($Q:AB)),"-")</f>
        <v>-</v>
      </c>
      <c r="AC247" s="63" t="str">
        <f t="array" aca="1" ref="AC247" ca="1">IFERROR(SMALL(IF(($H$3:$H$401=$N247)*($H$3:$H$401&lt;&gt;""),$C$3:$C$401),COLUMNS($Q:AC)),"-")</f>
        <v>-</v>
      </c>
      <c r="AD247" s="63" t="str">
        <f t="array" aca="1" ref="AD247" ca="1">IFERROR(SMALL(IF(($H$3:$H$401=$N247)*($H$3:$H$401&lt;&gt;""),$C$3:$C$401),COLUMNS($Q:AD)),"-")</f>
        <v>-</v>
      </c>
      <c r="AE247" s="63" t="str">
        <f t="array" aca="1" ref="AE247" ca="1">IFERROR(SMALL(IF(($H$3:$H$401=$N247)*($H$3:$H$401&lt;&gt;""),$C$3:$C$401),COLUMNS($Q:AE)),"-")</f>
        <v>-</v>
      </c>
    </row>
    <row r="248" spans="2:31" ht="13">
      <c r="B248" s="175"/>
      <c r="C248" s="19">
        <v>246</v>
      </c>
      <c r="D248" s="22" t="str">
        <f t="array" ref="D248">IF(ISERROR(INDEX(DossardsARV,MATCH($A$3&amp;C248,triselcourse&amp;claselcourARV,0))),"-",INDEX(DossardsARV,MATCH($A$3&amp;C248,triselcourse&amp;claselcourARV,0)))</f>
        <v>-</v>
      </c>
      <c r="E248" s="117" t="str">
        <f t="shared" si="40"/>
        <v>-</v>
      </c>
      <c r="F248" s="117" t="str">
        <f t="shared" si="41"/>
        <v>-</v>
      </c>
      <c r="G248" s="21" t="str">
        <f t="array" ref="G248">IF($D248="","",IF(ISERROR(INDEX(TempsARV,MATCH($A$3&amp;D248,triselcourse&amp;DossardsARV,0))),"-",INDEX(TempsARV,MATCH($A$3&amp;D248,triselcourse&amp;DossardsARV,0))))</f>
        <v>-</v>
      </c>
      <c r="H248" s="117" t="str">
        <f t="shared" si="42"/>
        <v/>
      </c>
      <c r="I248" s="117" t="str">
        <f t="shared" si="43"/>
        <v/>
      </c>
      <c r="J248" s="117" t="str">
        <f t="shared" si="44"/>
        <v/>
      </c>
      <c r="K248" s="117" t="str">
        <f t="shared" si="45"/>
        <v/>
      </c>
      <c r="L248" s="62" t="str">
        <f t="array" aca="1" ref="L248" ca="1">IF(ISBLANK($C248),"",IF(OR(COUNTIF(clubARV5,H248)&lt;choixt5,COUNTIF($H$2:H247,H248)),"",SUM(SMALL(IF(clubARV5=H248,$C$3:$C$401),ROW(INDIRECT("1:"&amp;choixt5))))+ROW()/9^9))</f>
        <v/>
      </c>
      <c r="M248" s="36" t="str">
        <f ca="1">IF(N248="","",ROWS(M$3:M248))</f>
        <v/>
      </c>
      <c r="N248" s="1" t="str">
        <f ca="1">IF(COUNT(POINTS1b5)&lt;ROWS(N$3:N248),"",INDEX(clubARV5,MATCH(P248,POINTS1b5,0)))</f>
        <v/>
      </c>
      <c r="O248" s="1">
        <f t="shared" ca="1" si="39"/>
        <v>399</v>
      </c>
      <c r="P248" s="2" t="str">
        <f ca="1">IF(COUNT(POINTS1b5)&lt;ROWS(P$3:P248),"",SMALL(POINTS1b5,ROWS(P$3:P248)))</f>
        <v/>
      </c>
      <c r="Q248" s="40" t="str">
        <f t="array" aca="1" ref="Q248" ca="1">IFERROR(SMALL(IF(($H$3:$H$401=$N248)*($H$3:$H$401&lt;&gt;""),$C$3:$C$401),COLUMNS($Q:Q)),"-")</f>
        <v>-</v>
      </c>
      <c r="R248" s="63" t="str">
        <f t="array" aca="1" ref="R248" ca="1">IFERROR(SMALL(IF(($H$3:$H$401=$N248)*($H$3:$H$401&lt;&gt;""),$C$3:$C$401),COLUMNS($Q:R)),"-")</f>
        <v>-</v>
      </c>
      <c r="S248" s="63" t="str">
        <f t="array" aca="1" ref="S248" ca="1">IFERROR(SMALL(IF(($H$3:$H$401=$N248)*($H$3:$H$401&lt;&gt;""),$C$3:$C$401),COLUMNS($Q:S)),"-")</f>
        <v>-</v>
      </c>
      <c r="T248" s="63" t="str">
        <f t="array" aca="1" ref="T248" ca="1">IFERROR(SMALL(IF(($H$3:$H$401=$N248)*($H$3:$H$401&lt;&gt;""),$C$3:$C$401),COLUMNS($Q:T)),"-")</f>
        <v>-</v>
      </c>
      <c r="U248" s="63" t="str">
        <f t="array" aca="1" ref="U248" ca="1">IFERROR(SMALL(IF(($H$3:$H$401=$N248)*($H$3:$H$401&lt;&gt;""),$C$3:$C$401),COLUMNS($Q:U)),"-")</f>
        <v>-</v>
      </c>
      <c r="V248" s="40" t="str">
        <f t="array" aca="1" ref="V248" ca="1">IFERROR(SMALL(IF(($H$3:$H$401=$N248)*($H$3:$H$401&lt;&gt;""),$C$3:$C$401),COLUMNS($Q:V)),"-")</f>
        <v>-</v>
      </c>
      <c r="W248" s="63" t="str">
        <f t="array" aca="1" ref="W248" ca="1">IFERROR(SMALL(IF(($H$3:$H$401=$N248)*($H$3:$H$401&lt;&gt;""),$C$3:$C$401),COLUMNS($Q:W)),"-")</f>
        <v>-</v>
      </c>
      <c r="X248" s="63" t="str">
        <f t="array" aca="1" ref="X248" ca="1">IFERROR(SMALL(IF(($H$3:$H$401=$N248)*($H$3:$H$401&lt;&gt;""),$C$3:$C$401),COLUMNS($Q:X)),"-")</f>
        <v>-</v>
      </c>
      <c r="Y248" s="63" t="str">
        <f t="array" aca="1" ref="Y248" ca="1">IFERROR(SMALL(IF(($H$3:$H$401=$N248)*($H$3:$H$401&lt;&gt;""),$C$3:$C$401),COLUMNS($Q:Y)),"-")</f>
        <v>-</v>
      </c>
      <c r="Z248" s="63" t="str">
        <f t="array" aca="1" ref="Z248" ca="1">IFERROR(SMALL(IF(($H$3:$H$401=$N248)*($H$3:$H$401&lt;&gt;""),$C$3:$C$401),COLUMNS($Q:Z)),"-")</f>
        <v>-</v>
      </c>
      <c r="AA248" s="40" t="str">
        <f t="array" aca="1" ref="AA248" ca="1">IFERROR(SMALL(IF(($H$3:$H$401=$N248)*($H$3:$H$401&lt;&gt;""),$C$3:$C$401),COLUMNS($Q:AA)),"-")</f>
        <v>-</v>
      </c>
      <c r="AB248" s="63" t="str">
        <f t="array" aca="1" ref="AB248" ca="1">IFERROR(SMALL(IF(($H$3:$H$401=$N248)*($H$3:$H$401&lt;&gt;""),$C$3:$C$401),COLUMNS($Q:AB)),"-")</f>
        <v>-</v>
      </c>
      <c r="AC248" s="63" t="str">
        <f t="array" aca="1" ref="AC248" ca="1">IFERROR(SMALL(IF(($H$3:$H$401=$N248)*($H$3:$H$401&lt;&gt;""),$C$3:$C$401),COLUMNS($Q:AC)),"-")</f>
        <v>-</v>
      </c>
      <c r="AD248" s="63" t="str">
        <f t="array" aca="1" ref="AD248" ca="1">IFERROR(SMALL(IF(($H$3:$H$401=$N248)*($H$3:$H$401&lt;&gt;""),$C$3:$C$401),COLUMNS($Q:AD)),"-")</f>
        <v>-</v>
      </c>
      <c r="AE248" s="63" t="str">
        <f t="array" aca="1" ref="AE248" ca="1">IFERROR(SMALL(IF(($H$3:$H$401=$N248)*($H$3:$H$401&lt;&gt;""),$C$3:$C$401),COLUMNS($Q:AE)),"-")</f>
        <v>-</v>
      </c>
    </row>
    <row r="249" spans="2:31" ht="13">
      <c r="B249" s="175"/>
      <c r="C249" s="19">
        <v>247</v>
      </c>
      <c r="D249" s="22" t="str">
        <f t="array" ref="D249">IF(ISERROR(INDEX(DossardsARV,MATCH($A$3&amp;C249,triselcourse&amp;claselcourARV,0))),"-",INDEX(DossardsARV,MATCH($A$3&amp;C249,triselcourse&amp;claselcourARV,0)))</f>
        <v>-</v>
      </c>
      <c r="E249" s="117" t="str">
        <f t="shared" si="40"/>
        <v>-</v>
      </c>
      <c r="F249" s="117" t="str">
        <f t="shared" si="41"/>
        <v>-</v>
      </c>
      <c r="G249" s="21" t="str">
        <f t="array" ref="G249">IF($D249="","",IF(ISERROR(INDEX(TempsARV,MATCH($A$3&amp;D249,triselcourse&amp;DossardsARV,0))),"-",INDEX(TempsARV,MATCH($A$3&amp;D249,triselcourse&amp;DossardsARV,0))))</f>
        <v>-</v>
      </c>
      <c r="H249" s="117" t="str">
        <f t="shared" si="42"/>
        <v/>
      </c>
      <c r="I249" s="117" t="str">
        <f t="shared" si="43"/>
        <v/>
      </c>
      <c r="J249" s="117" t="str">
        <f t="shared" si="44"/>
        <v/>
      </c>
      <c r="K249" s="117" t="str">
        <f t="shared" si="45"/>
        <v/>
      </c>
      <c r="L249" s="62" t="str">
        <f t="array" aca="1" ref="L249" ca="1">IF(ISBLANK($C249),"",IF(OR(COUNTIF(clubARV5,H249)&lt;choixt5,COUNTIF($H$2:H248,H249)),"",SUM(SMALL(IF(clubARV5=H249,$C$3:$C$401),ROW(INDIRECT("1:"&amp;choixt5))))+ROW()/9^9))</f>
        <v/>
      </c>
      <c r="M249" s="36" t="str">
        <f ca="1">IF(N249="","",ROWS(M$3:M249))</f>
        <v/>
      </c>
      <c r="N249" s="1" t="str">
        <f ca="1">IF(COUNT(POINTS1b5)&lt;ROWS(N$3:N249),"",INDEX(clubARV5,MATCH(P249,POINTS1b5,0)))</f>
        <v/>
      </c>
      <c r="O249" s="1">
        <f t="shared" ca="1" si="39"/>
        <v>399</v>
      </c>
      <c r="P249" s="2" t="str">
        <f ca="1">IF(COUNT(POINTS1b5)&lt;ROWS(P$3:P249),"",SMALL(POINTS1b5,ROWS(P$3:P249)))</f>
        <v/>
      </c>
      <c r="Q249" s="40" t="str">
        <f t="array" aca="1" ref="Q249" ca="1">IFERROR(SMALL(IF(($H$3:$H$401=$N249)*($H$3:$H$401&lt;&gt;""),$C$3:$C$401),COLUMNS($Q:Q)),"-")</f>
        <v>-</v>
      </c>
      <c r="R249" s="63" t="str">
        <f t="array" aca="1" ref="R249" ca="1">IFERROR(SMALL(IF(($H$3:$H$401=$N249)*($H$3:$H$401&lt;&gt;""),$C$3:$C$401),COLUMNS($Q:R)),"-")</f>
        <v>-</v>
      </c>
      <c r="S249" s="63" t="str">
        <f t="array" aca="1" ref="S249" ca="1">IFERROR(SMALL(IF(($H$3:$H$401=$N249)*($H$3:$H$401&lt;&gt;""),$C$3:$C$401),COLUMNS($Q:S)),"-")</f>
        <v>-</v>
      </c>
      <c r="T249" s="63" t="str">
        <f t="array" aca="1" ref="T249" ca="1">IFERROR(SMALL(IF(($H$3:$H$401=$N249)*($H$3:$H$401&lt;&gt;""),$C$3:$C$401),COLUMNS($Q:T)),"-")</f>
        <v>-</v>
      </c>
      <c r="U249" s="63" t="str">
        <f t="array" aca="1" ref="U249" ca="1">IFERROR(SMALL(IF(($H$3:$H$401=$N249)*($H$3:$H$401&lt;&gt;""),$C$3:$C$401),COLUMNS($Q:U)),"-")</f>
        <v>-</v>
      </c>
      <c r="V249" s="40" t="str">
        <f t="array" aca="1" ref="V249" ca="1">IFERROR(SMALL(IF(($H$3:$H$401=$N249)*($H$3:$H$401&lt;&gt;""),$C$3:$C$401),COLUMNS($Q:V)),"-")</f>
        <v>-</v>
      </c>
      <c r="W249" s="63" t="str">
        <f t="array" aca="1" ref="W249" ca="1">IFERROR(SMALL(IF(($H$3:$H$401=$N249)*($H$3:$H$401&lt;&gt;""),$C$3:$C$401),COLUMNS($Q:W)),"-")</f>
        <v>-</v>
      </c>
      <c r="X249" s="63" t="str">
        <f t="array" aca="1" ref="X249" ca="1">IFERROR(SMALL(IF(($H$3:$H$401=$N249)*($H$3:$H$401&lt;&gt;""),$C$3:$C$401),COLUMNS($Q:X)),"-")</f>
        <v>-</v>
      </c>
      <c r="Y249" s="63" t="str">
        <f t="array" aca="1" ref="Y249" ca="1">IFERROR(SMALL(IF(($H$3:$H$401=$N249)*($H$3:$H$401&lt;&gt;""),$C$3:$C$401),COLUMNS($Q:Y)),"-")</f>
        <v>-</v>
      </c>
      <c r="Z249" s="63" t="str">
        <f t="array" aca="1" ref="Z249" ca="1">IFERROR(SMALL(IF(($H$3:$H$401=$N249)*($H$3:$H$401&lt;&gt;""),$C$3:$C$401),COLUMNS($Q:Z)),"-")</f>
        <v>-</v>
      </c>
      <c r="AA249" s="40" t="str">
        <f t="array" aca="1" ref="AA249" ca="1">IFERROR(SMALL(IF(($H$3:$H$401=$N249)*($H$3:$H$401&lt;&gt;""),$C$3:$C$401),COLUMNS($Q:AA)),"-")</f>
        <v>-</v>
      </c>
      <c r="AB249" s="63" t="str">
        <f t="array" aca="1" ref="AB249" ca="1">IFERROR(SMALL(IF(($H$3:$H$401=$N249)*($H$3:$H$401&lt;&gt;""),$C$3:$C$401),COLUMNS($Q:AB)),"-")</f>
        <v>-</v>
      </c>
      <c r="AC249" s="63" t="str">
        <f t="array" aca="1" ref="AC249" ca="1">IFERROR(SMALL(IF(($H$3:$H$401=$N249)*($H$3:$H$401&lt;&gt;""),$C$3:$C$401),COLUMNS($Q:AC)),"-")</f>
        <v>-</v>
      </c>
      <c r="AD249" s="63" t="str">
        <f t="array" aca="1" ref="AD249" ca="1">IFERROR(SMALL(IF(($H$3:$H$401=$N249)*($H$3:$H$401&lt;&gt;""),$C$3:$C$401),COLUMNS($Q:AD)),"-")</f>
        <v>-</v>
      </c>
      <c r="AE249" s="63" t="str">
        <f t="array" aca="1" ref="AE249" ca="1">IFERROR(SMALL(IF(($H$3:$H$401=$N249)*($H$3:$H$401&lt;&gt;""),$C$3:$C$401),COLUMNS($Q:AE)),"-")</f>
        <v>-</v>
      </c>
    </row>
    <row r="250" spans="2:31" ht="13">
      <c r="B250" s="175"/>
      <c r="C250" s="19">
        <v>248</v>
      </c>
      <c r="D250" s="22" t="str">
        <f t="array" ref="D250">IF(ISERROR(INDEX(DossardsARV,MATCH($A$3&amp;C250,triselcourse&amp;claselcourARV,0))),"-",INDEX(DossardsARV,MATCH($A$3&amp;C250,triselcourse&amp;claselcourARV,0)))</f>
        <v>-</v>
      </c>
      <c r="E250" s="117" t="str">
        <f t="shared" si="40"/>
        <v>-</v>
      </c>
      <c r="F250" s="117" t="str">
        <f t="shared" si="41"/>
        <v>-</v>
      </c>
      <c r="G250" s="21" t="str">
        <f t="array" ref="G250">IF($D250="","",IF(ISERROR(INDEX(TempsARV,MATCH($A$3&amp;D250,triselcourse&amp;DossardsARV,0))),"-",INDEX(TempsARV,MATCH($A$3&amp;D250,triselcourse&amp;DossardsARV,0))))</f>
        <v>-</v>
      </c>
      <c r="H250" s="117" t="str">
        <f t="shared" si="42"/>
        <v/>
      </c>
      <c r="I250" s="117" t="str">
        <f t="shared" si="43"/>
        <v/>
      </c>
      <c r="J250" s="117" t="str">
        <f t="shared" si="44"/>
        <v/>
      </c>
      <c r="K250" s="117" t="str">
        <f t="shared" si="45"/>
        <v/>
      </c>
      <c r="L250" s="62" t="str">
        <f t="array" aca="1" ref="L250" ca="1">IF(ISBLANK($C250),"",IF(OR(COUNTIF(clubARV5,H250)&lt;choixt5,COUNTIF($H$2:H249,H250)),"",SUM(SMALL(IF(clubARV5=H250,$C$3:$C$401),ROW(INDIRECT("1:"&amp;choixt5))))+ROW()/9^9))</f>
        <v/>
      </c>
      <c r="M250" s="36" t="str">
        <f ca="1">IF(N250="","",ROWS(M$3:M250))</f>
        <v/>
      </c>
      <c r="N250" s="1" t="str">
        <f ca="1">IF(COUNT(POINTS1b5)&lt;ROWS(N$3:N250),"",INDEX(clubARV5,MATCH(P250,POINTS1b5,0)))</f>
        <v/>
      </c>
      <c r="O250" s="1">
        <f t="shared" ca="1" si="39"/>
        <v>399</v>
      </c>
      <c r="P250" s="2" t="str">
        <f ca="1">IF(COUNT(POINTS1b5)&lt;ROWS(P$3:P250),"",SMALL(POINTS1b5,ROWS(P$3:P250)))</f>
        <v/>
      </c>
      <c r="Q250" s="40" t="str">
        <f t="array" aca="1" ref="Q250" ca="1">IFERROR(SMALL(IF(($H$3:$H$401=$N250)*($H$3:$H$401&lt;&gt;""),$C$3:$C$401),COLUMNS($Q:Q)),"-")</f>
        <v>-</v>
      </c>
      <c r="R250" s="63" t="str">
        <f t="array" aca="1" ref="R250" ca="1">IFERROR(SMALL(IF(($H$3:$H$401=$N250)*($H$3:$H$401&lt;&gt;""),$C$3:$C$401),COLUMNS($Q:R)),"-")</f>
        <v>-</v>
      </c>
      <c r="S250" s="63" t="str">
        <f t="array" aca="1" ref="S250" ca="1">IFERROR(SMALL(IF(($H$3:$H$401=$N250)*($H$3:$H$401&lt;&gt;""),$C$3:$C$401),COLUMNS($Q:S)),"-")</f>
        <v>-</v>
      </c>
      <c r="T250" s="63" t="str">
        <f t="array" aca="1" ref="T250" ca="1">IFERROR(SMALL(IF(($H$3:$H$401=$N250)*($H$3:$H$401&lt;&gt;""),$C$3:$C$401),COLUMNS($Q:T)),"-")</f>
        <v>-</v>
      </c>
      <c r="U250" s="63" t="str">
        <f t="array" aca="1" ref="U250" ca="1">IFERROR(SMALL(IF(($H$3:$H$401=$N250)*($H$3:$H$401&lt;&gt;""),$C$3:$C$401),COLUMNS($Q:U)),"-")</f>
        <v>-</v>
      </c>
      <c r="V250" s="40" t="str">
        <f t="array" aca="1" ref="V250" ca="1">IFERROR(SMALL(IF(($H$3:$H$401=$N250)*($H$3:$H$401&lt;&gt;""),$C$3:$C$401),COLUMNS($Q:V)),"-")</f>
        <v>-</v>
      </c>
      <c r="W250" s="63" t="str">
        <f t="array" aca="1" ref="W250" ca="1">IFERROR(SMALL(IF(($H$3:$H$401=$N250)*($H$3:$H$401&lt;&gt;""),$C$3:$C$401),COLUMNS($Q:W)),"-")</f>
        <v>-</v>
      </c>
      <c r="X250" s="63" t="str">
        <f t="array" aca="1" ref="X250" ca="1">IFERROR(SMALL(IF(($H$3:$H$401=$N250)*($H$3:$H$401&lt;&gt;""),$C$3:$C$401),COLUMNS($Q:X)),"-")</f>
        <v>-</v>
      </c>
      <c r="Y250" s="63" t="str">
        <f t="array" aca="1" ref="Y250" ca="1">IFERROR(SMALL(IF(($H$3:$H$401=$N250)*($H$3:$H$401&lt;&gt;""),$C$3:$C$401),COLUMNS($Q:Y)),"-")</f>
        <v>-</v>
      </c>
      <c r="Z250" s="63" t="str">
        <f t="array" aca="1" ref="Z250" ca="1">IFERROR(SMALL(IF(($H$3:$H$401=$N250)*($H$3:$H$401&lt;&gt;""),$C$3:$C$401),COLUMNS($Q:Z)),"-")</f>
        <v>-</v>
      </c>
      <c r="AA250" s="40" t="str">
        <f t="array" aca="1" ref="AA250" ca="1">IFERROR(SMALL(IF(($H$3:$H$401=$N250)*($H$3:$H$401&lt;&gt;""),$C$3:$C$401),COLUMNS($Q:AA)),"-")</f>
        <v>-</v>
      </c>
      <c r="AB250" s="63" t="str">
        <f t="array" aca="1" ref="AB250" ca="1">IFERROR(SMALL(IF(($H$3:$H$401=$N250)*($H$3:$H$401&lt;&gt;""),$C$3:$C$401),COLUMNS($Q:AB)),"-")</f>
        <v>-</v>
      </c>
      <c r="AC250" s="63" t="str">
        <f t="array" aca="1" ref="AC250" ca="1">IFERROR(SMALL(IF(($H$3:$H$401=$N250)*($H$3:$H$401&lt;&gt;""),$C$3:$C$401),COLUMNS($Q:AC)),"-")</f>
        <v>-</v>
      </c>
      <c r="AD250" s="63" t="str">
        <f t="array" aca="1" ref="AD250" ca="1">IFERROR(SMALL(IF(($H$3:$H$401=$N250)*($H$3:$H$401&lt;&gt;""),$C$3:$C$401),COLUMNS($Q:AD)),"-")</f>
        <v>-</v>
      </c>
      <c r="AE250" s="63" t="str">
        <f t="array" aca="1" ref="AE250" ca="1">IFERROR(SMALL(IF(($H$3:$H$401=$N250)*($H$3:$H$401&lt;&gt;""),$C$3:$C$401),COLUMNS($Q:AE)),"-")</f>
        <v>-</v>
      </c>
    </row>
    <row r="251" spans="2:31" ht="13">
      <c r="B251" s="175"/>
      <c r="C251" s="19">
        <v>249</v>
      </c>
      <c r="D251" s="22" t="str">
        <f t="array" ref="D251">IF(ISERROR(INDEX(DossardsARV,MATCH($A$3&amp;C251,triselcourse&amp;claselcourARV,0))),"-",INDEX(DossardsARV,MATCH($A$3&amp;C251,triselcourse&amp;claselcourARV,0)))</f>
        <v>-</v>
      </c>
      <c r="E251" s="117" t="str">
        <f t="shared" si="40"/>
        <v>-</v>
      </c>
      <c r="F251" s="117" t="str">
        <f t="shared" si="41"/>
        <v>-</v>
      </c>
      <c r="G251" s="21" t="str">
        <f t="array" ref="G251">IF($D251="","",IF(ISERROR(INDEX(TempsARV,MATCH($A$3&amp;D251,triselcourse&amp;DossardsARV,0))),"-",INDEX(TempsARV,MATCH($A$3&amp;D251,triselcourse&amp;DossardsARV,0))))</f>
        <v>-</v>
      </c>
      <c r="H251" s="117" t="str">
        <f t="shared" si="42"/>
        <v/>
      </c>
      <c r="I251" s="117" t="str">
        <f t="shared" si="43"/>
        <v/>
      </c>
      <c r="J251" s="117" t="str">
        <f t="shared" si="44"/>
        <v/>
      </c>
      <c r="K251" s="117" t="str">
        <f t="shared" si="45"/>
        <v/>
      </c>
      <c r="L251" s="62" t="str">
        <f t="array" aca="1" ref="L251" ca="1">IF(ISBLANK($C251),"",IF(OR(COUNTIF(clubARV5,H251)&lt;choixt5,COUNTIF($H$2:H250,H251)),"",SUM(SMALL(IF(clubARV5=H251,$C$3:$C$401),ROW(INDIRECT("1:"&amp;choixt5))))+ROW()/9^9))</f>
        <v/>
      </c>
      <c r="M251" s="36" t="str">
        <f ca="1">IF(N251="","",ROWS(M$3:M251))</f>
        <v/>
      </c>
      <c r="N251" s="1" t="str">
        <f ca="1">IF(COUNT(POINTS1b5)&lt;ROWS(N$3:N251),"",INDEX(clubARV5,MATCH(P251,POINTS1b5,0)))</f>
        <v/>
      </c>
      <c r="O251" s="1">
        <f t="shared" ca="1" si="39"/>
        <v>399</v>
      </c>
      <c r="P251" s="2" t="str">
        <f ca="1">IF(COUNT(POINTS1b5)&lt;ROWS(P$3:P251),"",SMALL(POINTS1b5,ROWS(P$3:P251)))</f>
        <v/>
      </c>
      <c r="Q251" s="40" t="str">
        <f t="array" aca="1" ref="Q251" ca="1">IFERROR(SMALL(IF(($H$3:$H$401=$N251)*($H$3:$H$401&lt;&gt;""),$C$3:$C$401),COLUMNS($Q:Q)),"-")</f>
        <v>-</v>
      </c>
      <c r="R251" s="63" t="str">
        <f t="array" aca="1" ref="R251" ca="1">IFERROR(SMALL(IF(($H$3:$H$401=$N251)*($H$3:$H$401&lt;&gt;""),$C$3:$C$401),COLUMNS($Q:R)),"-")</f>
        <v>-</v>
      </c>
      <c r="S251" s="63" t="str">
        <f t="array" aca="1" ref="S251" ca="1">IFERROR(SMALL(IF(($H$3:$H$401=$N251)*($H$3:$H$401&lt;&gt;""),$C$3:$C$401),COLUMNS($Q:S)),"-")</f>
        <v>-</v>
      </c>
      <c r="T251" s="63" t="str">
        <f t="array" aca="1" ref="T251" ca="1">IFERROR(SMALL(IF(($H$3:$H$401=$N251)*($H$3:$H$401&lt;&gt;""),$C$3:$C$401),COLUMNS($Q:T)),"-")</f>
        <v>-</v>
      </c>
      <c r="U251" s="63" t="str">
        <f t="array" aca="1" ref="U251" ca="1">IFERROR(SMALL(IF(($H$3:$H$401=$N251)*($H$3:$H$401&lt;&gt;""),$C$3:$C$401),COLUMNS($Q:U)),"-")</f>
        <v>-</v>
      </c>
      <c r="V251" s="40" t="str">
        <f t="array" aca="1" ref="V251" ca="1">IFERROR(SMALL(IF(($H$3:$H$401=$N251)*($H$3:$H$401&lt;&gt;""),$C$3:$C$401),COLUMNS($Q:V)),"-")</f>
        <v>-</v>
      </c>
      <c r="W251" s="63" t="str">
        <f t="array" aca="1" ref="W251" ca="1">IFERROR(SMALL(IF(($H$3:$H$401=$N251)*($H$3:$H$401&lt;&gt;""),$C$3:$C$401),COLUMNS($Q:W)),"-")</f>
        <v>-</v>
      </c>
      <c r="X251" s="63" t="str">
        <f t="array" aca="1" ref="X251" ca="1">IFERROR(SMALL(IF(($H$3:$H$401=$N251)*($H$3:$H$401&lt;&gt;""),$C$3:$C$401),COLUMNS($Q:X)),"-")</f>
        <v>-</v>
      </c>
      <c r="Y251" s="63" t="str">
        <f t="array" aca="1" ref="Y251" ca="1">IFERROR(SMALL(IF(($H$3:$H$401=$N251)*($H$3:$H$401&lt;&gt;""),$C$3:$C$401),COLUMNS($Q:Y)),"-")</f>
        <v>-</v>
      </c>
      <c r="Z251" s="63" t="str">
        <f t="array" aca="1" ref="Z251" ca="1">IFERROR(SMALL(IF(($H$3:$H$401=$N251)*($H$3:$H$401&lt;&gt;""),$C$3:$C$401),COLUMNS($Q:Z)),"-")</f>
        <v>-</v>
      </c>
      <c r="AA251" s="40" t="str">
        <f t="array" aca="1" ref="AA251" ca="1">IFERROR(SMALL(IF(($H$3:$H$401=$N251)*($H$3:$H$401&lt;&gt;""),$C$3:$C$401),COLUMNS($Q:AA)),"-")</f>
        <v>-</v>
      </c>
      <c r="AB251" s="63" t="str">
        <f t="array" aca="1" ref="AB251" ca="1">IFERROR(SMALL(IF(($H$3:$H$401=$N251)*($H$3:$H$401&lt;&gt;""),$C$3:$C$401),COLUMNS($Q:AB)),"-")</f>
        <v>-</v>
      </c>
      <c r="AC251" s="63" t="str">
        <f t="array" aca="1" ref="AC251" ca="1">IFERROR(SMALL(IF(($H$3:$H$401=$N251)*($H$3:$H$401&lt;&gt;""),$C$3:$C$401),COLUMNS($Q:AC)),"-")</f>
        <v>-</v>
      </c>
      <c r="AD251" s="63" t="str">
        <f t="array" aca="1" ref="AD251" ca="1">IFERROR(SMALL(IF(($H$3:$H$401=$N251)*($H$3:$H$401&lt;&gt;""),$C$3:$C$401),COLUMNS($Q:AD)),"-")</f>
        <v>-</v>
      </c>
      <c r="AE251" s="63" t="str">
        <f t="array" aca="1" ref="AE251" ca="1">IFERROR(SMALL(IF(($H$3:$H$401=$N251)*($H$3:$H$401&lt;&gt;""),$C$3:$C$401),COLUMNS($Q:AE)),"-")</f>
        <v>-</v>
      </c>
    </row>
    <row r="252" spans="2:31" ht="13">
      <c r="B252" s="175"/>
      <c r="C252" s="19">
        <v>250</v>
      </c>
      <c r="D252" s="22" t="str">
        <f t="array" ref="D252">IF(ISERROR(INDEX(DossardsARV,MATCH($A$3&amp;C252,triselcourse&amp;claselcourARV,0))),"-",INDEX(DossardsARV,MATCH($A$3&amp;C252,triselcourse&amp;claselcourARV,0)))</f>
        <v>-</v>
      </c>
      <c r="E252" s="117" t="str">
        <f t="shared" si="40"/>
        <v>-</v>
      </c>
      <c r="F252" s="117" t="str">
        <f t="shared" si="41"/>
        <v>-</v>
      </c>
      <c r="G252" s="21" t="str">
        <f t="array" ref="G252">IF($D252="","",IF(ISERROR(INDEX(TempsARV,MATCH($A$3&amp;D252,triselcourse&amp;DossardsARV,0))),"-",INDEX(TempsARV,MATCH($A$3&amp;D252,triselcourse&amp;DossardsARV,0))))</f>
        <v>-</v>
      </c>
      <c r="H252" s="117" t="str">
        <f t="shared" si="42"/>
        <v/>
      </c>
      <c r="I252" s="117" t="str">
        <f t="shared" si="43"/>
        <v/>
      </c>
      <c r="J252" s="117" t="str">
        <f t="shared" si="44"/>
        <v/>
      </c>
      <c r="K252" s="117" t="str">
        <f t="shared" si="45"/>
        <v/>
      </c>
      <c r="L252" s="62" t="str">
        <f t="array" aca="1" ref="L252" ca="1">IF(ISBLANK($C252),"",IF(OR(COUNTIF(clubARV5,H252)&lt;choixt5,COUNTIF($H$2:H251,H252)),"",SUM(SMALL(IF(clubARV5=H252,$C$3:$C$401),ROW(INDIRECT("1:"&amp;choixt5))))+ROW()/9^9))</f>
        <v/>
      </c>
      <c r="M252" s="36" t="str">
        <f ca="1">IF(N252="","",ROWS(M$3:M252))</f>
        <v/>
      </c>
      <c r="N252" s="1" t="str">
        <f ca="1">IF(COUNT(POINTS1b5)&lt;ROWS(N$3:N252),"",INDEX(clubARV5,MATCH(P252,POINTS1b5,0)))</f>
        <v/>
      </c>
      <c r="O252" s="1">
        <f t="shared" ca="1" si="39"/>
        <v>399</v>
      </c>
      <c r="P252" s="2" t="str">
        <f ca="1">IF(COUNT(POINTS1b5)&lt;ROWS(P$3:P252),"",SMALL(POINTS1b5,ROWS(P$3:P252)))</f>
        <v/>
      </c>
      <c r="Q252" s="40" t="str">
        <f t="array" aca="1" ref="Q252" ca="1">IFERROR(SMALL(IF(($H$3:$H$401=$N252)*($H$3:$H$401&lt;&gt;""),$C$3:$C$401),COLUMNS($Q:Q)),"-")</f>
        <v>-</v>
      </c>
      <c r="R252" s="63" t="str">
        <f t="array" aca="1" ref="R252" ca="1">IFERROR(SMALL(IF(($H$3:$H$401=$N252)*($H$3:$H$401&lt;&gt;""),$C$3:$C$401),COLUMNS($Q:R)),"-")</f>
        <v>-</v>
      </c>
      <c r="S252" s="63" t="str">
        <f t="array" aca="1" ref="S252" ca="1">IFERROR(SMALL(IF(($H$3:$H$401=$N252)*($H$3:$H$401&lt;&gt;""),$C$3:$C$401),COLUMNS($Q:S)),"-")</f>
        <v>-</v>
      </c>
      <c r="T252" s="63" t="str">
        <f t="array" aca="1" ref="T252" ca="1">IFERROR(SMALL(IF(($H$3:$H$401=$N252)*($H$3:$H$401&lt;&gt;""),$C$3:$C$401),COLUMNS($Q:T)),"-")</f>
        <v>-</v>
      </c>
      <c r="U252" s="63" t="str">
        <f t="array" aca="1" ref="U252" ca="1">IFERROR(SMALL(IF(($H$3:$H$401=$N252)*($H$3:$H$401&lt;&gt;""),$C$3:$C$401),COLUMNS($Q:U)),"-")</f>
        <v>-</v>
      </c>
      <c r="V252" s="40" t="str">
        <f t="array" aca="1" ref="V252" ca="1">IFERROR(SMALL(IF(($H$3:$H$401=$N252)*($H$3:$H$401&lt;&gt;""),$C$3:$C$401),COLUMNS($Q:V)),"-")</f>
        <v>-</v>
      </c>
      <c r="W252" s="63" t="str">
        <f t="array" aca="1" ref="W252" ca="1">IFERROR(SMALL(IF(($H$3:$H$401=$N252)*($H$3:$H$401&lt;&gt;""),$C$3:$C$401),COLUMNS($Q:W)),"-")</f>
        <v>-</v>
      </c>
      <c r="X252" s="63" t="str">
        <f t="array" aca="1" ref="X252" ca="1">IFERROR(SMALL(IF(($H$3:$H$401=$N252)*($H$3:$H$401&lt;&gt;""),$C$3:$C$401),COLUMNS($Q:X)),"-")</f>
        <v>-</v>
      </c>
      <c r="Y252" s="63" t="str">
        <f t="array" aca="1" ref="Y252" ca="1">IFERROR(SMALL(IF(($H$3:$H$401=$N252)*($H$3:$H$401&lt;&gt;""),$C$3:$C$401),COLUMNS($Q:Y)),"-")</f>
        <v>-</v>
      </c>
      <c r="Z252" s="63" t="str">
        <f t="array" aca="1" ref="Z252" ca="1">IFERROR(SMALL(IF(($H$3:$H$401=$N252)*($H$3:$H$401&lt;&gt;""),$C$3:$C$401),COLUMNS($Q:Z)),"-")</f>
        <v>-</v>
      </c>
      <c r="AA252" s="40" t="str">
        <f t="array" aca="1" ref="AA252" ca="1">IFERROR(SMALL(IF(($H$3:$H$401=$N252)*($H$3:$H$401&lt;&gt;""),$C$3:$C$401),COLUMNS($Q:AA)),"-")</f>
        <v>-</v>
      </c>
      <c r="AB252" s="63" t="str">
        <f t="array" aca="1" ref="AB252" ca="1">IFERROR(SMALL(IF(($H$3:$H$401=$N252)*($H$3:$H$401&lt;&gt;""),$C$3:$C$401),COLUMNS($Q:AB)),"-")</f>
        <v>-</v>
      </c>
      <c r="AC252" s="63" t="str">
        <f t="array" aca="1" ref="AC252" ca="1">IFERROR(SMALL(IF(($H$3:$H$401=$N252)*($H$3:$H$401&lt;&gt;""),$C$3:$C$401),COLUMNS($Q:AC)),"-")</f>
        <v>-</v>
      </c>
      <c r="AD252" s="63" t="str">
        <f t="array" aca="1" ref="AD252" ca="1">IFERROR(SMALL(IF(($H$3:$H$401=$N252)*($H$3:$H$401&lt;&gt;""),$C$3:$C$401),COLUMNS($Q:AD)),"-")</f>
        <v>-</v>
      </c>
      <c r="AE252" s="63" t="str">
        <f t="array" aca="1" ref="AE252" ca="1">IFERROR(SMALL(IF(($H$3:$H$401=$N252)*($H$3:$H$401&lt;&gt;""),$C$3:$C$401),COLUMNS($Q:AE)),"-")</f>
        <v>-</v>
      </c>
    </row>
    <row r="253" spans="2:31" ht="13">
      <c r="B253" s="175"/>
      <c r="C253" s="19">
        <v>251</v>
      </c>
      <c r="D253" s="22" t="str">
        <f t="array" ref="D253">IF(ISERROR(INDEX(DossardsARV,MATCH($A$3&amp;C253,triselcourse&amp;claselcourARV,0))),"-",INDEX(DossardsARV,MATCH($A$3&amp;C253,triselcourse&amp;claselcourARV,0)))</f>
        <v>-</v>
      </c>
      <c r="E253" s="117" t="str">
        <f t="shared" si="40"/>
        <v>-</v>
      </c>
      <c r="F253" s="117" t="str">
        <f t="shared" si="41"/>
        <v>-</v>
      </c>
      <c r="G253" s="21" t="str">
        <f t="array" ref="G253">IF($D253="","",IF(ISERROR(INDEX(TempsARV,MATCH($A$3&amp;D253,triselcourse&amp;DossardsARV,0))),"-",INDEX(TempsARV,MATCH($A$3&amp;D253,triselcourse&amp;DossardsARV,0))))</f>
        <v>-</v>
      </c>
      <c r="H253" s="117" t="str">
        <f t="shared" si="42"/>
        <v/>
      </c>
      <c r="I253" s="117" t="str">
        <f t="shared" si="43"/>
        <v/>
      </c>
      <c r="J253" s="117" t="str">
        <f t="shared" si="44"/>
        <v/>
      </c>
      <c r="K253" s="117" t="str">
        <f t="shared" si="45"/>
        <v/>
      </c>
      <c r="L253" s="62" t="str">
        <f t="array" aca="1" ref="L253" ca="1">IF(ISBLANK($C253),"",IF(OR(COUNTIF(clubARV5,H253)&lt;choixt5,COUNTIF($H$2:H252,H253)),"",SUM(SMALL(IF(clubARV5=H253,$C$3:$C$401),ROW(INDIRECT("1:"&amp;choixt5))))+ROW()/9^9))</f>
        <v/>
      </c>
      <c r="M253" s="36" t="str">
        <f ca="1">IF(N253="","",ROWS(M$3:M253))</f>
        <v/>
      </c>
      <c r="N253" s="1" t="str">
        <f ca="1">IF(COUNT(POINTS1b5)&lt;ROWS(N$3:N253),"",INDEX(clubARV5,MATCH(P253,POINTS1b5,0)))</f>
        <v/>
      </c>
      <c r="O253" s="1">
        <f t="shared" ca="1" si="39"/>
        <v>399</v>
      </c>
      <c r="P253" s="2" t="str">
        <f ca="1">IF(COUNT(POINTS1b5)&lt;ROWS(P$3:P253),"",SMALL(POINTS1b5,ROWS(P$3:P253)))</f>
        <v/>
      </c>
      <c r="Q253" s="40" t="str">
        <f t="array" aca="1" ref="Q253" ca="1">IFERROR(SMALL(IF(($H$3:$H$401=$N253)*($H$3:$H$401&lt;&gt;""),$C$3:$C$401),COLUMNS($Q:Q)),"-")</f>
        <v>-</v>
      </c>
      <c r="R253" s="63" t="str">
        <f t="array" aca="1" ref="R253" ca="1">IFERROR(SMALL(IF(($H$3:$H$401=$N253)*($H$3:$H$401&lt;&gt;""),$C$3:$C$401),COLUMNS($Q:R)),"-")</f>
        <v>-</v>
      </c>
      <c r="S253" s="63" t="str">
        <f t="array" aca="1" ref="S253" ca="1">IFERROR(SMALL(IF(($H$3:$H$401=$N253)*($H$3:$H$401&lt;&gt;""),$C$3:$C$401),COLUMNS($Q:S)),"-")</f>
        <v>-</v>
      </c>
      <c r="T253" s="63" t="str">
        <f t="array" aca="1" ref="T253" ca="1">IFERROR(SMALL(IF(($H$3:$H$401=$N253)*($H$3:$H$401&lt;&gt;""),$C$3:$C$401),COLUMNS($Q:T)),"-")</f>
        <v>-</v>
      </c>
      <c r="U253" s="63" t="str">
        <f t="array" aca="1" ref="U253" ca="1">IFERROR(SMALL(IF(($H$3:$H$401=$N253)*($H$3:$H$401&lt;&gt;""),$C$3:$C$401),COLUMNS($Q:U)),"-")</f>
        <v>-</v>
      </c>
      <c r="V253" s="40" t="str">
        <f t="array" aca="1" ref="V253" ca="1">IFERROR(SMALL(IF(($H$3:$H$401=$N253)*($H$3:$H$401&lt;&gt;""),$C$3:$C$401),COLUMNS($Q:V)),"-")</f>
        <v>-</v>
      </c>
      <c r="W253" s="63" t="str">
        <f t="array" aca="1" ref="W253" ca="1">IFERROR(SMALL(IF(($H$3:$H$401=$N253)*($H$3:$H$401&lt;&gt;""),$C$3:$C$401),COLUMNS($Q:W)),"-")</f>
        <v>-</v>
      </c>
      <c r="X253" s="63" t="str">
        <f t="array" aca="1" ref="X253" ca="1">IFERROR(SMALL(IF(($H$3:$H$401=$N253)*($H$3:$H$401&lt;&gt;""),$C$3:$C$401),COLUMNS($Q:X)),"-")</f>
        <v>-</v>
      </c>
      <c r="Y253" s="63" t="str">
        <f t="array" aca="1" ref="Y253" ca="1">IFERROR(SMALL(IF(($H$3:$H$401=$N253)*($H$3:$H$401&lt;&gt;""),$C$3:$C$401),COLUMNS($Q:Y)),"-")</f>
        <v>-</v>
      </c>
      <c r="Z253" s="63" t="str">
        <f t="array" aca="1" ref="Z253" ca="1">IFERROR(SMALL(IF(($H$3:$H$401=$N253)*($H$3:$H$401&lt;&gt;""),$C$3:$C$401),COLUMNS($Q:Z)),"-")</f>
        <v>-</v>
      </c>
      <c r="AA253" s="40" t="str">
        <f t="array" aca="1" ref="AA253" ca="1">IFERROR(SMALL(IF(($H$3:$H$401=$N253)*($H$3:$H$401&lt;&gt;""),$C$3:$C$401),COLUMNS($Q:AA)),"-")</f>
        <v>-</v>
      </c>
      <c r="AB253" s="63" t="str">
        <f t="array" aca="1" ref="AB253" ca="1">IFERROR(SMALL(IF(($H$3:$H$401=$N253)*($H$3:$H$401&lt;&gt;""),$C$3:$C$401),COLUMNS($Q:AB)),"-")</f>
        <v>-</v>
      </c>
      <c r="AC253" s="63" t="str">
        <f t="array" aca="1" ref="AC253" ca="1">IFERROR(SMALL(IF(($H$3:$H$401=$N253)*($H$3:$H$401&lt;&gt;""),$C$3:$C$401),COLUMNS($Q:AC)),"-")</f>
        <v>-</v>
      </c>
      <c r="AD253" s="63" t="str">
        <f t="array" aca="1" ref="AD253" ca="1">IFERROR(SMALL(IF(($H$3:$H$401=$N253)*($H$3:$H$401&lt;&gt;""),$C$3:$C$401),COLUMNS($Q:AD)),"-")</f>
        <v>-</v>
      </c>
      <c r="AE253" s="63" t="str">
        <f t="array" aca="1" ref="AE253" ca="1">IFERROR(SMALL(IF(($H$3:$H$401=$N253)*($H$3:$H$401&lt;&gt;""),$C$3:$C$401),COLUMNS($Q:AE)),"-")</f>
        <v>-</v>
      </c>
    </row>
    <row r="254" spans="2:31" ht="13">
      <c r="B254" s="175"/>
      <c r="C254" s="19">
        <v>252</v>
      </c>
      <c r="D254" s="22" t="str">
        <f t="array" ref="D254">IF(ISERROR(INDEX(DossardsARV,MATCH($A$3&amp;C254,triselcourse&amp;claselcourARV,0))),"-",INDEX(DossardsARV,MATCH($A$3&amp;C254,triselcourse&amp;claselcourARV,0)))</f>
        <v>-</v>
      </c>
      <c r="E254" s="117" t="str">
        <f t="shared" si="40"/>
        <v>-</v>
      </c>
      <c r="F254" s="117" t="str">
        <f t="shared" si="41"/>
        <v>-</v>
      </c>
      <c r="G254" s="21" t="str">
        <f t="array" ref="G254">IF($D254="","",IF(ISERROR(INDEX(TempsARV,MATCH($A$3&amp;D254,triselcourse&amp;DossardsARV,0))),"-",INDEX(TempsARV,MATCH($A$3&amp;D254,triselcourse&amp;DossardsARV,0))))</f>
        <v>-</v>
      </c>
      <c r="H254" s="117" t="str">
        <f t="shared" si="42"/>
        <v/>
      </c>
      <c r="I254" s="117" t="str">
        <f t="shared" si="43"/>
        <v/>
      </c>
      <c r="J254" s="117" t="str">
        <f t="shared" si="44"/>
        <v/>
      </c>
      <c r="K254" s="117" t="str">
        <f t="shared" si="45"/>
        <v/>
      </c>
      <c r="L254" s="62" t="str">
        <f t="array" aca="1" ref="L254" ca="1">IF(ISBLANK($C254),"",IF(OR(COUNTIF(clubARV5,H254)&lt;choixt5,COUNTIF($H$2:H253,H254)),"",SUM(SMALL(IF(clubARV5=H254,$C$3:$C$401),ROW(INDIRECT("1:"&amp;choixt5))))+ROW()/9^9))</f>
        <v/>
      </c>
      <c r="M254" s="36" t="str">
        <f ca="1">IF(N254="","",ROWS(M$3:M254))</f>
        <v/>
      </c>
      <c r="N254" s="1" t="str">
        <f ca="1">IF(COUNT(POINTS1b5)&lt;ROWS(N$3:N254),"",INDEX(clubARV5,MATCH(P254,POINTS1b5,0)))</f>
        <v/>
      </c>
      <c r="O254" s="1">
        <f t="shared" ca="1" si="39"/>
        <v>399</v>
      </c>
      <c r="P254" s="2" t="str">
        <f ca="1">IF(COUNT(POINTS1b5)&lt;ROWS(P$3:P254),"",SMALL(POINTS1b5,ROWS(P$3:P254)))</f>
        <v/>
      </c>
      <c r="Q254" s="40" t="str">
        <f t="array" aca="1" ref="Q254" ca="1">IFERROR(SMALL(IF(($H$3:$H$401=$N254)*($H$3:$H$401&lt;&gt;""),$C$3:$C$401),COLUMNS($Q:Q)),"-")</f>
        <v>-</v>
      </c>
      <c r="R254" s="63" t="str">
        <f t="array" aca="1" ref="R254" ca="1">IFERROR(SMALL(IF(($H$3:$H$401=$N254)*($H$3:$H$401&lt;&gt;""),$C$3:$C$401),COLUMNS($Q:R)),"-")</f>
        <v>-</v>
      </c>
      <c r="S254" s="63" t="str">
        <f t="array" aca="1" ref="S254" ca="1">IFERROR(SMALL(IF(($H$3:$H$401=$N254)*($H$3:$H$401&lt;&gt;""),$C$3:$C$401),COLUMNS($Q:S)),"-")</f>
        <v>-</v>
      </c>
      <c r="T254" s="63" t="str">
        <f t="array" aca="1" ref="T254" ca="1">IFERROR(SMALL(IF(($H$3:$H$401=$N254)*($H$3:$H$401&lt;&gt;""),$C$3:$C$401),COLUMNS($Q:T)),"-")</f>
        <v>-</v>
      </c>
      <c r="U254" s="63" t="str">
        <f t="array" aca="1" ref="U254" ca="1">IFERROR(SMALL(IF(($H$3:$H$401=$N254)*($H$3:$H$401&lt;&gt;""),$C$3:$C$401),COLUMNS($Q:U)),"-")</f>
        <v>-</v>
      </c>
      <c r="V254" s="40" t="str">
        <f t="array" aca="1" ref="V254" ca="1">IFERROR(SMALL(IF(($H$3:$H$401=$N254)*($H$3:$H$401&lt;&gt;""),$C$3:$C$401),COLUMNS($Q:V)),"-")</f>
        <v>-</v>
      </c>
      <c r="W254" s="63" t="str">
        <f t="array" aca="1" ref="W254" ca="1">IFERROR(SMALL(IF(($H$3:$H$401=$N254)*($H$3:$H$401&lt;&gt;""),$C$3:$C$401),COLUMNS($Q:W)),"-")</f>
        <v>-</v>
      </c>
      <c r="X254" s="63" t="str">
        <f t="array" aca="1" ref="X254" ca="1">IFERROR(SMALL(IF(($H$3:$H$401=$N254)*($H$3:$H$401&lt;&gt;""),$C$3:$C$401),COLUMNS($Q:X)),"-")</f>
        <v>-</v>
      </c>
      <c r="Y254" s="63" t="str">
        <f t="array" aca="1" ref="Y254" ca="1">IFERROR(SMALL(IF(($H$3:$H$401=$N254)*($H$3:$H$401&lt;&gt;""),$C$3:$C$401),COLUMNS($Q:Y)),"-")</f>
        <v>-</v>
      </c>
      <c r="Z254" s="63" t="str">
        <f t="array" aca="1" ref="Z254" ca="1">IFERROR(SMALL(IF(($H$3:$H$401=$N254)*($H$3:$H$401&lt;&gt;""),$C$3:$C$401),COLUMNS($Q:Z)),"-")</f>
        <v>-</v>
      </c>
      <c r="AA254" s="40" t="str">
        <f t="array" aca="1" ref="AA254" ca="1">IFERROR(SMALL(IF(($H$3:$H$401=$N254)*($H$3:$H$401&lt;&gt;""),$C$3:$C$401),COLUMNS($Q:AA)),"-")</f>
        <v>-</v>
      </c>
      <c r="AB254" s="63" t="str">
        <f t="array" aca="1" ref="AB254" ca="1">IFERROR(SMALL(IF(($H$3:$H$401=$N254)*($H$3:$H$401&lt;&gt;""),$C$3:$C$401),COLUMNS($Q:AB)),"-")</f>
        <v>-</v>
      </c>
      <c r="AC254" s="63" t="str">
        <f t="array" aca="1" ref="AC254" ca="1">IFERROR(SMALL(IF(($H$3:$H$401=$N254)*($H$3:$H$401&lt;&gt;""),$C$3:$C$401),COLUMNS($Q:AC)),"-")</f>
        <v>-</v>
      </c>
      <c r="AD254" s="63" t="str">
        <f t="array" aca="1" ref="AD254" ca="1">IFERROR(SMALL(IF(($H$3:$H$401=$N254)*($H$3:$H$401&lt;&gt;""),$C$3:$C$401),COLUMNS($Q:AD)),"-")</f>
        <v>-</v>
      </c>
      <c r="AE254" s="63" t="str">
        <f t="array" aca="1" ref="AE254" ca="1">IFERROR(SMALL(IF(($H$3:$H$401=$N254)*($H$3:$H$401&lt;&gt;""),$C$3:$C$401),COLUMNS($Q:AE)),"-")</f>
        <v>-</v>
      </c>
    </row>
    <row r="255" spans="2:31" ht="13">
      <c r="B255" s="175"/>
      <c r="C255" s="19">
        <v>253</v>
      </c>
      <c r="D255" s="22" t="str">
        <f t="array" ref="D255">IF(ISERROR(INDEX(DossardsARV,MATCH($A$3&amp;C255,triselcourse&amp;claselcourARV,0))),"-",INDEX(DossardsARV,MATCH($A$3&amp;C255,triselcourse&amp;claselcourARV,0)))</f>
        <v>-</v>
      </c>
      <c r="E255" s="117" t="str">
        <f t="shared" si="40"/>
        <v>-</v>
      </c>
      <c r="F255" s="117" t="str">
        <f t="shared" si="41"/>
        <v>-</v>
      </c>
      <c r="G255" s="21" t="str">
        <f t="array" ref="G255">IF($D255="","",IF(ISERROR(INDEX(TempsARV,MATCH($A$3&amp;D255,triselcourse&amp;DossardsARV,0))),"-",INDEX(TempsARV,MATCH($A$3&amp;D255,triselcourse&amp;DossardsARV,0))))</f>
        <v>-</v>
      </c>
      <c r="H255" s="117" t="str">
        <f t="shared" si="42"/>
        <v/>
      </c>
      <c r="I255" s="117" t="str">
        <f t="shared" si="43"/>
        <v/>
      </c>
      <c r="J255" s="117" t="str">
        <f t="shared" si="44"/>
        <v/>
      </c>
      <c r="K255" s="117" t="str">
        <f t="shared" si="45"/>
        <v/>
      </c>
      <c r="L255" s="62" t="str">
        <f t="array" aca="1" ref="L255" ca="1">IF(ISBLANK($C255),"",IF(OR(COUNTIF(clubARV5,H255)&lt;choixt5,COUNTIF($H$2:H254,H255)),"",SUM(SMALL(IF(clubARV5=H255,$C$3:$C$401),ROW(INDIRECT("1:"&amp;choixt5))))+ROW()/9^9))</f>
        <v/>
      </c>
      <c r="M255" s="36" t="str">
        <f ca="1">IF(N255="","",ROWS(M$3:M255))</f>
        <v/>
      </c>
      <c r="N255" s="1" t="str">
        <f ca="1">IF(COUNT(POINTS1b5)&lt;ROWS(N$3:N255),"",INDEX(clubARV5,MATCH(P255,POINTS1b5,0)))</f>
        <v/>
      </c>
      <c r="O255" s="1">
        <f t="shared" ca="1" si="39"/>
        <v>399</v>
      </c>
      <c r="P255" s="2" t="str">
        <f ca="1">IF(COUNT(POINTS1b5)&lt;ROWS(P$3:P255),"",SMALL(POINTS1b5,ROWS(P$3:P255)))</f>
        <v/>
      </c>
      <c r="Q255" s="40" t="str">
        <f t="array" aca="1" ref="Q255" ca="1">IFERROR(SMALL(IF(($H$3:$H$401=$N255)*($H$3:$H$401&lt;&gt;""),$C$3:$C$401),COLUMNS($Q:Q)),"-")</f>
        <v>-</v>
      </c>
      <c r="R255" s="63" t="str">
        <f t="array" aca="1" ref="R255" ca="1">IFERROR(SMALL(IF(($H$3:$H$401=$N255)*($H$3:$H$401&lt;&gt;""),$C$3:$C$401),COLUMNS($Q:R)),"-")</f>
        <v>-</v>
      </c>
      <c r="S255" s="63" t="str">
        <f t="array" aca="1" ref="S255" ca="1">IFERROR(SMALL(IF(($H$3:$H$401=$N255)*($H$3:$H$401&lt;&gt;""),$C$3:$C$401),COLUMNS($Q:S)),"-")</f>
        <v>-</v>
      </c>
      <c r="T255" s="63" t="str">
        <f t="array" aca="1" ref="T255" ca="1">IFERROR(SMALL(IF(($H$3:$H$401=$N255)*($H$3:$H$401&lt;&gt;""),$C$3:$C$401),COLUMNS($Q:T)),"-")</f>
        <v>-</v>
      </c>
      <c r="U255" s="63" t="str">
        <f t="array" aca="1" ref="U255" ca="1">IFERROR(SMALL(IF(($H$3:$H$401=$N255)*($H$3:$H$401&lt;&gt;""),$C$3:$C$401),COLUMNS($Q:U)),"-")</f>
        <v>-</v>
      </c>
      <c r="V255" s="40" t="str">
        <f t="array" aca="1" ref="V255" ca="1">IFERROR(SMALL(IF(($H$3:$H$401=$N255)*($H$3:$H$401&lt;&gt;""),$C$3:$C$401),COLUMNS($Q:V)),"-")</f>
        <v>-</v>
      </c>
      <c r="W255" s="63" t="str">
        <f t="array" aca="1" ref="W255" ca="1">IFERROR(SMALL(IF(($H$3:$H$401=$N255)*($H$3:$H$401&lt;&gt;""),$C$3:$C$401),COLUMNS($Q:W)),"-")</f>
        <v>-</v>
      </c>
      <c r="X255" s="63" t="str">
        <f t="array" aca="1" ref="X255" ca="1">IFERROR(SMALL(IF(($H$3:$H$401=$N255)*($H$3:$H$401&lt;&gt;""),$C$3:$C$401),COLUMNS($Q:X)),"-")</f>
        <v>-</v>
      </c>
      <c r="Y255" s="63" t="str">
        <f t="array" aca="1" ref="Y255" ca="1">IFERROR(SMALL(IF(($H$3:$H$401=$N255)*($H$3:$H$401&lt;&gt;""),$C$3:$C$401),COLUMNS($Q:Y)),"-")</f>
        <v>-</v>
      </c>
      <c r="Z255" s="63" t="str">
        <f t="array" aca="1" ref="Z255" ca="1">IFERROR(SMALL(IF(($H$3:$H$401=$N255)*($H$3:$H$401&lt;&gt;""),$C$3:$C$401),COLUMNS($Q:Z)),"-")</f>
        <v>-</v>
      </c>
      <c r="AA255" s="40" t="str">
        <f t="array" aca="1" ref="AA255" ca="1">IFERROR(SMALL(IF(($H$3:$H$401=$N255)*($H$3:$H$401&lt;&gt;""),$C$3:$C$401),COLUMNS($Q:AA)),"-")</f>
        <v>-</v>
      </c>
      <c r="AB255" s="63" t="str">
        <f t="array" aca="1" ref="AB255" ca="1">IFERROR(SMALL(IF(($H$3:$H$401=$N255)*($H$3:$H$401&lt;&gt;""),$C$3:$C$401),COLUMNS($Q:AB)),"-")</f>
        <v>-</v>
      </c>
      <c r="AC255" s="63" t="str">
        <f t="array" aca="1" ref="AC255" ca="1">IFERROR(SMALL(IF(($H$3:$H$401=$N255)*($H$3:$H$401&lt;&gt;""),$C$3:$C$401),COLUMNS($Q:AC)),"-")</f>
        <v>-</v>
      </c>
      <c r="AD255" s="63" t="str">
        <f t="array" aca="1" ref="AD255" ca="1">IFERROR(SMALL(IF(($H$3:$H$401=$N255)*($H$3:$H$401&lt;&gt;""),$C$3:$C$401),COLUMNS($Q:AD)),"-")</f>
        <v>-</v>
      </c>
      <c r="AE255" s="63" t="str">
        <f t="array" aca="1" ref="AE255" ca="1">IFERROR(SMALL(IF(($H$3:$H$401=$N255)*($H$3:$H$401&lt;&gt;""),$C$3:$C$401),COLUMNS($Q:AE)),"-")</f>
        <v>-</v>
      </c>
    </row>
    <row r="256" spans="2:31" ht="13">
      <c r="B256" s="175"/>
      <c r="C256" s="19">
        <v>254</v>
      </c>
      <c r="D256" s="22" t="str">
        <f t="array" ref="D256">IF(ISERROR(INDEX(DossardsARV,MATCH($A$3&amp;C256,triselcourse&amp;claselcourARV,0))),"-",INDEX(DossardsARV,MATCH($A$3&amp;C256,triselcourse&amp;claselcourARV,0)))</f>
        <v>-</v>
      </c>
      <c r="E256" s="117" t="str">
        <f t="shared" si="40"/>
        <v>-</v>
      </c>
      <c r="F256" s="117" t="str">
        <f t="shared" si="41"/>
        <v>-</v>
      </c>
      <c r="G256" s="21" t="str">
        <f t="array" ref="G256">IF($D256="","",IF(ISERROR(INDEX(TempsARV,MATCH($A$3&amp;D256,triselcourse&amp;DossardsARV,0))),"-",INDEX(TempsARV,MATCH($A$3&amp;D256,triselcourse&amp;DossardsARV,0))))</f>
        <v>-</v>
      </c>
      <c r="H256" s="117" t="str">
        <f t="shared" si="42"/>
        <v/>
      </c>
      <c r="I256" s="117" t="str">
        <f t="shared" si="43"/>
        <v/>
      </c>
      <c r="J256" s="117" t="str">
        <f t="shared" si="44"/>
        <v/>
      </c>
      <c r="K256" s="117" t="str">
        <f t="shared" si="45"/>
        <v/>
      </c>
      <c r="L256" s="62" t="str">
        <f t="array" aca="1" ref="L256" ca="1">IF(ISBLANK($C256),"",IF(OR(COUNTIF(clubARV5,H256)&lt;choixt5,COUNTIF($H$2:H255,H256)),"",SUM(SMALL(IF(clubARV5=H256,$C$3:$C$401),ROW(INDIRECT("1:"&amp;choixt5))))+ROW()/9^9))</f>
        <v/>
      </c>
      <c r="M256" s="36" t="str">
        <f ca="1">IF(N256="","",ROWS(M$3:M256))</f>
        <v/>
      </c>
      <c r="N256" s="1" t="str">
        <f ca="1">IF(COUNT(POINTS1b5)&lt;ROWS(N$3:N256),"",INDEX(clubARV5,MATCH(P256,POINTS1b5,0)))</f>
        <v/>
      </c>
      <c r="O256" s="1">
        <f t="shared" ca="1" si="39"/>
        <v>399</v>
      </c>
      <c r="P256" s="2" t="str">
        <f ca="1">IF(COUNT(POINTS1b5)&lt;ROWS(P$3:P256),"",SMALL(POINTS1b5,ROWS(P$3:P256)))</f>
        <v/>
      </c>
      <c r="Q256" s="40" t="str">
        <f t="array" aca="1" ref="Q256" ca="1">IFERROR(SMALL(IF(($H$3:$H$401=$N256)*($H$3:$H$401&lt;&gt;""),$C$3:$C$401),COLUMNS($Q:Q)),"-")</f>
        <v>-</v>
      </c>
      <c r="R256" s="63" t="str">
        <f t="array" aca="1" ref="R256" ca="1">IFERROR(SMALL(IF(($H$3:$H$401=$N256)*($H$3:$H$401&lt;&gt;""),$C$3:$C$401),COLUMNS($Q:R)),"-")</f>
        <v>-</v>
      </c>
      <c r="S256" s="63" t="str">
        <f t="array" aca="1" ref="S256" ca="1">IFERROR(SMALL(IF(($H$3:$H$401=$N256)*($H$3:$H$401&lt;&gt;""),$C$3:$C$401),COLUMNS($Q:S)),"-")</f>
        <v>-</v>
      </c>
      <c r="T256" s="63" t="str">
        <f t="array" aca="1" ref="T256" ca="1">IFERROR(SMALL(IF(($H$3:$H$401=$N256)*($H$3:$H$401&lt;&gt;""),$C$3:$C$401),COLUMNS($Q:T)),"-")</f>
        <v>-</v>
      </c>
      <c r="U256" s="63" t="str">
        <f t="array" aca="1" ref="U256" ca="1">IFERROR(SMALL(IF(($H$3:$H$401=$N256)*($H$3:$H$401&lt;&gt;""),$C$3:$C$401),COLUMNS($Q:U)),"-")</f>
        <v>-</v>
      </c>
      <c r="V256" s="40" t="str">
        <f t="array" aca="1" ref="V256" ca="1">IFERROR(SMALL(IF(($H$3:$H$401=$N256)*($H$3:$H$401&lt;&gt;""),$C$3:$C$401),COLUMNS($Q:V)),"-")</f>
        <v>-</v>
      </c>
      <c r="W256" s="63" t="str">
        <f t="array" aca="1" ref="W256" ca="1">IFERROR(SMALL(IF(($H$3:$H$401=$N256)*($H$3:$H$401&lt;&gt;""),$C$3:$C$401),COLUMNS($Q:W)),"-")</f>
        <v>-</v>
      </c>
      <c r="X256" s="63" t="str">
        <f t="array" aca="1" ref="X256" ca="1">IFERROR(SMALL(IF(($H$3:$H$401=$N256)*($H$3:$H$401&lt;&gt;""),$C$3:$C$401),COLUMNS($Q:X)),"-")</f>
        <v>-</v>
      </c>
      <c r="Y256" s="63" t="str">
        <f t="array" aca="1" ref="Y256" ca="1">IFERROR(SMALL(IF(($H$3:$H$401=$N256)*($H$3:$H$401&lt;&gt;""),$C$3:$C$401),COLUMNS($Q:Y)),"-")</f>
        <v>-</v>
      </c>
      <c r="Z256" s="63" t="str">
        <f t="array" aca="1" ref="Z256" ca="1">IFERROR(SMALL(IF(($H$3:$H$401=$N256)*($H$3:$H$401&lt;&gt;""),$C$3:$C$401),COLUMNS($Q:Z)),"-")</f>
        <v>-</v>
      </c>
      <c r="AA256" s="40" t="str">
        <f t="array" aca="1" ref="AA256" ca="1">IFERROR(SMALL(IF(($H$3:$H$401=$N256)*($H$3:$H$401&lt;&gt;""),$C$3:$C$401),COLUMNS($Q:AA)),"-")</f>
        <v>-</v>
      </c>
      <c r="AB256" s="63" t="str">
        <f t="array" aca="1" ref="AB256" ca="1">IFERROR(SMALL(IF(($H$3:$H$401=$N256)*($H$3:$H$401&lt;&gt;""),$C$3:$C$401),COLUMNS($Q:AB)),"-")</f>
        <v>-</v>
      </c>
      <c r="AC256" s="63" t="str">
        <f t="array" aca="1" ref="AC256" ca="1">IFERROR(SMALL(IF(($H$3:$H$401=$N256)*($H$3:$H$401&lt;&gt;""),$C$3:$C$401),COLUMNS($Q:AC)),"-")</f>
        <v>-</v>
      </c>
      <c r="AD256" s="63" t="str">
        <f t="array" aca="1" ref="AD256" ca="1">IFERROR(SMALL(IF(($H$3:$H$401=$N256)*($H$3:$H$401&lt;&gt;""),$C$3:$C$401),COLUMNS($Q:AD)),"-")</f>
        <v>-</v>
      </c>
      <c r="AE256" s="63" t="str">
        <f t="array" aca="1" ref="AE256" ca="1">IFERROR(SMALL(IF(($H$3:$H$401=$N256)*($H$3:$H$401&lt;&gt;""),$C$3:$C$401),COLUMNS($Q:AE)),"-")</f>
        <v>-</v>
      </c>
    </row>
    <row r="257" spans="2:31" ht="13">
      <c r="B257" s="175"/>
      <c r="C257" s="19">
        <v>255</v>
      </c>
      <c r="D257" s="22" t="str">
        <f t="array" ref="D257">IF(ISERROR(INDEX(DossardsARV,MATCH($A$3&amp;C257,triselcourse&amp;claselcourARV,0))),"-",INDEX(DossardsARV,MATCH($A$3&amp;C257,triselcourse&amp;claselcourARV,0)))</f>
        <v>-</v>
      </c>
      <c r="E257" s="117" t="str">
        <f t="shared" si="40"/>
        <v>-</v>
      </c>
      <c r="F257" s="117" t="str">
        <f t="shared" si="41"/>
        <v>-</v>
      </c>
      <c r="G257" s="21" t="str">
        <f t="array" ref="G257">IF($D257="","",IF(ISERROR(INDEX(TempsARV,MATCH($A$3&amp;D257,triselcourse&amp;DossardsARV,0))),"-",INDEX(TempsARV,MATCH($A$3&amp;D257,triselcourse&amp;DossardsARV,0))))</f>
        <v>-</v>
      </c>
      <c r="H257" s="117" t="str">
        <f t="shared" si="42"/>
        <v/>
      </c>
      <c r="I257" s="117" t="str">
        <f t="shared" si="43"/>
        <v/>
      </c>
      <c r="J257" s="117" t="str">
        <f t="shared" si="44"/>
        <v/>
      </c>
      <c r="K257" s="117" t="str">
        <f t="shared" si="45"/>
        <v/>
      </c>
      <c r="L257" s="62" t="str">
        <f t="array" aca="1" ref="L257" ca="1">IF(ISBLANK($C257),"",IF(OR(COUNTIF(clubARV5,H257)&lt;choixt5,COUNTIF($H$2:H256,H257)),"",SUM(SMALL(IF(clubARV5=H257,$C$3:$C$401),ROW(INDIRECT("1:"&amp;choixt5))))+ROW()/9^9))</f>
        <v/>
      </c>
      <c r="M257" s="36" t="str">
        <f ca="1">IF(N257="","",ROWS(M$3:M257))</f>
        <v/>
      </c>
      <c r="N257" s="1" t="str">
        <f ca="1">IF(COUNT(POINTS1b5)&lt;ROWS(N$3:N257),"",INDEX(clubARV5,MATCH(P257,POINTS1b5,0)))</f>
        <v/>
      </c>
      <c r="O257" s="1">
        <f t="shared" ca="1" si="39"/>
        <v>399</v>
      </c>
      <c r="P257" s="2" t="str">
        <f ca="1">IF(COUNT(POINTS1b5)&lt;ROWS(P$3:P257),"",SMALL(POINTS1b5,ROWS(P$3:P257)))</f>
        <v/>
      </c>
      <c r="Q257" s="40" t="str">
        <f t="array" aca="1" ref="Q257" ca="1">IFERROR(SMALL(IF(($H$3:$H$401=$N257)*($H$3:$H$401&lt;&gt;""),$C$3:$C$401),COLUMNS($Q:Q)),"-")</f>
        <v>-</v>
      </c>
      <c r="R257" s="63" t="str">
        <f t="array" aca="1" ref="R257" ca="1">IFERROR(SMALL(IF(($H$3:$H$401=$N257)*($H$3:$H$401&lt;&gt;""),$C$3:$C$401),COLUMNS($Q:R)),"-")</f>
        <v>-</v>
      </c>
      <c r="S257" s="63" t="str">
        <f t="array" aca="1" ref="S257" ca="1">IFERROR(SMALL(IF(($H$3:$H$401=$N257)*($H$3:$H$401&lt;&gt;""),$C$3:$C$401),COLUMNS($Q:S)),"-")</f>
        <v>-</v>
      </c>
      <c r="T257" s="63" t="str">
        <f t="array" aca="1" ref="T257" ca="1">IFERROR(SMALL(IF(($H$3:$H$401=$N257)*($H$3:$H$401&lt;&gt;""),$C$3:$C$401),COLUMNS($Q:T)),"-")</f>
        <v>-</v>
      </c>
      <c r="U257" s="63" t="str">
        <f t="array" aca="1" ref="U257" ca="1">IFERROR(SMALL(IF(($H$3:$H$401=$N257)*($H$3:$H$401&lt;&gt;""),$C$3:$C$401),COLUMNS($Q:U)),"-")</f>
        <v>-</v>
      </c>
      <c r="V257" s="40" t="str">
        <f t="array" aca="1" ref="V257" ca="1">IFERROR(SMALL(IF(($H$3:$H$401=$N257)*($H$3:$H$401&lt;&gt;""),$C$3:$C$401),COLUMNS($Q:V)),"-")</f>
        <v>-</v>
      </c>
      <c r="W257" s="63" t="str">
        <f t="array" aca="1" ref="W257" ca="1">IFERROR(SMALL(IF(($H$3:$H$401=$N257)*($H$3:$H$401&lt;&gt;""),$C$3:$C$401),COLUMNS($Q:W)),"-")</f>
        <v>-</v>
      </c>
      <c r="X257" s="63" t="str">
        <f t="array" aca="1" ref="X257" ca="1">IFERROR(SMALL(IF(($H$3:$H$401=$N257)*($H$3:$H$401&lt;&gt;""),$C$3:$C$401),COLUMNS($Q:X)),"-")</f>
        <v>-</v>
      </c>
      <c r="Y257" s="63" t="str">
        <f t="array" aca="1" ref="Y257" ca="1">IFERROR(SMALL(IF(($H$3:$H$401=$N257)*($H$3:$H$401&lt;&gt;""),$C$3:$C$401),COLUMNS($Q:Y)),"-")</f>
        <v>-</v>
      </c>
      <c r="Z257" s="63" t="str">
        <f t="array" aca="1" ref="Z257" ca="1">IFERROR(SMALL(IF(($H$3:$H$401=$N257)*($H$3:$H$401&lt;&gt;""),$C$3:$C$401),COLUMNS($Q:Z)),"-")</f>
        <v>-</v>
      </c>
      <c r="AA257" s="40" t="str">
        <f t="array" aca="1" ref="AA257" ca="1">IFERROR(SMALL(IF(($H$3:$H$401=$N257)*($H$3:$H$401&lt;&gt;""),$C$3:$C$401),COLUMNS($Q:AA)),"-")</f>
        <v>-</v>
      </c>
      <c r="AB257" s="63" t="str">
        <f t="array" aca="1" ref="AB257" ca="1">IFERROR(SMALL(IF(($H$3:$H$401=$N257)*($H$3:$H$401&lt;&gt;""),$C$3:$C$401),COLUMNS($Q:AB)),"-")</f>
        <v>-</v>
      </c>
      <c r="AC257" s="63" t="str">
        <f t="array" aca="1" ref="AC257" ca="1">IFERROR(SMALL(IF(($H$3:$H$401=$N257)*($H$3:$H$401&lt;&gt;""),$C$3:$C$401),COLUMNS($Q:AC)),"-")</f>
        <v>-</v>
      </c>
      <c r="AD257" s="63" t="str">
        <f t="array" aca="1" ref="AD257" ca="1">IFERROR(SMALL(IF(($H$3:$H$401=$N257)*($H$3:$H$401&lt;&gt;""),$C$3:$C$401),COLUMNS($Q:AD)),"-")</f>
        <v>-</v>
      </c>
      <c r="AE257" s="63" t="str">
        <f t="array" aca="1" ref="AE257" ca="1">IFERROR(SMALL(IF(($H$3:$H$401=$N257)*($H$3:$H$401&lt;&gt;""),$C$3:$C$401),COLUMNS($Q:AE)),"-")</f>
        <v>-</v>
      </c>
    </row>
    <row r="258" spans="2:31" ht="13">
      <c r="B258" s="175"/>
      <c r="C258" s="19">
        <v>256</v>
      </c>
      <c r="D258" s="22" t="str">
        <f t="array" ref="D258">IF(ISERROR(INDEX(DossardsARV,MATCH($A$3&amp;C258,triselcourse&amp;claselcourARV,0))),"-",INDEX(DossardsARV,MATCH($A$3&amp;C258,triselcourse&amp;claselcourARV,0)))</f>
        <v>-</v>
      </c>
      <c r="E258" s="117" t="str">
        <f t="shared" si="40"/>
        <v>-</v>
      </c>
      <c r="F258" s="117" t="str">
        <f t="shared" si="41"/>
        <v>-</v>
      </c>
      <c r="G258" s="21" t="str">
        <f t="array" ref="G258">IF($D258="","",IF(ISERROR(INDEX(TempsARV,MATCH($A$3&amp;D258,triselcourse&amp;DossardsARV,0))),"-",INDEX(TempsARV,MATCH($A$3&amp;D258,triselcourse&amp;DossardsARV,0))))</f>
        <v>-</v>
      </c>
      <c r="H258" s="117" t="str">
        <f t="shared" si="42"/>
        <v/>
      </c>
      <c r="I258" s="117" t="str">
        <f t="shared" si="43"/>
        <v/>
      </c>
      <c r="J258" s="117" t="str">
        <f t="shared" si="44"/>
        <v/>
      </c>
      <c r="K258" s="117" t="str">
        <f t="shared" si="45"/>
        <v/>
      </c>
      <c r="L258" s="62" t="str">
        <f t="array" aca="1" ref="L258" ca="1">IF(ISBLANK($C258),"",IF(OR(COUNTIF(clubARV5,H258)&lt;choixt5,COUNTIF($H$2:H257,H258)),"",SUM(SMALL(IF(clubARV5=H258,$C$3:$C$401),ROW(INDIRECT("1:"&amp;choixt5))))+ROW()/9^9))</f>
        <v/>
      </c>
      <c r="M258" s="36" t="str">
        <f ca="1">IF(N258="","",ROWS(M$3:M258))</f>
        <v/>
      </c>
      <c r="N258" s="1" t="str">
        <f ca="1">IF(COUNT(POINTS1b5)&lt;ROWS(N$3:N258),"",INDEX(clubARV5,MATCH(P258,POINTS1b5,0)))</f>
        <v/>
      </c>
      <c r="O258" s="1">
        <f t="shared" ca="1" si="39"/>
        <v>399</v>
      </c>
      <c r="P258" s="2" t="str">
        <f ca="1">IF(COUNT(POINTS1b5)&lt;ROWS(P$3:P258),"",SMALL(POINTS1b5,ROWS(P$3:P258)))</f>
        <v/>
      </c>
      <c r="Q258" s="40" t="str">
        <f t="array" aca="1" ref="Q258" ca="1">IFERROR(SMALL(IF(($H$3:$H$401=$N258)*($H$3:$H$401&lt;&gt;""),$C$3:$C$401),COLUMNS($Q:Q)),"-")</f>
        <v>-</v>
      </c>
      <c r="R258" s="63" t="str">
        <f t="array" aca="1" ref="R258" ca="1">IFERROR(SMALL(IF(($H$3:$H$401=$N258)*($H$3:$H$401&lt;&gt;""),$C$3:$C$401),COLUMNS($Q:R)),"-")</f>
        <v>-</v>
      </c>
      <c r="S258" s="63" t="str">
        <f t="array" aca="1" ref="S258" ca="1">IFERROR(SMALL(IF(($H$3:$H$401=$N258)*($H$3:$H$401&lt;&gt;""),$C$3:$C$401),COLUMNS($Q:S)),"-")</f>
        <v>-</v>
      </c>
      <c r="T258" s="63" t="str">
        <f t="array" aca="1" ref="T258" ca="1">IFERROR(SMALL(IF(($H$3:$H$401=$N258)*($H$3:$H$401&lt;&gt;""),$C$3:$C$401),COLUMNS($Q:T)),"-")</f>
        <v>-</v>
      </c>
      <c r="U258" s="63" t="str">
        <f t="array" aca="1" ref="U258" ca="1">IFERROR(SMALL(IF(($H$3:$H$401=$N258)*($H$3:$H$401&lt;&gt;""),$C$3:$C$401),COLUMNS($Q:U)),"-")</f>
        <v>-</v>
      </c>
      <c r="V258" s="40" t="str">
        <f t="array" aca="1" ref="V258" ca="1">IFERROR(SMALL(IF(($H$3:$H$401=$N258)*($H$3:$H$401&lt;&gt;""),$C$3:$C$401),COLUMNS($Q:V)),"-")</f>
        <v>-</v>
      </c>
      <c r="W258" s="63" t="str">
        <f t="array" aca="1" ref="W258" ca="1">IFERROR(SMALL(IF(($H$3:$H$401=$N258)*($H$3:$H$401&lt;&gt;""),$C$3:$C$401),COLUMNS($Q:W)),"-")</f>
        <v>-</v>
      </c>
      <c r="X258" s="63" t="str">
        <f t="array" aca="1" ref="X258" ca="1">IFERROR(SMALL(IF(($H$3:$H$401=$N258)*($H$3:$H$401&lt;&gt;""),$C$3:$C$401),COLUMNS($Q:X)),"-")</f>
        <v>-</v>
      </c>
      <c r="Y258" s="63" t="str">
        <f t="array" aca="1" ref="Y258" ca="1">IFERROR(SMALL(IF(($H$3:$H$401=$N258)*($H$3:$H$401&lt;&gt;""),$C$3:$C$401),COLUMNS($Q:Y)),"-")</f>
        <v>-</v>
      </c>
      <c r="Z258" s="63" t="str">
        <f t="array" aca="1" ref="Z258" ca="1">IFERROR(SMALL(IF(($H$3:$H$401=$N258)*($H$3:$H$401&lt;&gt;""),$C$3:$C$401),COLUMNS($Q:Z)),"-")</f>
        <v>-</v>
      </c>
      <c r="AA258" s="40" t="str">
        <f t="array" aca="1" ref="AA258" ca="1">IFERROR(SMALL(IF(($H$3:$H$401=$N258)*($H$3:$H$401&lt;&gt;""),$C$3:$C$401),COLUMNS($Q:AA)),"-")</f>
        <v>-</v>
      </c>
      <c r="AB258" s="63" t="str">
        <f t="array" aca="1" ref="AB258" ca="1">IFERROR(SMALL(IF(($H$3:$H$401=$N258)*($H$3:$H$401&lt;&gt;""),$C$3:$C$401),COLUMNS($Q:AB)),"-")</f>
        <v>-</v>
      </c>
      <c r="AC258" s="63" t="str">
        <f t="array" aca="1" ref="AC258" ca="1">IFERROR(SMALL(IF(($H$3:$H$401=$N258)*($H$3:$H$401&lt;&gt;""),$C$3:$C$401),COLUMNS($Q:AC)),"-")</f>
        <v>-</v>
      </c>
      <c r="AD258" s="63" t="str">
        <f t="array" aca="1" ref="AD258" ca="1">IFERROR(SMALL(IF(($H$3:$H$401=$N258)*($H$3:$H$401&lt;&gt;""),$C$3:$C$401),COLUMNS($Q:AD)),"-")</f>
        <v>-</v>
      </c>
      <c r="AE258" s="63" t="str">
        <f t="array" aca="1" ref="AE258" ca="1">IFERROR(SMALL(IF(($H$3:$H$401=$N258)*($H$3:$H$401&lt;&gt;""),$C$3:$C$401),COLUMNS($Q:AE)),"-")</f>
        <v>-</v>
      </c>
    </row>
    <row r="259" spans="2:31" ht="13">
      <c r="B259" s="175"/>
      <c r="C259" s="19">
        <v>257</v>
      </c>
      <c r="D259" s="22" t="str">
        <f t="array" ref="D259">IF(ISERROR(INDEX(DossardsARV,MATCH($A$3&amp;C259,triselcourse&amp;claselcourARV,0))),"-",INDEX(DossardsARV,MATCH($A$3&amp;C259,triselcourse&amp;claselcourARV,0)))</f>
        <v>-</v>
      </c>
      <c r="E259" s="117" t="str">
        <f t="shared" si="40"/>
        <v>-</v>
      </c>
      <c r="F259" s="117" t="str">
        <f t="shared" si="41"/>
        <v>-</v>
      </c>
      <c r="G259" s="21" t="str">
        <f t="array" ref="G259">IF($D259="","",IF(ISERROR(INDEX(TempsARV,MATCH($A$3&amp;D259,triselcourse&amp;DossardsARV,0))),"-",INDEX(TempsARV,MATCH($A$3&amp;D259,triselcourse&amp;DossardsARV,0))))</f>
        <v>-</v>
      </c>
      <c r="H259" s="117" t="str">
        <f t="shared" si="42"/>
        <v/>
      </c>
      <c r="I259" s="117" t="str">
        <f t="shared" si="43"/>
        <v/>
      </c>
      <c r="J259" s="117" t="str">
        <f t="shared" si="44"/>
        <v/>
      </c>
      <c r="K259" s="117" t="str">
        <f t="shared" si="45"/>
        <v/>
      </c>
      <c r="L259" s="62" t="str">
        <f t="array" aca="1" ref="L259" ca="1">IF(ISBLANK($C259),"",IF(OR(COUNTIF(clubARV5,H259)&lt;choixt5,COUNTIF($H$2:H258,H259)),"",SUM(SMALL(IF(clubARV5=H259,$C$3:$C$401),ROW(INDIRECT("1:"&amp;choixt5))))+ROW()/9^9))</f>
        <v/>
      </c>
      <c r="M259" s="36" t="str">
        <f ca="1">IF(N259="","",ROWS(M$3:M259))</f>
        <v/>
      </c>
      <c r="N259" s="1" t="str">
        <f ca="1">IF(COUNT(POINTS1b5)&lt;ROWS(N$3:N259),"",INDEX(clubARV5,MATCH(P259,POINTS1b5,0)))</f>
        <v/>
      </c>
      <c r="O259" s="1">
        <f t="shared" ref="O259:O322" ca="1" si="46">IF(COUNTIF(clubARV5,N259)=0,"",COUNTIF(clubARV5,N259))</f>
        <v>399</v>
      </c>
      <c r="P259" s="2" t="str">
        <f ca="1">IF(COUNT(POINTS1b5)&lt;ROWS(P$3:P259),"",SMALL(POINTS1b5,ROWS(P$3:P259)))</f>
        <v/>
      </c>
      <c r="Q259" s="40" t="str">
        <f t="array" aca="1" ref="Q259" ca="1">IFERROR(SMALL(IF(($H$3:$H$401=$N259)*($H$3:$H$401&lt;&gt;""),$C$3:$C$401),COLUMNS($Q:Q)),"-")</f>
        <v>-</v>
      </c>
      <c r="R259" s="63" t="str">
        <f t="array" aca="1" ref="R259" ca="1">IFERROR(SMALL(IF(($H$3:$H$401=$N259)*($H$3:$H$401&lt;&gt;""),$C$3:$C$401),COLUMNS($Q:R)),"-")</f>
        <v>-</v>
      </c>
      <c r="S259" s="63" t="str">
        <f t="array" aca="1" ref="S259" ca="1">IFERROR(SMALL(IF(($H$3:$H$401=$N259)*($H$3:$H$401&lt;&gt;""),$C$3:$C$401),COLUMNS($Q:S)),"-")</f>
        <v>-</v>
      </c>
      <c r="T259" s="63" t="str">
        <f t="array" aca="1" ref="T259" ca="1">IFERROR(SMALL(IF(($H$3:$H$401=$N259)*($H$3:$H$401&lt;&gt;""),$C$3:$C$401),COLUMNS($Q:T)),"-")</f>
        <v>-</v>
      </c>
      <c r="U259" s="63" t="str">
        <f t="array" aca="1" ref="U259" ca="1">IFERROR(SMALL(IF(($H$3:$H$401=$N259)*($H$3:$H$401&lt;&gt;""),$C$3:$C$401),COLUMNS($Q:U)),"-")</f>
        <v>-</v>
      </c>
      <c r="V259" s="40" t="str">
        <f t="array" aca="1" ref="V259" ca="1">IFERROR(SMALL(IF(($H$3:$H$401=$N259)*($H$3:$H$401&lt;&gt;""),$C$3:$C$401),COLUMNS($Q:V)),"-")</f>
        <v>-</v>
      </c>
      <c r="W259" s="63" t="str">
        <f t="array" aca="1" ref="W259" ca="1">IFERROR(SMALL(IF(($H$3:$H$401=$N259)*($H$3:$H$401&lt;&gt;""),$C$3:$C$401),COLUMNS($Q:W)),"-")</f>
        <v>-</v>
      </c>
      <c r="X259" s="63" t="str">
        <f t="array" aca="1" ref="X259" ca="1">IFERROR(SMALL(IF(($H$3:$H$401=$N259)*($H$3:$H$401&lt;&gt;""),$C$3:$C$401),COLUMNS($Q:X)),"-")</f>
        <v>-</v>
      </c>
      <c r="Y259" s="63" t="str">
        <f t="array" aca="1" ref="Y259" ca="1">IFERROR(SMALL(IF(($H$3:$H$401=$N259)*($H$3:$H$401&lt;&gt;""),$C$3:$C$401),COLUMNS($Q:Y)),"-")</f>
        <v>-</v>
      </c>
      <c r="Z259" s="63" t="str">
        <f t="array" aca="1" ref="Z259" ca="1">IFERROR(SMALL(IF(($H$3:$H$401=$N259)*($H$3:$H$401&lt;&gt;""),$C$3:$C$401),COLUMNS($Q:Z)),"-")</f>
        <v>-</v>
      </c>
      <c r="AA259" s="40" t="str">
        <f t="array" aca="1" ref="AA259" ca="1">IFERROR(SMALL(IF(($H$3:$H$401=$N259)*($H$3:$H$401&lt;&gt;""),$C$3:$C$401),COLUMNS($Q:AA)),"-")</f>
        <v>-</v>
      </c>
      <c r="AB259" s="63" t="str">
        <f t="array" aca="1" ref="AB259" ca="1">IFERROR(SMALL(IF(($H$3:$H$401=$N259)*($H$3:$H$401&lt;&gt;""),$C$3:$C$401),COLUMNS($Q:AB)),"-")</f>
        <v>-</v>
      </c>
      <c r="AC259" s="63" t="str">
        <f t="array" aca="1" ref="AC259" ca="1">IFERROR(SMALL(IF(($H$3:$H$401=$N259)*($H$3:$H$401&lt;&gt;""),$C$3:$C$401),COLUMNS($Q:AC)),"-")</f>
        <v>-</v>
      </c>
      <c r="AD259" s="63" t="str">
        <f t="array" aca="1" ref="AD259" ca="1">IFERROR(SMALL(IF(($H$3:$H$401=$N259)*($H$3:$H$401&lt;&gt;""),$C$3:$C$401),COLUMNS($Q:AD)),"-")</f>
        <v>-</v>
      </c>
      <c r="AE259" s="63" t="str">
        <f t="array" aca="1" ref="AE259" ca="1">IFERROR(SMALL(IF(($H$3:$H$401=$N259)*($H$3:$H$401&lt;&gt;""),$C$3:$C$401),COLUMNS($Q:AE)),"-")</f>
        <v>-</v>
      </c>
    </row>
    <row r="260" spans="2:31" ht="13">
      <c r="B260" s="175"/>
      <c r="C260" s="19">
        <v>258</v>
      </c>
      <c r="D260" s="22" t="str">
        <f t="array" ref="D260">IF(ISERROR(INDEX(DossardsARV,MATCH($A$3&amp;C260,triselcourse&amp;claselcourARV,0))),"-",INDEX(DossardsARV,MATCH($A$3&amp;C260,triselcourse&amp;claselcourARV,0)))</f>
        <v>-</v>
      </c>
      <c r="E260" s="117" t="str">
        <f t="shared" si="40"/>
        <v>-</v>
      </c>
      <c r="F260" s="117" t="str">
        <f t="shared" si="41"/>
        <v>-</v>
      </c>
      <c r="G260" s="21" t="str">
        <f t="array" ref="G260">IF($D260="","",IF(ISERROR(INDEX(TempsARV,MATCH($A$3&amp;D260,triselcourse&amp;DossardsARV,0))),"-",INDEX(TempsARV,MATCH($A$3&amp;D260,triselcourse&amp;DossardsARV,0))))</f>
        <v>-</v>
      </c>
      <c r="H260" s="117" t="str">
        <f t="shared" si="42"/>
        <v/>
      </c>
      <c r="I260" s="117" t="str">
        <f t="shared" si="43"/>
        <v/>
      </c>
      <c r="J260" s="117" t="str">
        <f t="shared" si="44"/>
        <v/>
      </c>
      <c r="K260" s="117" t="str">
        <f t="shared" si="45"/>
        <v/>
      </c>
      <c r="L260" s="62" t="str">
        <f t="array" aca="1" ref="L260" ca="1">IF(ISBLANK($C260),"",IF(OR(COUNTIF(clubARV5,H260)&lt;choixt5,COUNTIF($H$2:H259,H260)),"",SUM(SMALL(IF(clubARV5=H260,$C$3:$C$401),ROW(INDIRECT("1:"&amp;choixt5))))+ROW()/9^9))</f>
        <v/>
      </c>
      <c r="M260" s="36" t="str">
        <f ca="1">IF(N260="","",ROWS(M$3:M260))</f>
        <v/>
      </c>
      <c r="N260" s="1" t="str">
        <f ca="1">IF(COUNT(POINTS1b5)&lt;ROWS(N$3:N260),"",INDEX(clubARV5,MATCH(P260,POINTS1b5,0)))</f>
        <v/>
      </c>
      <c r="O260" s="1">
        <f t="shared" ca="1" si="46"/>
        <v>399</v>
      </c>
      <c r="P260" s="2" t="str">
        <f ca="1">IF(COUNT(POINTS1b5)&lt;ROWS(P$3:P260),"",SMALL(POINTS1b5,ROWS(P$3:P260)))</f>
        <v/>
      </c>
      <c r="Q260" s="40" t="str">
        <f t="array" aca="1" ref="Q260" ca="1">IFERROR(SMALL(IF(($H$3:$H$401=$N260)*($H$3:$H$401&lt;&gt;""),$C$3:$C$401),COLUMNS($Q:Q)),"-")</f>
        <v>-</v>
      </c>
      <c r="R260" s="63" t="str">
        <f t="array" aca="1" ref="R260" ca="1">IFERROR(SMALL(IF(($H$3:$H$401=$N260)*($H$3:$H$401&lt;&gt;""),$C$3:$C$401),COLUMNS($Q:R)),"-")</f>
        <v>-</v>
      </c>
      <c r="S260" s="63" t="str">
        <f t="array" aca="1" ref="S260" ca="1">IFERROR(SMALL(IF(($H$3:$H$401=$N260)*($H$3:$H$401&lt;&gt;""),$C$3:$C$401),COLUMNS($Q:S)),"-")</f>
        <v>-</v>
      </c>
      <c r="T260" s="63" t="str">
        <f t="array" aca="1" ref="T260" ca="1">IFERROR(SMALL(IF(($H$3:$H$401=$N260)*($H$3:$H$401&lt;&gt;""),$C$3:$C$401),COLUMNS($Q:T)),"-")</f>
        <v>-</v>
      </c>
      <c r="U260" s="63" t="str">
        <f t="array" aca="1" ref="U260" ca="1">IFERROR(SMALL(IF(($H$3:$H$401=$N260)*($H$3:$H$401&lt;&gt;""),$C$3:$C$401),COLUMNS($Q:U)),"-")</f>
        <v>-</v>
      </c>
      <c r="V260" s="40" t="str">
        <f t="array" aca="1" ref="V260" ca="1">IFERROR(SMALL(IF(($H$3:$H$401=$N260)*($H$3:$H$401&lt;&gt;""),$C$3:$C$401),COLUMNS($Q:V)),"-")</f>
        <v>-</v>
      </c>
      <c r="W260" s="63" t="str">
        <f t="array" aca="1" ref="W260" ca="1">IFERROR(SMALL(IF(($H$3:$H$401=$N260)*($H$3:$H$401&lt;&gt;""),$C$3:$C$401),COLUMNS($Q:W)),"-")</f>
        <v>-</v>
      </c>
      <c r="X260" s="63" t="str">
        <f t="array" aca="1" ref="X260" ca="1">IFERROR(SMALL(IF(($H$3:$H$401=$N260)*($H$3:$H$401&lt;&gt;""),$C$3:$C$401),COLUMNS($Q:X)),"-")</f>
        <v>-</v>
      </c>
      <c r="Y260" s="63" t="str">
        <f t="array" aca="1" ref="Y260" ca="1">IFERROR(SMALL(IF(($H$3:$H$401=$N260)*($H$3:$H$401&lt;&gt;""),$C$3:$C$401),COLUMNS($Q:Y)),"-")</f>
        <v>-</v>
      </c>
      <c r="Z260" s="63" t="str">
        <f t="array" aca="1" ref="Z260" ca="1">IFERROR(SMALL(IF(($H$3:$H$401=$N260)*($H$3:$H$401&lt;&gt;""),$C$3:$C$401),COLUMNS($Q:Z)),"-")</f>
        <v>-</v>
      </c>
      <c r="AA260" s="40" t="str">
        <f t="array" aca="1" ref="AA260" ca="1">IFERROR(SMALL(IF(($H$3:$H$401=$N260)*($H$3:$H$401&lt;&gt;""),$C$3:$C$401),COLUMNS($Q:AA)),"-")</f>
        <v>-</v>
      </c>
      <c r="AB260" s="63" t="str">
        <f t="array" aca="1" ref="AB260" ca="1">IFERROR(SMALL(IF(($H$3:$H$401=$N260)*($H$3:$H$401&lt;&gt;""),$C$3:$C$401),COLUMNS($Q:AB)),"-")</f>
        <v>-</v>
      </c>
      <c r="AC260" s="63" t="str">
        <f t="array" aca="1" ref="AC260" ca="1">IFERROR(SMALL(IF(($H$3:$H$401=$N260)*($H$3:$H$401&lt;&gt;""),$C$3:$C$401),COLUMNS($Q:AC)),"-")</f>
        <v>-</v>
      </c>
      <c r="AD260" s="63" t="str">
        <f t="array" aca="1" ref="AD260" ca="1">IFERROR(SMALL(IF(($H$3:$H$401=$N260)*($H$3:$H$401&lt;&gt;""),$C$3:$C$401),COLUMNS($Q:AD)),"-")</f>
        <v>-</v>
      </c>
      <c r="AE260" s="63" t="str">
        <f t="array" aca="1" ref="AE260" ca="1">IFERROR(SMALL(IF(($H$3:$H$401=$N260)*($H$3:$H$401&lt;&gt;""),$C$3:$C$401),COLUMNS($Q:AE)),"-")</f>
        <v>-</v>
      </c>
    </row>
    <row r="261" spans="2:31" ht="13">
      <c r="B261" s="175"/>
      <c r="C261" s="19">
        <v>259</v>
      </c>
      <c r="D261" s="22" t="str">
        <f t="array" ref="D261">IF(ISERROR(INDEX(DossardsARV,MATCH($A$3&amp;C261,triselcourse&amp;claselcourARV,0))),"-",INDEX(DossardsARV,MATCH($A$3&amp;C261,triselcourse&amp;claselcourARV,0)))</f>
        <v>-</v>
      </c>
      <c r="E261" s="117" t="str">
        <f t="shared" si="40"/>
        <v>-</v>
      </c>
      <c r="F261" s="117" t="str">
        <f t="shared" si="41"/>
        <v>-</v>
      </c>
      <c r="G261" s="21" t="str">
        <f t="array" ref="G261">IF($D261="","",IF(ISERROR(INDEX(TempsARV,MATCH($A$3&amp;D261,triselcourse&amp;DossardsARV,0))),"-",INDEX(TempsARV,MATCH($A$3&amp;D261,triselcourse&amp;DossardsARV,0))))</f>
        <v>-</v>
      </c>
      <c r="H261" s="117" t="str">
        <f t="shared" si="42"/>
        <v/>
      </c>
      <c r="I261" s="117" t="str">
        <f t="shared" si="43"/>
        <v/>
      </c>
      <c r="J261" s="117" t="str">
        <f t="shared" si="44"/>
        <v/>
      </c>
      <c r="K261" s="117" t="str">
        <f t="shared" si="45"/>
        <v/>
      </c>
      <c r="L261" s="62" t="str">
        <f t="array" aca="1" ref="L261" ca="1">IF(ISBLANK($C261),"",IF(OR(COUNTIF(clubARV5,H261)&lt;choixt5,COUNTIF($H$2:H260,H261)),"",SUM(SMALL(IF(clubARV5=H261,$C$3:$C$401),ROW(INDIRECT("1:"&amp;choixt5))))+ROW()/9^9))</f>
        <v/>
      </c>
      <c r="M261" s="36" t="str">
        <f ca="1">IF(N261="","",ROWS(M$3:M261))</f>
        <v/>
      </c>
      <c r="N261" s="1" t="str">
        <f ca="1">IF(COUNT(POINTS1b5)&lt;ROWS(N$3:N261),"",INDEX(clubARV5,MATCH(P261,POINTS1b5,0)))</f>
        <v/>
      </c>
      <c r="O261" s="1">
        <f t="shared" ca="1" si="46"/>
        <v>399</v>
      </c>
      <c r="P261" s="2" t="str">
        <f ca="1">IF(COUNT(POINTS1b5)&lt;ROWS(P$3:P261),"",SMALL(POINTS1b5,ROWS(P$3:P261)))</f>
        <v/>
      </c>
      <c r="Q261" s="40" t="str">
        <f t="array" aca="1" ref="Q261" ca="1">IFERROR(SMALL(IF(($H$3:$H$401=$N261)*($H$3:$H$401&lt;&gt;""),$C$3:$C$401),COLUMNS($Q:Q)),"-")</f>
        <v>-</v>
      </c>
      <c r="R261" s="63" t="str">
        <f t="array" aca="1" ref="R261" ca="1">IFERROR(SMALL(IF(($H$3:$H$401=$N261)*($H$3:$H$401&lt;&gt;""),$C$3:$C$401),COLUMNS($Q:R)),"-")</f>
        <v>-</v>
      </c>
      <c r="S261" s="63" t="str">
        <f t="array" aca="1" ref="S261" ca="1">IFERROR(SMALL(IF(($H$3:$H$401=$N261)*($H$3:$H$401&lt;&gt;""),$C$3:$C$401),COLUMNS($Q:S)),"-")</f>
        <v>-</v>
      </c>
      <c r="T261" s="63" t="str">
        <f t="array" aca="1" ref="T261" ca="1">IFERROR(SMALL(IF(($H$3:$H$401=$N261)*($H$3:$H$401&lt;&gt;""),$C$3:$C$401),COLUMNS($Q:T)),"-")</f>
        <v>-</v>
      </c>
      <c r="U261" s="63" t="str">
        <f t="array" aca="1" ref="U261" ca="1">IFERROR(SMALL(IF(($H$3:$H$401=$N261)*($H$3:$H$401&lt;&gt;""),$C$3:$C$401),COLUMNS($Q:U)),"-")</f>
        <v>-</v>
      </c>
      <c r="V261" s="40" t="str">
        <f t="array" aca="1" ref="V261" ca="1">IFERROR(SMALL(IF(($H$3:$H$401=$N261)*($H$3:$H$401&lt;&gt;""),$C$3:$C$401),COLUMNS($Q:V)),"-")</f>
        <v>-</v>
      </c>
      <c r="W261" s="63" t="str">
        <f t="array" aca="1" ref="W261" ca="1">IFERROR(SMALL(IF(($H$3:$H$401=$N261)*($H$3:$H$401&lt;&gt;""),$C$3:$C$401),COLUMNS($Q:W)),"-")</f>
        <v>-</v>
      </c>
      <c r="X261" s="63" t="str">
        <f t="array" aca="1" ref="X261" ca="1">IFERROR(SMALL(IF(($H$3:$H$401=$N261)*($H$3:$H$401&lt;&gt;""),$C$3:$C$401),COLUMNS($Q:X)),"-")</f>
        <v>-</v>
      </c>
      <c r="Y261" s="63" t="str">
        <f t="array" aca="1" ref="Y261" ca="1">IFERROR(SMALL(IF(($H$3:$H$401=$N261)*($H$3:$H$401&lt;&gt;""),$C$3:$C$401),COLUMNS($Q:Y)),"-")</f>
        <v>-</v>
      </c>
      <c r="Z261" s="63" t="str">
        <f t="array" aca="1" ref="Z261" ca="1">IFERROR(SMALL(IF(($H$3:$H$401=$N261)*($H$3:$H$401&lt;&gt;""),$C$3:$C$401),COLUMNS($Q:Z)),"-")</f>
        <v>-</v>
      </c>
      <c r="AA261" s="40" t="str">
        <f t="array" aca="1" ref="AA261" ca="1">IFERROR(SMALL(IF(($H$3:$H$401=$N261)*($H$3:$H$401&lt;&gt;""),$C$3:$C$401),COLUMNS($Q:AA)),"-")</f>
        <v>-</v>
      </c>
      <c r="AB261" s="63" t="str">
        <f t="array" aca="1" ref="AB261" ca="1">IFERROR(SMALL(IF(($H$3:$H$401=$N261)*($H$3:$H$401&lt;&gt;""),$C$3:$C$401),COLUMNS($Q:AB)),"-")</f>
        <v>-</v>
      </c>
      <c r="AC261" s="63" t="str">
        <f t="array" aca="1" ref="AC261" ca="1">IFERROR(SMALL(IF(($H$3:$H$401=$N261)*($H$3:$H$401&lt;&gt;""),$C$3:$C$401),COLUMNS($Q:AC)),"-")</f>
        <v>-</v>
      </c>
      <c r="AD261" s="63" t="str">
        <f t="array" aca="1" ref="AD261" ca="1">IFERROR(SMALL(IF(($H$3:$H$401=$N261)*($H$3:$H$401&lt;&gt;""),$C$3:$C$401),COLUMNS($Q:AD)),"-")</f>
        <v>-</v>
      </c>
      <c r="AE261" s="63" t="str">
        <f t="array" aca="1" ref="AE261" ca="1">IFERROR(SMALL(IF(($H$3:$H$401=$N261)*($H$3:$H$401&lt;&gt;""),$C$3:$C$401),COLUMNS($Q:AE)),"-")</f>
        <v>-</v>
      </c>
    </row>
    <row r="262" spans="2:31" ht="13">
      <c r="B262" s="175"/>
      <c r="C262" s="19">
        <v>260</v>
      </c>
      <c r="D262" s="22" t="str">
        <f t="array" ref="D262">IF(ISERROR(INDEX(DossardsARV,MATCH($A$3&amp;C262,triselcourse&amp;claselcourARV,0))),"-",INDEX(DossardsARV,MATCH($A$3&amp;C262,triselcourse&amp;claselcourARV,0)))</f>
        <v>-</v>
      </c>
      <c r="E262" s="117" t="str">
        <f t="shared" si="40"/>
        <v>-</v>
      </c>
      <c r="F262" s="117" t="str">
        <f t="shared" si="41"/>
        <v>-</v>
      </c>
      <c r="G262" s="21" t="str">
        <f t="array" ref="G262">IF($D262="","",IF(ISERROR(INDEX(TempsARV,MATCH($A$3&amp;D262,triselcourse&amp;DossardsARV,0))),"-",INDEX(TempsARV,MATCH($A$3&amp;D262,triselcourse&amp;DossardsARV,0))))</f>
        <v>-</v>
      </c>
      <c r="H262" s="117" t="str">
        <f t="shared" si="42"/>
        <v/>
      </c>
      <c r="I262" s="117" t="str">
        <f t="shared" si="43"/>
        <v/>
      </c>
      <c r="J262" s="117" t="str">
        <f t="shared" si="44"/>
        <v/>
      </c>
      <c r="K262" s="117" t="str">
        <f t="shared" si="45"/>
        <v/>
      </c>
      <c r="L262" s="62" t="str">
        <f t="array" aca="1" ref="L262" ca="1">IF(ISBLANK($C262),"",IF(OR(COUNTIF(clubARV5,H262)&lt;choixt5,COUNTIF($H$2:H261,H262)),"",SUM(SMALL(IF(clubARV5=H262,$C$3:$C$401),ROW(INDIRECT("1:"&amp;choixt5))))+ROW()/9^9))</f>
        <v/>
      </c>
      <c r="M262" s="36" t="str">
        <f ca="1">IF(N262="","",ROWS(M$3:M262))</f>
        <v/>
      </c>
      <c r="N262" s="1" t="str">
        <f ca="1">IF(COUNT(POINTS1b5)&lt;ROWS(N$3:N262),"",INDEX(clubARV5,MATCH(P262,POINTS1b5,0)))</f>
        <v/>
      </c>
      <c r="O262" s="1">
        <f t="shared" ca="1" si="46"/>
        <v>399</v>
      </c>
      <c r="P262" s="2" t="str">
        <f ca="1">IF(COUNT(POINTS1b5)&lt;ROWS(P$3:P262),"",SMALL(POINTS1b5,ROWS(P$3:P262)))</f>
        <v/>
      </c>
      <c r="Q262" s="40" t="str">
        <f t="array" aca="1" ref="Q262" ca="1">IFERROR(SMALL(IF(($H$3:$H$401=$N262)*($H$3:$H$401&lt;&gt;""),$C$3:$C$401),COLUMNS($Q:Q)),"-")</f>
        <v>-</v>
      </c>
      <c r="R262" s="63" t="str">
        <f t="array" aca="1" ref="R262" ca="1">IFERROR(SMALL(IF(($H$3:$H$401=$N262)*($H$3:$H$401&lt;&gt;""),$C$3:$C$401),COLUMNS($Q:R)),"-")</f>
        <v>-</v>
      </c>
      <c r="S262" s="63" t="str">
        <f t="array" aca="1" ref="S262" ca="1">IFERROR(SMALL(IF(($H$3:$H$401=$N262)*($H$3:$H$401&lt;&gt;""),$C$3:$C$401),COLUMNS($Q:S)),"-")</f>
        <v>-</v>
      </c>
      <c r="T262" s="63" t="str">
        <f t="array" aca="1" ref="T262" ca="1">IFERROR(SMALL(IF(($H$3:$H$401=$N262)*($H$3:$H$401&lt;&gt;""),$C$3:$C$401),COLUMNS($Q:T)),"-")</f>
        <v>-</v>
      </c>
      <c r="U262" s="63" t="str">
        <f t="array" aca="1" ref="U262" ca="1">IFERROR(SMALL(IF(($H$3:$H$401=$N262)*($H$3:$H$401&lt;&gt;""),$C$3:$C$401),COLUMNS($Q:U)),"-")</f>
        <v>-</v>
      </c>
      <c r="V262" s="40" t="str">
        <f t="array" aca="1" ref="V262" ca="1">IFERROR(SMALL(IF(($H$3:$H$401=$N262)*($H$3:$H$401&lt;&gt;""),$C$3:$C$401),COLUMNS($Q:V)),"-")</f>
        <v>-</v>
      </c>
      <c r="W262" s="63" t="str">
        <f t="array" aca="1" ref="W262" ca="1">IFERROR(SMALL(IF(($H$3:$H$401=$N262)*($H$3:$H$401&lt;&gt;""),$C$3:$C$401),COLUMNS($Q:W)),"-")</f>
        <v>-</v>
      </c>
      <c r="X262" s="63" t="str">
        <f t="array" aca="1" ref="X262" ca="1">IFERROR(SMALL(IF(($H$3:$H$401=$N262)*($H$3:$H$401&lt;&gt;""),$C$3:$C$401),COLUMNS($Q:X)),"-")</f>
        <v>-</v>
      </c>
      <c r="Y262" s="63" t="str">
        <f t="array" aca="1" ref="Y262" ca="1">IFERROR(SMALL(IF(($H$3:$H$401=$N262)*($H$3:$H$401&lt;&gt;""),$C$3:$C$401),COLUMNS($Q:Y)),"-")</f>
        <v>-</v>
      </c>
      <c r="Z262" s="63" t="str">
        <f t="array" aca="1" ref="Z262" ca="1">IFERROR(SMALL(IF(($H$3:$H$401=$N262)*($H$3:$H$401&lt;&gt;""),$C$3:$C$401),COLUMNS($Q:Z)),"-")</f>
        <v>-</v>
      </c>
      <c r="AA262" s="40" t="str">
        <f t="array" aca="1" ref="AA262" ca="1">IFERROR(SMALL(IF(($H$3:$H$401=$N262)*($H$3:$H$401&lt;&gt;""),$C$3:$C$401),COLUMNS($Q:AA)),"-")</f>
        <v>-</v>
      </c>
      <c r="AB262" s="63" t="str">
        <f t="array" aca="1" ref="AB262" ca="1">IFERROR(SMALL(IF(($H$3:$H$401=$N262)*($H$3:$H$401&lt;&gt;""),$C$3:$C$401),COLUMNS($Q:AB)),"-")</f>
        <v>-</v>
      </c>
      <c r="AC262" s="63" t="str">
        <f t="array" aca="1" ref="AC262" ca="1">IFERROR(SMALL(IF(($H$3:$H$401=$N262)*($H$3:$H$401&lt;&gt;""),$C$3:$C$401),COLUMNS($Q:AC)),"-")</f>
        <v>-</v>
      </c>
      <c r="AD262" s="63" t="str">
        <f t="array" aca="1" ref="AD262" ca="1">IFERROR(SMALL(IF(($H$3:$H$401=$N262)*($H$3:$H$401&lt;&gt;""),$C$3:$C$401),COLUMNS($Q:AD)),"-")</f>
        <v>-</v>
      </c>
      <c r="AE262" s="63" t="str">
        <f t="array" aca="1" ref="AE262" ca="1">IFERROR(SMALL(IF(($H$3:$H$401=$N262)*($H$3:$H$401&lt;&gt;""),$C$3:$C$401),COLUMNS($Q:AE)),"-")</f>
        <v>-</v>
      </c>
    </row>
    <row r="263" spans="2:31" ht="13">
      <c r="B263" s="175"/>
      <c r="C263" s="19">
        <v>261</v>
      </c>
      <c r="D263" s="22" t="str">
        <f t="array" ref="D263">IF(ISERROR(INDEX(DossardsARV,MATCH($A$3&amp;C263,triselcourse&amp;claselcourARV,0))),"-",INDEX(DossardsARV,MATCH($A$3&amp;C263,triselcourse&amp;claselcourARV,0)))</f>
        <v>-</v>
      </c>
      <c r="E263" s="117" t="str">
        <f t="shared" si="40"/>
        <v>-</v>
      </c>
      <c r="F263" s="117" t="str">
        <f t="shared" si="41"/>
        <v>-</v>
      </c>
      <c r="G263" s="21" t="str">
        <f t="array" ref="G263">IF($D263="","",IF(ISERROR(INDEX(TempsARV,MATCH($A$3&amp;D263,triselcourse&amp;DossardsARV,0))),"-",INDEX(TempsARV,MATCH($A$3&amp;D263,triselcourse&amp;DossardsARV,0))))</f>
        <v>-</v>
      </c>
      <c r="H263" s="117" t="str">
        <f t="shared" si="42"/>
        <v/>
      </c>
      <c r="I263" s="117" t="str">
        <f t="shared" si="43"/>
        <v/>
      </c>
      <c r="J263" s="117" t="str">
        <f t="shared" si="44"/>
        <v/>
      </c>
      <c r="K263" s="117" t="str">
        <f t="shared" si="45"/>
        <v/>
      </c>
      <c r="L263" s="62" t="str">
        <f t="array" aca="1" ref="L263" ca="1">IF(ISBLANK($C263),"",IF(OR(COUNTIF(clubARV5,H263)&lt;choixt5,COUNTIF($H$2:H262,H263)),"",SUM(SMALL(IF(clubARV5=H263,$C$3:$C$401),ROW(INDIRECT("1:"&amp;choixt5))))+ROW()/9^9))</f>
        <v/>
      </c>
      <c r="M263" s="36" t="str">
        <f ca="1">IF(N263="","",ROWS(M$3:M263))</f>
        <v/>
      </c>
      <c r="N263" s="1" t="str">
        <f ca="1">IF(COUNT(POINTS1b5)&lt;ROWS(N$3:N263),"",INDEX(clubARV5,MATCH(P263,POINTS1b5,0)))</f>
        <v/>
      </c>
      <c r="O263" s="1">
        <f t="shared" ca="1" si="46"/>
        <v>399</v>
      </c>
      <c r="P263" s="2" t="str">
        <f ca="1">IF(COUNT(POINTS1b5)&lt;ROWS(P$3:P263),"",SMALL(POINTS1b5,ROWS(P$3:P263)))</f>
        <v/>
      </c>
      <c r="Q263" s="40" t="str">
        <f t="array" aca="1" ref="Q263" ca="1">IFERROR(SMALL(IF(($H$3:$H$401=$N263)*($H$3:$H$401&lt;&gt;""),$C$3:$C$401),COLUMNS($Q:Q)),"-")</f>
        <v>-</v>
      </c>
      <c r="R263" s="63" t="str">
        <f t="array" aca="1" ref="R263" ca="1">IFERROR(SMALL(IF(($H$3:$H$401=$N263)*($H$3:$H$401&lt;&gt;""),$C$3:$C$401),COLUMNS($Q:R)),"-")</f>
        <v>-</v>
      </c>
      <c r="S263" s="63" t="str">
        <f t="array" aca="1" ref="S263" ca="1">IFERROR(SMALL(IF(($H$3:$H$401=$N263)*($H$3:$H$401&lt;&gt;""),$C$3:$C$401),COLUMNS($Q:S)),"-")</f>
        <v>-</v>
      </c>
      <c r="T263" s="63" t="str">
        <f t="array" aca="1" ref="T263" ca="1">IFERROR(SMALL(IF(($H$3:$H$401=$N263)*($H$3:$H$401&lt;&gt;""),$C$3:$C$401),COLUMNS($Q:T)),"-")</f>
        <v>-</v>
      </c>
      <c r="U263" s="63" t="str">
        <f t="array" aca="1" ref="U263" ca="1">IFERROR(SMALL(IF(($H$3:$H$401=$N263)*($H$3:$H$401&lt;&gt;""),$C$3:$C$401),COLUMNS($Q:U)),"-")</f>
        <v>-</v>
      </c>
      <c r="V263" s="40" t="str">
        <f t="array" aca="1" ref="V263" ca="1">IFERROR(SMALL(IF(($H$3:$H$401=$N263)*($H$3:$H$401&lt;&gt;""),$C$3:$C$401),COLUMNS($Q:V)),"-")</f>
        <v>-</v>
      </c>
      <c r="W263" s="63" t="str">
        <f t="array" aca="1" ref="W263" ca="1">IFERROR(SMALL(IF(($H$3:$H$401=$N263)*($H$3:$H$401&lt;&gt;""),$C$3:$C$401),COLUMNS($Q:W)),"-")</f>
        <v>-</v>
      </c>
      <c r="X263" s="63" t="str">
        <f t="array" aca="1" ref="X263" ca="1">IFERROR(SMALL(IF(($H$3:$H$401=$N263)*($H$3:$H$401&lt;&gt;""),$C$3:$C$401),COLUMNS($Q:X)),"-")</f>
        <v>-</v>
      </c>
      <c r="Y263" s="63" t="str">
        <f t="array" aca="1" ref="Y263" ca="1">IFERROR(SMALL(IF(($H$3:$H$401=$N263)*($H$3:$H$401&lt;&gt;""),$C$3:$C$401),COLUMNS($Q:Y)),"-")</f>
        <v>-</v>
      </c>
      <c r="Z263" s="63" t="str">
        <f t="array" aca="1" ref="Z263" ca="1">IFERROR(SMALL(IF(($H$3:$H$401=$N263)*($H$3:$H$401&lt;&gt;""),$C$3:$C$401),COLUMNS($Q:Z)),"-")</f>
        <v>-</v>
      </c>
      <c r="AA263" s="40" t="str">
        <f t="array" aca="1" ref="AA263" ca="1">IFERROR(SMALL(IF(($H$3:$H$401=$N263)*($H$3:$H$401&lt;&gt;""),$C$3:$C$401),COLUMNS($Q:AA)),"-")</f>
        <v>-</v>
      </c>
      <c r="AB263" s="63" t="str">
        <f t="array" aca="1" ref="AB263" ca="1">IFERROR(SMALL(IF(($H$3:$H$401=$N263)*($H$3:$H$401&lt;&gt;""),$C$3:$C$401),COLUMNS($Q:AB)),"-")</f>
        <v>-</v>
      </c>
      <c r="AC263" s="63" t="str">
        <f t="array" aca="1" ref="AC263" ca="1">IFERROR(SMALL(IF(($H$3:$H$401=$N263)*($H$3:$H$401&lt;&gt;""),$C$3:$C$401),COLUMNS($Q:AC)),"-")</f>
        <v>-</v>
      </c>
      <c r="AD263" s="63" t="str">
        <f t="array" aca="1" ref="AD263" ca="1">IFERROR(SMALL(IF(($H$3:$H$401=$N263)*($H$3:$H$401&lt;&gt;""),$C$3:$C$401),COLUMNS($Q:AD)),"-")</f>
        <v>-</v>
      </c>
      <c r="AE263" s="63" t="str">
        <f t="array" aca="1" ref="AE263" ca="1">IFERROR(SMALL(IF(($H$3:$H$401=$N263)*($H$3:$H$401&lt;&gt;""),$C$3:$C$401),COLUMNS($Q:AE)),"-")</f>
        <v>-</v>
      </c>
    </row>
    <row r="264" spans="2:31" ht="13">
      <c r="B264" s="175"/>
      <c r="C264" s="19">
        <v>262</v>
      </c>
      <c r="D264" s="22" t="str">
        <f t="array" ref="D264">IF(ISERROR(INDEX(DossardsARV,MATCH($A$3&amp;C264,triselcourse&amp;claselcourARV,0))),"-",INDEX(DossardsARV,MATCH($A$3&amp;C264,triselcourse&amp;claselcourARV,0)))</f>
        <v>-</v>
      </c>
      <c r="E264" s="117" t="str">
        <f t="shared" si="40"/>
        <v>-</v>
      </c>
      <c r="F264" s="117" t="str">
        <f t="shared" si="41"/>
        <v>-</v>
      </c>
      <c r="G264" s="21" t="str">
        <f t="array" ref="G264">IF($D264="","",IF(ISERROR(INDEX(TempsARV,MATCH($A$3&amp;D264,triselcourse&amp;DossardsARV,0))),"-",INDEX(TempsARV,MATCH($A$3&amp;D264,triselcourse&amp;DossardsARV,0))))</f>
        <v>-</v>
      </c>
      <c r="H264" s="117" t="str">
        <f t="shared" si="42"/>
        <v/>
      </c>
      <c r="I264" s="117" t="str">
        <f t="shared" si="43"/>
        <v/>
      </c>
      <c r="J264" s="117" t="str">
        <f t="shared" si="44"/>
        <v/>
      </c>
      <c r="K264" s="117" t="str">
        <f t="shared" si="45"/>
        <v/>
      </c>
      <c r="L264" s="62" t="str">
        <f t="array" aca="1" ref="L264" ca="1">IF(ISBLANK($C264),"",IF(OR(COUNTIF(clubARV5,H264)&lt;choixt5,COUNTIF($H$2:H263,H264)),"",SUM(SMALL(IF(clubARV5=H264,$C$3:$C$401),ROW(INDIRECT("1:"&amp;choixt5))))+ROW()/9^9))</f>
        <v/>
      </c>
      <c r="M264" s="36" t="str">
        <f ca="1">IF(N264="","",ROWS(M$3:M264))</f>
        <v/>
      </c>
      <c r="N264" s="1" t="str">
        <f ca="1">IF(COUNT(POINTS1b5)&lt;ROWS(N$3:N264),"",INDEX(clubARV5,MATCH(P264,POINTS1b5,0)))</f>
        <v/>
      </c>
      <c r="O264" s="1">
        <f t="shared" ca="1" si="46"/>
        <v>399</v>
      </c>
      <c r="P264" s="2" t="str">
        <f ca="1">IF(COUNT(POINTS1b5)&lt;ROWS(P$3:P264),"",SMALL(POINTS1b5,ROWS(P$3:P264)))</f>
        <v/>
      </c>
      <c r="Q264" s="40" t="str">
        <f t="array" aca="1" ref="Q264" ca="1">IFERROR(SMALL(IF(($H$3:$H$401=$N264)*($H$3:$H$401&lt;&gt;""),$C$3:$C$401),COLUMNS($Q:Q)),"-")</f>
        <v>-</v>
      </c>
      <c r="R264" s="63" t="str">
        <f t="array" aca="1" ref="R264" ca="1">IFERROR(SMALL(IF(($H$3:$H$401=$N264)*($H$3:$H$401&lt;&gt;""),$C$3:$C$401),COLUMNS($Q:R)),"-")</f>
        <v>-</v>
      </c>
      <c r="S264" s="63" t="str">
        <f t="array" aca="1" ref="S264" ca="1">IFERROR(SMALL(IF(($H$3:$H$401=$N264)*($H$3:$H$401&lt;&gt;""),$C$3:$C$401),COLUMNS($Q:S)),"-")</f>
        <v>-</v>
      </c>
      <c r="T264" s="63" t="str">
        <f t="array" aca="1" ref="T264" ca="1">IFERROR(SMALL(IF(($H$3:$H$401=$N264)*($H$3:$H$401&lt;&gt;""),$C$3:$C$401),COLUMNS($Q:T)),"-")</f>
        <v>-</v>
      </c>
      <c r="U264" s="63" t="str">
        <f t="array" aca="1" ref="U264" ca="1">IFERROR(SMALL(IF(($H$3:$H$401=$N264)*($H$3:$H$401&lt;&gt;""),$C$3:$C$401),COLUMNS($Q:U)),"-")</f>
        <v>-</v>
      </c>
      <c r="V264" s="40" t="str">
        <f t="array" aca="1" ref="V264" ca="1">IFERROR(SMALL(IF(($H$3:$H$401=$N264)*($H$3:$H$401&lt;&gt;""),$C$3:$C$401),COLUMNS($Q:V)),"-")</f>
        <v>-</v>
      </c>
      <c r="W264" s="63" t="str">
        <f t="array" aca="1" ref="W264" ca="1">IFERROR(SMALL(IF(($H$3:$H$401=$N264)*($H$3:$H$401&lt;&gt;""),$C$3:$C$401),COLUMNS($Q:W)),"-")</f>
        <v>-</v>
      </c>
      <c r="X264" s="63" t="str">
        <f t="array" aca="1" ref="X264" ca="1">IFERROR(SMALL(IF(($H$3:$H$401=$N264)*($H$3:$H$401&lt;&gt;""),$C$3:$C$401),COLUMNS($Q:X)),"-")</f>
        <v>-</v>
      </c>
      <c r="Y264" s="63" t="str">
        <f t="array" aca="1" ref="Y264" ca="1">IFERROR(SMALL(IF(($H$3:$H$401=$N264)*($H$3:$H$401&lt;&gt;""),$C$3:$C$401),COLUMNS($Q:Y)),"-")</f>
        <v>-</v>
      </c>
      <c r="Z264" s="63" t="str">
        <f t="array" aca="1" ref="Z264" ca="1">IFERROR(SMALL(IF(($H$3:$H$401=$N264)*($H$3:$H$401&lt;&gt;""),$C$3:$C$401),COLUMNS($Q:Z)),"-")</f>
        <v>-</v>
      </c>
      <c r="AA264" s="40" t="str">
        <f t="array" aca="1" ref="AA264" ca="1">IFERROR(SMALL(IF(($H$3:$H$401=$N264)*($H$3:$H$401&lt;&gt;""),$C$3:$C$401),COLUMNS($Q:AA)),"-")</f>
        <v>-</v>
      </c>
      <c r="AB264" s="63" t="str">
        <f t="array" aca="1" ref="AB264" ca="1">IFERROR(SMALL(IF(($H$3:$H$401=$N264)*($H$3:$H$401&lt;&gt;""),$C$3:$C$401),COLUMNS($Q:AB)),"-")</f>
        <v>-</v>
      </c>
      <c r="AC264" s="63" t="str">
        <f t="array" aca="1" ref="AC264" ca="1">IFERROR(SMALL(IF(($H$3:$H$401=$N264)*($H$3:$H$401&lt;&gt;""),$C$3:$C$401),COLUMNS($Q:AC)),"-")</f>
        <v>-</v>
      </c>
      <c r="AD264" s="63" t="str">
        <f t="array" aca="1" ref="AD264" ca="1">IFERROR(SMALL(IF(($H$3:$H$401=$N264)*($H$3:$H$401&lt;&gt;""),$C$3:$C$401),COLUMNS($Q:AD)),"-")</f>
        <v>-</v>
      </c>
      <c r="AE264" s="63" t="str">
        <f t="array" aca="1" ref="AE264" ca="1">IFERROR(SMALL(IF(($H$3:$H$401=$N264)*($H$3:$H$401&lt;&gt;""),$C$3:$C$401),COLUMNS($Q:AE)),"-")</f>
        <v>-</v>
      </c>
    </row>
    <row r="265" spans="2:31" ht="13">
      <c r="B265" s="175"/>
      <c r="C265" s="19">
        <v>263</v>
      </c>
      <c r="D265" s="22" t="str">
        <f t="array" ref="D265">IF(ISERROR(INDEX(DossardsARV,MATCH($A$3&amp;C265,triselcourse&amp;claselcourARV,0))),"-",INDEX(DossardsARV,MATCH($A$3&amp;C265,triselcourse&amp;claselcourARV,0)))</f>
        <v>-</v>
      </c>
      <c r="E265" s="117" t="str">
        <f t="shared" si="40"/>
        <v>-</v>
      </c>
      <c r="F265" s="117" t="str">
        <f t="shared" si="41"/>
        <v>-</v>
      </c>
      <c r="G265" s="21" t="str">
        <f t="array" ref="G265">IF($D265="","",IF(ISERROR(INDEX(TempsARV,MATCH($A$3&amp;D265,triselcourse&amp;DossardsARV,0))),"-",INDEX(TempsARV,MATCH($A$3&amp;D265,triselcourse&amp;DossardsARV,0))))</f>
        <v>-</v>
      </c>
      <c r="H265" s="117" t="str">
        <f t="shared" si="42"/>
        <v/>
      </c>
      <c r="I265" s="117" t="str">
        <f t="shared" si="43"/>
        <v/>
      </c>
      <c r="J265" s="117" t="str">
        <f t="shared" si="44"/>
        <v/>
      </c>
      <c r="K265" s="117" t="str">
        <f t="shared" si="45"/>
        <v/>
      </c>
      <c r="L265" s="62" t="str">
        <f t="array" aca="1" ref="L265" ca="1">IF(ISBLANK($C265),"",IF(OR(COUNTIF(clubARV5,H265)&lt;choixt5,COUNTIF($H$2:H264,H265)),"",SUM(SMALL(IF(clubARV5=H265,$C$3:$C$401),ROW(INDIRECT("1:"&amp;choixt5))))+ROW()/9^9))</f>
        <v/>
      </c>
      <c r="M265" s="36" t="str">
        <f ca="1">IF(N265="","",ROWS(M$3:M265))</f>
        <v/>
      </c>
      <c r="N265" s="1" t="str">
        <f ca="1">IF(COUNT(POINTS1b5)&lt;ROWS(N$3:N265),"",INDEX(clubARV5,MATCH(P265,POINTS1b5,0)))</f>
        <v/>
      </c>
      <c r="O265" s="1">
        <f t="shared" ca="1" si="46"/>
        <v>399</v>
      </c>
      <c r="P265" s="2" t="str">
        <f ca="1">IF(COUNT(POINTS1b5)&lt;ROWS(P$3:P265),"",SMALL(POINTS1b5,ROWS(P$3:P265)))</f>
        <v/>
      </c>
      <c r="Q265" s="40" t="str">
        <f t="array" aca="1" ref="Q265" ca="1">IFERROR(SMALL(IF(($H$3:$H$401=$N265)*($H$3:$H$401&lt;&gt;""),$C$3:$C$401),COLUMNS($Q:Q)),"-")</f>
        <v>-</v>
      </c>
      <c r="R265" s="63" t="str">
        <f t="array" aca="1" ref="R265" ca="1">IFERROR(SMALL(IF(($H$3:$H$401=$N265)*($H$3:$H$401&lt;&gt;""),$C$3:$C$401),COLUMNS($Q:R)),"-")</f>
        <v>-</v>
      </c>
      <c r="S265" s="63" t="str">
        <f t="array" aca="1" ref="S265" ca="1">IFERROR(SMALL(IF(($H$3:$H$401=$N265)*($H$3:$H$401&lt;&gt;""),$C$3:$C$401),COLUMNS($Q:S)),"-")</f>
        <v>-</v>
      </c>
      <c r="T265" s="63" t="str">
        <f t="array" aca="1" ref="T265" ca="1">IFERROR(SMALL(IF(($H$3:$H$401=$N265)*($H$3:$H$401&lt;&gt;""),$C$3:$C$401),COLUMNS($Q:T)),"-")</f>
        <v>-</v>
      </c>
      <c r="U265" s="63" t="str">
        <f t="array" aca="1" ref="U265" ca="1">IFERROR(SMALL(IF(($H$3:$H$401=$N265)*($H$3:$H$401&lt;&gt;""),$C$3:$C$401),COLUMNS($Q:U)),"-")</f>
        <v>-</v>
      </c>
      <c r="V265" s="40" t="str">
        <f t="array" aca="1" ref="V265" ca="1">IFERROR(SMALL(IF(($H$3:$H$401=$N265)*($H$3:$H$401&lt;&gt;""),$C$3:$C$401),COLUMNS($Q:V)),"-")</f>
        <v>-</v>
      </c>
      <c r="W265" s="63" t="str">
        <f t="array" aca="1" ref="W265" ca="1">IFERROR(SMALL(IF(($H$3:$H$401=$N265)*($H$3:$H$401&lt;&gt;""),$C$3:$C$401),COLUMNS($Q:W)),"-")</f>
        <v>-</v>
      </c>
      <c r="X265" s="63" t="str">
        <f t="array" aca="1" ref="X265" ca="1">IFERROR(SMALL(IF(($H$3:$H$401=$N265)*($H$3:$H$401&lt;&gt;""),$C$3:$C$401),COLUMNS($Q:X)),"-")</f>
        <v>-</v>
      </c>
      <c r="Y265" s="63" t="str">
        <f t="array" aca="1" ref="Y265" ca="1">IFERROR(SMALL(IF(($H$3:$H$401=$N265)*($H$3:$H$401&lt;&gt;""),$C$3:$C$401),COLUMNS($Q:Y)),"-")</f>
        <v>-</v>
      </c>
      <c r="Z265" s="63" t="str">
        <f t="array" aca="1" ref="Z265" ca="1">IFERROR(SMALL(IF(($H$3:$H$401=$N265)*($H$3:$H$401&lt;&gt;""),$C$3:$C$401),COLUMNS($Q:Z)),"-")</f>
        <v>-</v>
      </c>
      <c r="AA265" s="40" t="str">
        <f t="array" aca="1" ref="AA265" ca="1">IFERROR(SMALL(IF(($H$3:$H$401=$N265)*($H$3:$H$401&lt;&gt;""),$C$3:$C$401),COLUMNS($Q:AA)),"-")</f>
        <v>-</v>
      </c>
      <c r="AB265" s="63" t="str">
        <f t="array" aca="1" ref="AB265" ca="1">IFERROR(SMALL(IF(($H$3:$H$401=$N265)*($H$3:$H$401&lt;&gt;""),$C$3:$C$401),COLUMNS($Q:AB)),"-")</f>
        <v>-</v>
      </c>
      <c r="AC265" s="63" t="str">
        <f t="array" aca="1" ref="AC265" ca="1">IFERROR(SMALL(IF(($H$3:$H$401=$N265)*($H$3:$H$401&lt;&gt;""),$C$3:$C$401),COLUMNS($Q:AC)),"-")</f>
        <v>-</v>
      </c>
      <c r="AD265" s="63" t="str">
        <f t="array" aca="1" ref="AD265" ca="1">IFERROR(SMALL(IF(($H$3:$H$401=$N265)*($H$3:$H$401&lt;&gt;""),$C$3:$C$401),COLUMNS($Q:AD)),"-")</f>
        <v>-</v>
      </c>
      <c r="AE265" s="63" t="str">
        <f t="array" aca="1" ref="AE265" ca="1">IFERROR(SMALL(IF(($H$3:$H$401=$N265)*($H$3:$H$401&lt;&gt;""),$C$3:$C$401),COLUMNS($Q:AE)),"-")</f>
        <v>-</v>
      </c>
    </row>
    <row r="266" spans="2:31" ht="13">
      <c r="B266" s="175"/>
      <c r="C266" s="19">
        <v>264</v>
      </c>
      <c r="D266" s="22" t="str">
        <f t="array" ref="D266">IF(ISERROR(INDEX(DossardsARV,MATCH($A$3&amp;C266,triselcourse&amp;claselcourARV,0))),"-",INDEX(DossardsARV,MATCH($A$3&amp;C266,triselcourse&amp;claselcourARV,0)))</f>
        <v>-</v>
      </c>
      <c r="E266" s="117" t="str">
        <f t="shared" si="40"/>
        <v>-</v>
      </c>
      <c r="F266" s="117" t="str">
        <f t="shared" si="41"/>
        <v>-</v>
      </c>
      <c r="G266" s="21" t="str">
        <f t="array" ref="G266">IF($D266="","",IF(ISERROR(INDEX(TempsARV,MATCH($A$3&amp;D266,triselcourse&amp;DossardsARV,0))),"-",INDEX(TempsARV,MATCH($A$3&amp;D266,triselcourse&amp;DossardsARV,0))))</f>
        <v>-</v>
      </c>
      <c r="H266" s="117" t="str">
        <f t="shared" si="42"/>
        <v/>
      </c>
      <c r="I266" s="117" t="str">
        <f t="shared" si="43"/>
        <v/>
      </c>
      <c r="J266" s="117" t="str">
        <f t="shared" si="44"/>
        <v/>
      </c>
      <c r="K266" s="117" t="str">
        <f t="shared" si="45"/>
        <v/>
      </c>
      <c r="L266" s="62" t="str">
        <f t="array" aca="1" ref="L266" ca="1">IF(ISBLANK($C266),"",IF(OR(COUNTIF(clubARV5,H266)&lt;choixt5,COUNTIF($H$2:H265,H266)),"",SUM(SMALL(IF(clubARV5=H266,$C$3:$C$401),ROW(INDIRECT("1:"&amp;choixt5))))+ROW()/9^9))</f>
        <v/>
      </c>
      <c r="M266" s="36" t="str">
        <f ca="1">IF(N266="","",ROWS(M$3:M266))</f>
        <v/>
      </c>
      <c r="N266" s="1" t="str">
        <f ca="1">IF(COUNT(POINTS1b5)&lt;ROWS(N$3:N266),"",INDEX(clubARV5,MATCH(P266,POINTS1b5,0)))</f>
        <v/>
      </c>
      <c r="O266" s="1">
        <f t="shared" ca="1" si="46"/>
        <v>399</v>
      </c>
      <c r="P266" s="2" t="str">
        <f ca="1">IF(COUNT(POINTS1b5)&lt;ROWS(P$3:P266),"",SMALL(POINTS1b5,ROWS(P$3:P266)))</f>
        <v/>
      </c>
      <c r="Q266" s="40" t="str">
        <f t="array" aca="1" ref="Q266" ca="1">IFERROR(SMALL(IF(($H$3:$H$401=$N266)*($H$3:$H$401&lt;&gt;""),$C$3:$C$401),COLUMNS($Q:Q)),"-")</f>
        <v>-</v>
      </c>
      <c r="R266" s="63" t="str">
        <f t="array" aca="1" ref="R266" ca="1">IFERROR(SMALL(IF(($H$3:$H$401=$N266)*($H$3:$H$401&lt;&gt;""),$C$3:$C$401),COLUMNS($Q:R)),"-")</f>
        <v>-</v>
      </c>
      <c r="S266" s="63" t="str">
        <f t="array" aca="1" ref="S266" ca="1">IFERROR(SMALL(IF(($H$3:$H$401=$N266)*($H$3:$H$401&lt;&gt;""),$C$3:$C$401),COLUMNS($Q:S)),"-")</f>
        <v>-</v>
      </c>
      <c r="T266" s="63" t="str">
        <f t="array" aca="1" ref="T266" ca="1">IFERROR(SMALL(IF(($H$3:$H$401=$N266)*($H$3:$H$401&lt;&gt;""),$C$3:$C$401),COLUMNS($Q:T)),"-")</f>
        <v>-</v>
      </c>
      <c r="U266" s="63" t="str">
        <f t="array" aca="1" ref="U266" ca="1">IFERROR(SMALL(IF(($H$3:$H$401=$N266)*($H$3:$H$401&lt;&gt;""),$C$3:$C$401),COLUMNS($Q:U)),"-")</f>
        <v>-</v>
      </c>
      <c r="V266" s="40" t="str">
        <f t="array" aca="1" ref="V266" ca="1">IFERROR(SMALL(IF(($H$3:$H$401=$N266)*($H$3:$H$401&lt;&gt;""),$C$3:$C$401),COLUMNS($Q:V)),"-")</f>
        <v>-</v>
      </c>
      <c r="W266" s="63" t="str">
        <f t="array" aca="1" ref="W266" ca="1">IFERROR(SMALL(IF(($H$3:$H$401=$N266)*($H$3:$H$401&lt;&gt;""),$C$3:$C$401),COLUMNS($Q:W)),"-")</f>
        <v>-</v>
      </c>
      <c r="X266" s="63" t="str">
        <f t="array" aca="1" ref="X266" ca="1">IFERROR(SMALL(IF(($H$3:$H$401=$N266)*($H$3:$H$401&lt;&gt;""),$C$3:$C$401),COLUMNS($Q:X)),"-")</f>
        <v>-</v>
      </c>
      <c r="Y266" s="63" t="str">
        <f t="array" aca="1" ref="Y266" ca="1">IFERROR(SMALL(IF(($H$3:$H$401=$N266)*($H$3:$H$401&lt;&gt;""),$C$3:$C$401),COLUMNS($Q:Y)),"-")</f>
        <v>-</v>
      </c>
      <c r="Z266" s="63" t="str">
        <f t="array" aca="1" ref="Z266" ca="1">IFERROR(SMALL(IF(($H$3:$H$401=$N266)*($H$3:$H$401&lt;&gt;""),$C$3:$C$401),COLUMNS($Q:Z)),"-")</f>
        <v>-</v>
      </c>
      <c r="AA266" s="40" t="str">
        <f t="array" aca="1" ref="AA266" ca="1">IFERROR(SMALL(IF(($H$3:$H$401=$N266)*($H$3:$H$401&lt;&gt;""),$C$3:$C$401),COLUMNS($Q:AA)),"-")</f>
        <v>-</v>
      </c>
      <c r="AB266" s="63" t="str">
        <f t="array" aca="1" ref="AB266" ca="1">IFERROR(SMALL(IF(($H$3:$H$401=$N266)*($H$3:$H$401&lt;&gt;""),$C$3:$C$401),COLUMNS($Q:AB)),"-")</f>
        <v>-</v>
      </c>
      <c r="AC266" s="63" t="str">
        <f t="array" aca="1" ref="AC266" ca="1">IFERROR(SMALL(IF(($H$3:$H$401=$N266)*($H$3:$H$401&lt;&gt;""),$C$3:$C$401),COLUMNS($Q:AC)),"-")</f>
        <v>-</v>
      </c>
      <c r="AD266" s="63" t="str">
        <f t="array" aca="1" ref="AD266" ca="1">IFERROR(SMALL(IF(($H$3:$H$401=$N266)*($H$3:$H$401&lt;&gt;""),$C$3:$C$401),COLUMNS($Q:AD)),"-")</f>
        <v>-</v>
      </c>
      <c r="AE266" s="63" t="str">
        <f t="array" aca="1" ref="AE266" ca="1">IFERROR(SMALL(IF(($H$3:$H$401=$N266)*($H$3:$H$401&lt;&gt;""),$C$3:$C$401),COLUMNS($Q:AE)),"-")</f>
        <v>-</v>
      </c>
    </row>
    <row r="267" spans="2:31" ht="13">
      <c r="B267" s="175"/>
      <c r="C267" s="19">
        <v>265</v>
      </c>
      <c r="D267" s="22" t="str">
        <f t="array" ref="D267">IF(ISERROR(INDEX(DossardsARV,MATCH($A$3&amp;C267,triselcourse&amp;claselcourARV,0))),"-",INDEX(DossardsARV,MATCH($A$3&amp;C267,triselcourse&amp;claselcourARV,0)))</f>
        <v>-</v>
      </c>
      <c r="E267" s="117" t="str">
        <f t="shared" si="40"/>
        <v>-</v>
      </c>
      <c r="F267" s="117" t="str">
        <f t="shared" si="41"/>
        <v>-</v>
      </c>
      <c r="G267" s="21" t="str">
        <f t="array" ref="G267">IF($D267="","",IF(ISERROR(INDEX(TempsARV,MATCH($A$3&amp;D267,triselcourse&amp;DossardsARV,0))),"-",INDEX(TempsARV,MATCH($A$3&amp;D267,triselcourse&amp;DossardsARV,0))))</f>
        <v>-</v>
      </c>
      <c r="H267" s="117" t="str">
        <f t="shared" si="42"/>
        <v/>
      </c>
      <c r="I267" s="117" t="str">
        <f t="shared" si="43"/>
        <v/>
      </c>
      <c r="J267" s="117" t="str">
        <f t="shared" si="44"/>
        <v/>
      </c>
      <c r="K267" s="117" t="str">
        <f t="shared" si="45"/>
        <v/>
      </c>
      <c r="L267" s="62" t="str">
        <f t="array" aca="1" ref="L267" ca="1">IF(ISBLANK($C267),"",IF(OR(COUNTIF(clubARV5,H267)&lt;choixt5,COUNTIF($H$2:H266,H267)),"",SUM(SMALL(IF(clubARV5=H267,$C$3:$C$401),ROW(INDIRECT("1:"&amp;choixt5))))+ROW()/9^9))</f>
        <v/>
      </c>
      <c r="M267" s="36" t="str">
        <f ca="1">IF(N267="","",ROWS(M$3:M267))</f>
        <v/>
      </c>
      <c r="N267" s="1" t="str">
        <f ca="1">IF(COUNT(POINTS1b5)&lt;ROWS(N$3:N267),"",INDEX(clubARV5,MATCH(P267,POINTS1b5,0)))</f>
        <v/>
      </c>
      <c r="O267" s="1">
        <f t="shared" ca="1" si="46"/>
        <v>399</v>
      </c>
      <c r="P267" s="2" t="str">
        <f ca="1">IF(COUNT(POINTS1b5)&lt;ROWS(P$3:P267),"",SMALL(POINTS1b5,ROWS(P$3:P267)))</f>
        <v/>
      </c>
      <c r="Q267" s="40" t="str">
        <f t="array" aca="1" ref="Q267" ca="1">IFERROR(SMALL(IF(($H$3:$H$401=$N267)*($H$3:$H$401&lt;&gt;""),$C$3:$C$401),COLUMNS($Q:Q)),"-")</f>
        <v>-</v>
      </c>
      <c r="R267" s="63" t="str">
        <f t="array" aca="1" ref="R267" ca="1">IFERROR(SMALL(IF(($H$3:$H$401=$N267)*($H$3:$H$401&lt;&gt;""),$C$3:$C$401),COLUMNS($Q:R)),"-")</f>
        <v>-</v>
      </c>
      <c r="S267" s="63" t="str">
        <f t="array" aca="1" ref="S267" ca="1">IFERROR(SMALL(IF(($H$3:$H$401=$N267)*($H$3:$H$401&lt;&gt;""),$C$3:$C$401),COLUMNS($Q:S)),"-")</f>
        <v>-</v>
      </c>
      <c r="T267" s="63" t="str">
        <f t="array" aca="1" ref="T267" ca="1">IFERROR(SMALL(IF(($H$3:$H$401=$N267)*($H$3:$H$401&lt;&gt;""),$C$3:$C$401),COLUMNS($Q:T)),"-")</f>
        <v>-</v>
      </c>
      <c r="U267" s="63" t="str">
        <f t="array" aca="1" ref="U267" ca="1">IFERROR(SMALL(IF(($H$3:$H$401=$N267)*($H$3:$H$401&lt;&gt;""),$C$3:$C$401),COLUMNS($Q:U)),"-")</f>
        <v>-</v>
      </c>
      <c r="V267" s="40" t="str">
        <f t="array" aca="1" ref="V267" ca="1">IFERROR(SMALL(IF(($H$3:$H$401=$N267)*($H$3:$H$401&lt;&gt;""),$C$3:$C$401),COLUMNS($Q:V)),"-")</f>
        <v>-</v>
      </c>
      <c r="W267" s="63" t="str">
        <f t="array" aca="1" ref="W267" ca="1">IFERROR(SMALL(IF(($H$3:$H$401=$N267)*($H$3:$H$401&lt;&gt;""),$C$3:$C$401),COLUMNS($Q:W)),"-")</f>
        <v>-</v>
      </c>
      <c r="X267" s="63" t="str">
        <f t="array" aca="1" ref="X267" ca="1">IFERROR(SMALL(IF(($H$3:$H$401=$N267)*($H$3:$H$401&lt;&gt;""),$C$3:$C$401),COLUMNS($Q:X)),"-")</f>
        <v>-</v>
      </c>
      <c r="Y267" s="63" t="str">
        <f t="array" aca="1" ref="Y267" ca="1">IFERROR(SMALL(IF(($H$3:$H$401=$N267)*($H$3:$H$401&lt;&gt;""),$C$3:$C$401),COLUMNS($Q:Y)),"-")</f>
        <v>-</v>
      </c>
      <c r="Z267" s="63" t="str">
        <f t="array" aca="1" ref="Z267" ca="1">IFERROR(SMALL(IF(($H$3:$H$401=$N267)*($H$3:$H$401&lt;&gt;""),$C$3:$C$401),COLUMNS($Q:Z)),"-")</f>
        <v>-</v>
      </c>
      <c r="AA267" s="40" t="str">
        <f t="array" aca="1" ref="AA267" ca="1">IFERROR(SMALL(IF(($H$3:$H$401=$N267)*($H$3:$H$401&lt;&gt;""),$C$3:$C$401),COLUMNS($Q:AA)),"-")</f>
        <v>-</v>
      </c>
      <c r="AB267" s="63" t="str">
        <f t="array" aca="1" ref="AB267" ca="1">IFERROR(SMALL(IF(($H$3:$H$401=$N267)*($H$3:$H$401&lt;&gt;""),$C$3:$C$401),COLUMNS($Q:AB)),"-")</f>
        <v>-</v>
      </c>
      <c r="AC267" s="63" t="str">
        <f t="array" aca="1" ref="AC267" ca="1">IFERROR(SMALL(IF(($H$3:$H$401=$N267)*($H$3:$H$401&lt;&gt;""),$C$3:$C$401),COLUMNS($Q:AC)),"-")</f>
        <v>-</v>
      </c>
      <c r="AD267" s="63" t="str">
        <f t="array" aca="1" ref="AD267" ca="1">IFERROR(SMALL(IF(($H$3:$H$401=$N267)*($H$3:$H$401&lt;&gt;""),$C$3:$C$401),COLUMNS($Q:AD)),"-")</f>
        <v>-</v>
      </c>
      <c r="AE267" s="63" t="str">
        <f t="array" aca="1" ref="AE267" ca="1">IFERROR(SMALL(IF(($H$3:$H$401=$N267)*($H$3:$H$401&lt;&gt;""),$C$3:$C$401),COLUMNS($Q:AE)),"-")</f>
        <v>-</v>
      </c>
    </row>
    <row r="268" spans="2:31" ht="13">
      <c r="B268" s="175"/>
      <c r="C268" s="19">
        <v>266</v>
      </c>
      <c r="D268" s="22" t="str">
        <f t="array" ref="D268">IF(ISERROR(INDEX(DossardsARV,MATCH($A$3&amp;C268,triselcourse&amp;claselcourARV,0))),"-",INDEX(DossardsARV,MATCH($A$3&amp;C268,triselcourse&amp;claselcourARV,0)))</f>
        <v>-</v>
      </c>
      <c r="E268" s="117" t="str">
        <f t="shared" si="40"/>
        <v>-</v>
      </c>
      <c r="F268" s="117" t="str">
        <f t="shared" si="41"/>
        <v>-</v>
      </c>
      <c r="G268" s="21" t="str">
        <f t="array" ref="G268">IF($D268="","",IF(ISERROR(INDEX(TempsARV,MATCH($A$3&amp;D268,triselcourse&amp;DossardsARV,0))),"-",INDEX(TempsARV,MATCH($A$3&amp;D268,triselcourse&amp;DossardsARV,0))))</f>
        <v>-</v>
      </c>
      <c r="H268" s="117" t="str">
        <f t="shared" si="42"/>
        <v/>
      </c>
      <c r="I268" s="117" t="str">
        <f t="shared" si="43"/>
        <v/>
      </c>
      <c r="J268" s="117" t="str">
        <f t="shared" si="44"/>
        <v/>
      </c>
      <c r="K268" s="117" t="str">
        <f t="shared" si="45"/>
        <v/>
      </c>
      <c r="L268" s="62" t="str">
        <f t="array" aca="1" ref="L268" ca="1">IF(ISBLANK($C268),"",IF(OR(COUNTIF(clubARV5,H268)&lt;choixt5,COUNTIF($H$2:H267,H268)),"",SUM(SMALL(IF(clubARV5=H268,$C$3:$C$401),ROW(INDIRECT("1:"&amp;choixt5))))+ROW()/9^9))</f>
        <v/>
      </c>
      <c r="M268" s="36" t="str">
        <f ca="1">IF(N268="","",ROWS(M$3:M268))</f>
        <v/>
      </c>
      <c r="N268" s="1" t="str">
        <f ca="1">IF(COUNT(POINTS1b5)&lt;ROWS(N$3:N268),"",INDEX(clubARV5,MATCH(P268,POINTS1b5,0)))</f>
        <v/>
      </c>
      <c r="O268" s="1">
        <f t="shared" ca="1" si="46"/>
        <v>399</v>
      </c>
      <c r="P268" s="2" t="str">
        <f ca="1">IF(COUNT(POINTS1b5)&lt;ROWS(P$3:P268),"",SMALL(POINTS1b5,ROWS(P$3:P268)))</f>
        <v/>
      </c>
      <c r="Q268" s="40" t="str">
        <f t="array" aca="1" ref="Q268" ca="1">IFERROR(SMALL(IF(($H$3:$H$401=$N268)*($H$3:$H$401&lt;&gt;""),$C$3:$C$401),COLUMNS($Q:Q)),"-")</f>
        <v>-</v>
      </c>
      <c r="R268" s="63" t="str">
        <f t="array" aca="1" ref="R268" ca="1">IFERROR(SMALL(IF(($H$3:$H$401=$N268)*($H$3:$H$401&lt;&gt;""),$C$3:$C$401),COLUMNS($Q:R)),"-")</f>
        <v>-</v>
      </c>
      <c r="S268" s="63" t="str">
        <f t="array" aca="1" ref="S268" ca="1">IFERROR(SMALL(IF(($H$3:$H$401=$N268)*($H$3:$H$401&lt;&gt;""),$C$3:$C$401),COLUMNS($Q:S)),"-")</f>
        <v>-</v>
      </c>
      <c r="T268" s="63" t="str">
        <f t="array" aca="1" ref="T268" ca="1">IFERROR(SMALL(IF(($H$3:$H$401=$N268)*($H$3:$H$401&lt;&gt;""),$C$3:$C$401),COLUMNS($Q:T)),"-")</f>
        <v>-</v>
      </c>
      <c r="U268" s="63" t="str">
        <f t="array" aca="1" ref="U268" ca="1">IFERROR(SMALL(IF(($H$3:$H$401=$N268)*($H$3:$H$401&lt;&gt;""),$C$3:$C$401),COLUMNS($Q:U)),"-")</f>
        <v>-</v>
      </c>
      <c r="V268" s="40" t="str">
        <f t="array" aca="1" ref="V268" ca="1">IFERROR(SMALL(IF(($H$3:$H$401=$N268)*($H$3:$H$401&lt;&gt;""),$C$3:$C$401),COLUMNS($Q:V)),"-")</f>
        <v>-</v>
      </c>
      <c r="W268" s="63" t="str">
        <f t="array" aca="1" ref="W268" ca="1">IFERROR(SMALL(IF(($H$3:$H$401=$N268)*($H$3:$H$401&lt;&gt;""),$C$3:$C$401),COLUMNS($Q:W)),"-")</f>
        <v>-</v>
      </c>
      <c r="X268" s="63" t="str">
        <f t="array" aca="1" ref="X268" ca="1">IFERROR(SMALL(IF(($H$3:$H$401=$N268)*($H$3:$H$401&lt;&gt;""),$C$3:$C$401),COLUMNS($Q:X)),"-")</f>
        <v>-</v>
      </c>
      <c r="Y268" s="63" t="str">
        <f t="array" aca="1" ref="Y268" ca="1">IFERROR(SMALL(IF(($H$3:$H$401=$N268)*($H$3:$H$401&lt;&gt;""),$C$3:$C$401),COLUMNS($Q:Y)),"-")</f>
        <v>-</v>
      </c>
      <c r="Z268" s="63" t="str">
        <f t="array" aca="1" ref="Z268" ca="1">IFERROR(SMALL(IF(($H$3:$H$401=$N268)*($H$3:$H$401&lt;&gt;""),$C$3:$C$401),COLUMNS($Q:Z)),"-")</f>
        <v>-</v>
      </c>
      <c r="AA268" s="40" t="str">
        <f t="array" aca="1" ref="AA268" ca="1">IFERROR(SMALL(IF(($H$3:$H$401=$N268)*($H$3:$H$401&lt;&gt;""),$C$3:$C$401),COLUMNS($Q:AA)),"-")</f>
        <v>-</v>
      </c>
      <c r="AB268" s="63" t="str">
        <f t="array" aca="1" ref="AB268" ca="1">IFERROR(SMALL(IF(($H$3:$H$401=$N268)*($H$3:$H$401&lt;&gt;""),$C$3:$C$401),COLUMNS($Q:AB)),"-")</f>
        <v>-</v>
      </c>
      <c r="AC268" s="63" t="str">
        <f t="array" aca="1" ref="AC268" ca="1">IFERROR(SMALL(IF(($H$3:$H$401=$N268)*($H$3:$H$401&lt;&gt;""),$C$3:$C$401),COLUMNS($Q:AC)),"-")</f>
        <v>-</v>
      </c>
      <c r="AD268" s="63" t="str">
        <f t="array" aca="1" ref="AD268" ca="1">IFERROR(SMALL(IF(($H$3:$H$401=$N268)*($H$3:$H$401&lt;&gt;""),$C$3:$C$401),COLUMNS($Q:AD)),"-")</f>
        <v>-</v>
      </c>
      <c r="AE268" s="63" t="str">
        <f t="array" aca="1" ref="AE268" ca="1">IFERROR(SMALL(IF(($H$3:$H$401=$N268)*($H$3:$H$401&lt;&gt;""),$C$3:$C$401),COLUMNS($Q:AE)),"-")</f>
        <v>-</v>
      </c>
    </row>
    <row r="269" spans="2:31" ht="13">
      <c r="B269" s="175"/>
      <c r="C269" s="19">
        <v>267</v>
      </c>
      <c r="D269" s="22" t="str">
        <f t="array" ref="D269">IF(ISERROR(INDEX(DossardsARV,MATCH($A$3&amp;C269,triselcourse&amp;claselcourARV,0))),"-",INDEX(DossardsARV,MATCH($A$3&amp;C269,triselcourse&amp;claselcourARV,0)))</f>
        <v>-</v>
      </c>
      <c r="E269" s="117" t="str">
        <f t="shared" si="40"/>
        <v>-</v>
      </c>
      <c r="F269" s="117" t="str">
        <f t="shared" si="41"/>
        <v>-</v>
      </c>
      <c r="G269" s="21" t="str">
        <f t="array" ref="G269">IF($D269="","",IF(ISERROR(INDEX(TempsARV,MATCH($A$3&amp;D269,triselcourse&amp;DossardsARV,0))),"-",INDEX(TempsARV,MATCH($A$3&amp;D269,triselcourse&amp;DossardsARV,0))))</f>
        <v>-</v>
      </c>
      <c r="H269" s="117" t="str">
        <f t="shared" si="42"/>
        <v/>
      </c>
      <c r="I269" s="117" t="str">
        <f t="shared" si="43"/>
        <v/>
      </c>
      <c r="J269" s="117" t="str">
        <f t="shared" si="44"/>
        <v/>
      </c>
      <c r="K269" s="117" t="str">
        <f t="shared" si="45"/>
        <v/>
      </c>
      <c r="L269" s="62" t="str">
        <f t="array" aca="1" ref="L269" ca="1">IF(ISBLANK($C269),"",IF(OR(COUNTIF(clubARV5,H269)&lt;choixt5,COUNTIF($H$2:H268,H269)),"",SUM(SMALL(IF(clubARV5=H269,$C$3:$C$401),ROW(INDIRECT("1:"&amp;choixt5))))+ROW()/9^9))</f>
        <v/>
      </c>
      <c r="M269" s="36" t="str">
        <f ca="1">IF(N269="","",ROWS(M$3:M269))</f>
        <v/>
      </c>
      <c r="N269" s="1" t="str">
        <f ca="1">IF(COUNT(POINTS1b5)&lt;ROWS(N$3:N269),"",INDEX(clubARV5,MATCH(P269,POINTS1b5,0)))</f>
        <v/>
      </c>
      <c r="O269" s="1">
        <f t="shared" ca="1" si="46"/>
        <v>399</v>
      </c>
      <c r="P269" s="2" t="str">
        <f ca="1">IF(COUNT(POINTS1b5)&lt;ROWS(P$3:P269),"",SMALL(POINTS1b5,ROWS(P$3:P269)))</f>
        <v/>
      </c>
      <c r="Q269" s="40" t="str">
        <f t="array" aca="1" ref="Q269" ca="1">IFERROR(SMALL(IF(($H$3:$H$401=$N269)*($H$3:$H$401&lt;&gt;""),$C$3:$C$401),COLUMNS($Q:Q)),"-")</f>
        <v>-</v>
      </c>
      <c r="R269" s="63" t="str">
        <f t="array" aca="1" ref="R269" ca="1">IFERROR(SMALL(IF(($H$3:$H$401=$N269)*($H$3:$H$401&lt;&gt;""),$C$3:$C$401),COLUMNS($Q:R)),"-")</f>
        <v>-</v>
      </c>
      <c r="S269" s="63" t="str">
        <f t="array" aca="1" ref="S269" ca="1">IFERROR(SMALL(IF(($H$3:$H$401=$N269)*($H$3:$H$401&lt;&gt;""),$C$3:$C$401),COLUMNS($Q:S)),"-")</f>
        <v>-</v>
      </c>
      <c r="T269" s="63" t="str">
        <f t="array" aca="1" ref="T269" ca="1">IFERROR(SMALL(IF(($H$3:$H$401=$N269)*($H$3:$H$401&lt;&gt;""),$C$3:$C$401),COLUMNS($Q:T)),"-")</f>
        <v>-</v>
      </c>
      <c r="U269" s="63" t="str">
        <f t="array" aca="1" ref="U269" ca="1">IFERROR(SMALL(IF(($H$3:$H$401=$N269)*($H$3:$H$401&lt;&gt;""),$C$3:$C$401),COLUMNS($Q:U)),"-")</f>
        <v>-</v>
      </c>
      <c r="V269" s="40" t="str">
        <f t="array" aca="1" ref="V269" ca="1">IFERROR(SMALL(IF(($H$3:$H$401=$N269)*($H$3:$H$401&lt;&gt;""),$C$3:$C$401),COLUMNS($Q:V)),"-")</f>
        <v>-</v>
      </c>
      <c r="W269" s="63" t="str">
        <f t="array" aca="1" ref="W269" ca="1">IFERROR(SMALL(IF(($H$3:$H$401=$N269)*($H$3:$H$401&lt;&gt;""),$C$3:$C$401),COLUMNS($Q:W)),"-")</f>
        <v>-</v>
      </c>
      <c r="X269" s="63" t="str">
        <f t="array" aca="1" ref="X269" ca="1">IFERROR(SMALL(IF(($H$3:$H$401=$N269)*($H$3:$H$401&lt;&gt;""),$C$3:$C$401),COLUMNS($Q:X)),"-")</f>
        <v>-</v>
      </c>
      <c r="Y269" s="63" t="str">
        <f t="array" aca="1" ref="Y269" ca="1">IFERROR(SMALL(IF(($H$3:$H$401=$N269)*($H$3:$H$401&lt;&gt;""),$C$3:$C$401),COLUMNS($Q:Y)),"-")</f>
        <v>-</v>
      </c>
      <c r="Z269" s="63" t="str">
        <f t="array" aca="1" ref="Z269" ca="1">IFERROR(SMALL(IF(($H$3:$H$401=$N269)*($H$3:$H$401&lt;&gt;""),$C$3:$C$401),COLUMNS($Q:Z)),"-")</f>
        <v>-</v>
      </c>
      <c r="AA269" s="40" t="str">
        <f t="array" aca="1" ref="AA269" ca="1">IFERROR(SMALL(IF(($H$3:$H$401=$N269)*($H$3:$H$401&lt;&gt;""),$C$3:$C$401),COLUMNS($Q:AA)),"-")</f>
        <v>-</v>
      </c>
      <c r="AB269" s="63" t="str">
        <f t="array" aca="1" ref="AB269" ca="1">IFERROR(SMALL(IF(($H$3:$H$401=$N269)*($H$3:$H$401&lt;&gt;""),$C$3:$C$401),COLUMNS($Q:AB)),"-")</f>
        <v>-</v>
      </c>
      <c r="AC269" s="63" t="str">
        <f t="array" aca="1" ref="AC269" ca="1">IFERROR(SMALL(IF(($H$3:$H$401=$N269)*($H$3:$H$401&lt;&gt;""),$C$3:$C$401),COLUMNS($Q:AC)),"-")</f>
        <v>-</v>
      </c>
      <c r="AD269" s="63" t="str">
        <f t="array" aca="1" ref="AD269" ca="1">IFERROR(SMALL(IF(($H$3:$H$401=$N269)*($H$3:$H$401&lt;&gt;""),$C$3:$C$401),COLUMNS($Q:AD)),"-")</f>
        <v>-</v>
      </c>
      <c r="AE269" s="63" t="str">
        <f t="array" aca="1" ref="AE269" ca="1">IFERROR(SMALL(IF(($H$3:$H$401=$N269)*($H$3:$H$401&lt;&gt;""),$C$3:$C$401),COLUMNS($Q:AE)),"-")</f>
        <v>-</v>
      </c>
    </row>
    <row r="270" spans="2:31" ht="13">
      <c r="B270" s="175"/>
      <c r="C270" s="19">
        <v>268</v>
      </c>
      <c r="D270" s="22" t="str">
        <f t="array" ref="D270">IF(ISERROR(INDEX(DossardsARV,MATCH($A$3&amp;C270,triselcourse&amp;claselcourARV,0))),"-",INDEX(DossardsARV,MATCH($A$3&amp;C270,triselcourse&amp;claselcourARV,0)))</f>
        <v>-</v>
      </c>
      <c r="E270" s="117" t="str">
        <f t="shared" si="40"/>
        <v>-</v>
      </c>
      <c r="F270" s="117" t="str">
        <f t="shared" si="41"/>
        <v>-</v>
      </c>
      <c r="G270" s="21" t="str">
        <f t="array" ref="G270">IF($D270="","",IF(ISERROR(INDEX(TempsARV,MATCH($A$3&amp;D270,triselcourse&amp;DossardsARV,0))),"-",INDEX(TempsARV,MATCH($A$3&amp;D270,triselcourse&amp;DossardsARV,0))))</f>
        <v>-</v>
      </c>
      <c r="H270" s="117" t="str">
        <f t="shared" si="42"/>
        <v/>
      </c>
      <c r="I270" s="117" t="str">
        <f t="shared" si="43"/>
        <v/>
      </c>
      <c r="J270" s="117" t="str">
        <f t="shared" si="44"/>
        <v/>
      </c>
      <c r="K270" s="117" t="str">
        <f t="shared" si="45"/>
        <v/>
      </c>
      <c r="L270" s="62" t="str">
        <f t="array" aca="1" ref="L270" ca="1">IF(ISBLANK($C270),"",IF(OR(COUNTIF(clubARV5,H270)&lt;choixt5,COUNTIF($H$2:H269,H270)),"",SUM(SMALL(IF(clubARV5=H270,$C$3:$C$401),ROW(INDIRECT("1:"&amp;choixt5))))+ROW()/9^9))</f>
        <v/>
      </c>
      <c r="M270" s="36" t="str">
        <f ca="1">IF(N270="","",ROWS(M$3:M270))</f>
        <v/>
      </c>
      <c r="N270" s="1" t="str">
        <f ca="1">IF(COUNT(POINTS1b5)&lt;ROWS(N$3:N270),"",INDEX(clubARV5,MATCH(P270,POINTS1b5,0)))</f>
        <v/>
      </c>
      <c r="O270" s="1">
        <f t="shared" ca="1" si="46"/>
        <v>399</v>
      </c>
      <c r="P270" s="2" t="str">
        <f ca="1">IF(COUNT(POINTS1b5)&lt;ROWS(P$3:P270),"",SMALL(POINTS1b5,ROWS(P$3:P270)))</f>
        <v/>
      </c>
      <c r="Q270" s="40" t="str">
        <f t="array" aca="1" ref="Q270" ca="1">IFERROR(SMALL(IF(($H$3:$H$401=$N270)*($H$3:$H$401&lt;&gt;""),$C$3:$C$401),COLUMNS($Q:Q)),"-")</f>
        <v>-</v>
      </c>
      <c r="R270" s="63" t="str">
        <f t="array" aca="1" ref="R270" ca="1">IFERROR(SMALL(IF(($H$3:$H$401=$N270)*($H$3:$H$401&lt;&gt;""),$C$3:$C$401),COLUMNS($Q:R)),"-")</f>
        <v>-</v>
      </c>
      <c r="S270" s="63" t="str">
        <f t="array" aca="1" ref="S270" ca="1">IFERROR(SMALL(IF(($H$3:$H$401=$N270)*($H$3:$H$401&lt;&gt;""),$C$3:$C$401),COLUMNS($Q:S)),"-")</f>
        <v>-</v>
      </c>
      <c r="T270" s="63" t="str">
        <f t="array" aca="1" ref="T270" ca="1">IFERROR(SMALL(IF(($H$3:$H$401=$N270)*($H$3:$H$401&lt;&gt;""),$C$3:$C$401),COLUMNS($Q:T)),"-")</f>
        <v>-</v>
      </c>
      <c r="U270" s="63" t="str">
        <f t="array" aca="1" ref="U270" ca="1">IFERROR(SMALL(IF(($H$3:$H$401=$N270)*($H$3:$H$401&lt;&gt;""),$C$3:$C$401),COLUMNS($Q:U)),"-")</f>
        <v>-</v>
      </c>
      <c r="V270" s="40" t="str">
        <f t="array" aca="1" ref="V270" ca="1">IFERROR(SMALL(IF(($H$3:$H$401=$N270)*($H$3:$H$401&lt;&gt;""),$C$3:$C$401),COLUMNS($Q:V)),"-")</f>
        <v>-</v>
      </c>
      <c r="W270" s="63" t="str">
        <f t="array" aca="1" ref="W270" ca="1">IFERROR(SMALL(IF(($H$3:$H$401=$N270)*($H$3:$H$401&lt;&gt;""),$C$3:$C$401),COLUMNS($Q:W)),"-")</f>
        <v>-</v>
      </c>
      <c r="X270" s="63" t="str">
        <f t="array" aca="1" ref="X270" ca="1">IFERROR(SMALL(IF(($H$3:$H$401=$N270)*($H$3:$H$401&lt;&gt;""),$C$3:$C$401),COLUMNS($Q:X)),"-")</f>
        <v>-</v>
      </c>
      <c r="Y270" s="63" t="str">
        <f t="array" aca="1" ref="Y270" ca="1">IFERROR(SMALL(IF(($H$3:$H$401=$N270)*($H$3:$H$401&lt;&gt;""),$C$3:$C$401),COLUMNS($Q:Y)),"-")</f>
        <v>-</v>
      </c>
      <c r="Z270" s="63" t="str">
        <f t="array" aca="1" ref="Z270" ca="1">IFERROR(SMALL(IF(($H$3:$H$401=$N270)*($H$3:$H$401&lt;&gt;""),$C$3:$C$401),COLUMNS($Q:Z)),"-")</f>
        <v>-</v>
      </c>
      <c r="AA270" s="40" t="str">
        <f t="array" aca="1" ref="AA270" ca="1">IFERROR(SMALL(IF(($H$3:$H$401=$N270)*($H$3:$H$401&lt;&gt;""),$C$3:$C$401),COLUMNS($Q:AA)),"-")</f>
        <v>-</v>
      </c>
      <c r="AB270" s="63" t="str">
        <f t="array" aca="1" ref="AB270" ca="1">IFERROR(SMALL(IF(($H$3:$H$401=$N270)*($H$3:$H$401&lt;&gt;""),$C$3:$C$401),COLUMNS($Q:AB)),"-")</f>
        <v>-</v>
      </c>
      <c r="AC270" s="63" t="str">
        <f t="array" aca="1" ref="AC270" ca="1">IFERROR(SMALL(IF(($H$3:$H$401=$N270)*($H$3:$H$401&lt;&gt;""),$C$3:$C$401),COLUMNS($Q:AC)),"-")</f>
        <v>-</v>
      </c>
      <c r="AD270" s="63" t="str">
        <f t="array" aca="1" ref="AD270" ca="1">IFERROR(SMALL(IF(($H$3:$H$401=$N270)*($H$3:$H$401&lt;&gt;""),$C$3:$C$401),COLUMNS($Q:AD)),"-")</f>
        <v>-</v>
      </c>
      <c r="AE270" s="63" t="str">
        <f t="array" aca="1" ref="AE270" ca="1">IFERROR(SMALL(IF(($H$3:$H$401=$N270)*($H$3:$H$401&lt;&gt;""),$C$3:$C$401),COLUMNS($Q:AE)),"-")</f>
        <v>-</v>
      </c>
    </row>
    <row r="271" spans="2:31" ht="13">
      <c r="B271" s="175"/>
      <c r="C271" s="19">
        <v>269</v>
      </c>
      <c r="D271" s="22" t="str">
        <f t="array" ref="D271">IF(ISERROR(INDEX(DossardsARV,MATCH($A$3&amp;C271,triselcourse&amp;claselcourARV,0))),"-",INDEX(DossardsARV,MATCH($A$3&amp;C271,triselcourse&amp;claselcourARV,0)))</f>
        <v>-</v>
      </c>
      <c r="E271" s="117" t="str">
        <f t="shared" si="40"/>
        <v>-</v>
      </c>
      <c r="F271" s="117" t="str">
        <f t="shared" si="41"/>
        <v>-</v>
      </c>
      <c r="G271" s="21" t="str">
        <f t="array" ref="G271">IF($D271="","",IF(ISERROR(INDEX(TempsARV,MATCH($A$3&amp;D271,triselcourse&amp;DossardsARV,0))),"-",INDEX(TempsARV,MATCH($A$3&amp;D271,triselcourse&amp;DossardsARV,0))))</f>
        <v>-</v>
      </c>
      <c r="H271" s="117" t="str">
        <f t="shared" si="42"/>
        <v/>
      </c>
      <c r="I271" s="117" t="str">
        <f t="shared" si="43"/>
        <v/>
      </c>
      <c r="J271" s="117" t="str">
        <f t="shared" si="44"/>
        <v/>
      </c>
      <c r="K271" s="117" t="str">
        <f t="shared" si="45"/>
        <v/>
      </c>
      <c r="L271" s="62" t="str">
        <f t="array" aca="1" ref="L271" ca="1">IF(ISBLANK($C271),"",IF(OR(COUNTIF(clubARV5,H271)&lt;choixt5,COUNTIF($H$2:H270,H271)),"",SUM(SMALL(IF(clubARV5=H271,$C$3:$C$401),ROW(INDIRECT("1:"&amp;choixt5))))+ROW()/9^9))</f>
        <v/>
      </c>
      <c r="M271" s="36" t="str">
        <f ca="1">IF(N271="","",ROWS(M$3:M271))</f>
        <v/>
      </c>
      <c r="N271" s="1" t="str">
        <f ca="1">IF(COUNT(POINTS1b5)&lt;ROWS(N$3:N271),"",INDEX(clubARV5,MATCH(P271,POINTS1b5,0)))</f>
        <v/>
      </c>
      <c r="O271" s="1">
        <f t="shared" ca="1" si="46"/>
        <v>399</v>
      </c>
      <c r="P271" s="2" t="str">
        <f ca="1">IF(COUNT(POINTS1b5)&lt;ROWS(P$3:P271),"",SMALL(POINTS1b5,ROWS(P$3:P271)))</f>
        <v/>
      </c>
      <c r="Q271" s="40" t="str">
        <f t="array" aca="1" ref="Q271" ca="1">IFERROR(SMALL(IF(($H$3:$H$401=$N271)*($H$3:$H$401&lt;&gt;""),$C$3:$C$401),COLUMNS($Q:Q)),"-")</f>
        <v>-</v>
      </c>
      <c r="R271" s="63" t="str">
        <f t="array" aca="1" ref="R271" ca="1">IFERROR(SMALL(IF(($H$3:$H$401=$N271)*($H$3:$H$401&lt;&gt;""),$C$3:$C$401),COLUMNS($Q:R)),"-")</f>
        <v>-</v>
      </c>
      <c r="S271" s="63" t="str">
        <f t="array" aca="1" ref="S271" ca="1">IFERROR(SMALL(IF(($H$3:$H$401=$N271)*($H$3:$H$401&lt;&gt;""),$C$3:$C$401),COLUMNS($Q:S)),"-")</f>
        <v>-</v>
      </c>
      <c r="T271" s="63" t="str">
        <f t="array" aca="1" ref="T271" ca="1">IFERROR(SMALL(IF(($H$3:$H$401=$N271)*($H$3:$H$401&lt;&gt;""),$C$3:$C$401),COLUMNS($Q:T)),"-")</f>
        <v>-</v>
      </c>
      <c r="U271" s="63" t="str">
        <f t="array" aca="1" ref="U271" ca="1">IFERROR(SMALL(IF(($H$3:$H$401=$N271)*($H$3:$H$401&lt;&gt;""),$C$3:$C$401),COLUMNS($Q:U)),"-")</f>
        <v>-</v>
      </c>
      <c r="V271" s="40" t="str">
        <f t="array" aca="1" ref="V271" ca="1">IFERROR(SMALL(IF(($H$3:$H$401=$N271)*($H$3:$H$401&lt;&gt;""),$C$3:$C$401),COLUMNS($Q:V)),"-")</f>
        <v>-</v>
      </c>
      <c r="W271" s="63" t="str">
        <f t="array" aca="1" ref="W271" ca="1">IFERROR(SMALL(IF(($H$3:$H$401=$N271)*($H$3:$H$401&lt;&gt;""),$C$3:$C$401),COLUMNS($Q:W)),"-")</f>
        <v>-</v>
      </c>
      <c r="X271" s="63" t="str">
        <f t="array" aca="1" ref="X271" ca="1">IFERROR(SMALL(IF(($H$3:$H$401=$N271)*($H$3:$H$401&lt;&gt;""),$C$3:$C$401),COLUMNS($Q:X)),"-")</f>
        <v>-</v>
      </c>
      <c r="Y271" s="63" t="str">
        <f t="array" aca="1" ref="Y271" ca="1">IFERROR(SMALL(IF(($H$3:$H$401=$N271)*($H$3:$H$401&lt;&gt;""),$C$3:$C$401),COLUMNS($Q:Y)),"-")</f>
        <v>-</v>
      </c>
      <c r="Z271" s="63" t="str">
        <f t="array" aca="1" ref="Z271" ca="1">IFERROR(SMALL(IF(($H$3:$H$401=$N271)*($H$3:$H$401&lt;&gt;""),$C$3:$C$401),COLUMNS($Q:Z)),"-")</f>
        <v>-</v>
      </c>
      <c r="AA271" s="40" t="str">
        <f t="array" aca="1" ref="AA271" ca="1">IFERROR(SMALL(IF(($H$3:$H$401=$N271)*($H$3:$H$401&lt;&gt;""),$C$3:$C$401),COLUMNS($Q:AA)),"-")</f>
        <v>-</v>
      </c>
      <c r="AB271" s="63" t="str">
        <f t="array" aca="1" ref="AB271" ca="1">IFERROR(SMALL(IF(($H$3:$H$401=$N271)*($H$3:$H$401&lt;&gt;""),$C$3:$C$401),COLUMNS($Q:AB)),"-")</f>
        <v>-</v>
      </c>
      <c r="AC271" s="63" t="str">
        <f t="array" aca="1" ref="AC271" ca="1">IFERROR(SMALL(IF(($H$3:$H$401=$N271)*($H$3:$H$401&lt;&gt;""),$C$3:$C$401),COLUMNS($Q:AC)),"-")</f>
        <v>-</v>
      </c>
      <c r="AD271" s="63" t="str">
        <f t="array" aca="1" ref="AD271" ca="1">IFERROR(SMALL(IF(($H$3:$H$401=$N271)*($H$3:$H$401&lt;&gt;""),$C$3:$C$401),COLUMNS($Q:AD)),"-")</f>
        <v>-</v>
      </c>
      <c r="AE271" s="63" t="str">
        <f t="array" aca="1" ref="AE271" ca="1">IFERROR(SMALL(IF(($H$3:$H$401=$N271)*($H$3:$H$401&lt;&gt;""),$C$3:$C$401),COLUMNS($Q:AE)),"-")</f>
        <v>-</v>
      </c>
    </row>
    <row r="272" spans="2:31" ht="13">
      <c r="B272" s="175"/>
      <c r="C272" s="19">
        <v>270</v>
      </c>
      <c r="D272" s="22" t="str">
        <f t="array" ref="D272">IF(ISERROR(INDEX(DossardsARV,MATCH($A$3&amp;C272,triselcourse&amp;claselcourARV,0))),"-",INDEX(DossardsARV,MATCH($A$3&amp;C272,triselcourse&amp;claselcourARV,0)))</f>
        <v>-</v>
      </c>
      <c r="E272" s="117" t="str">
        <f t="shared" si="40"/>
        <v>-</v>
      </c>
      <c r="F272" s="117" t="str">
        <f t="shared" si="41"/>
        <v>-</v>
      </c>
      <c r="G272" s="21" t="str">
        <f t="array" ref="G272">IF($D272="","",IF(ISERROR(INDEX(TempsARV,MATCH($A$3&amp;D272,triselcourse&amp;DossardsARV,0))),"-",INDEX(TempsARV,MATCH($A$3&amp;D272,triselcourse&amp;DossardsARV,0))))</f>
        <v>-</v>
      </c>
      <c r="H272" s="117" t="str">
        <f t="shared" si="42"/>
        <v/>
      </c>
      <c r="I272" s="117" t="str">
        <f t="shared" si="43"/>
        <v/>
      </c>
      <c r="J272" s="117" t="str">
        <f t="shared" si="44"/>
        <v/>
      </c>
      <c r="K272" s="117" t="str">
        <f t="shared" si="45"/>
        <v/>
      </c>
      <c r="L272" s="62" t="str">
        <f t="array" aca="1" ref="L272" ca="1">IF(ISBLANK($C272),"",IF(OR(COUNTIF(clubARV5,H272)&lt;choixt5,COUNTIF($H$2:H271,H272)),"",SUM(SMALL(IF(clubARV5=H272,$C$3:$C$401),ROW(INDIRECT("1:"&amp;choixt5))))+ROW()/9^9))</f>
        <v/>
      </c>
      <c r="M272" s="36" t="str">
        <f ca="1">IF(N272="","",ROWS(M$3:M272))</f>
        <v/>
      </c>
      <c r="N272" s="1" t="str">
        <f ca="1">IF(COUNT(POINTS1b5)&lt;ROWS(N$3:N272),"",INDEX(clubARV5,MATCH(P272,POINTS1b5,0)))</f>
        <v/>
      </c>
      <c r="O272" s="1">
        <f t="shared" ca="1" si="46"/>
        <v>399</v>
      </c>
      <c r="P272" s="2" t="str">
        <f ca="1">IF(COUNT(POINTS1b5)&lt;ROWS(P$3:P272),"",SMALL(POINTS1b5,ROWS(P$3:P272)))</f>
        <v/>
      </c>
      <c r="Q272" s="40" t="str">
        <f t="array" aca="1" ref="Q272" ca="1">IFERROR(SMALL(IF(($H$3:$H$401=$N272)*($H$3:$H$401&lt;&gt;""),$C$3:$C$401),COLUMNS($Q:Q)),"-")</f>
        <v>-</v>
      </c>
      <c r="R272" s="63" t="str">
        <f t="array" aca="1" ref="R272" ca="1">IFERROR(SMALL(IF(($H$3:$H$401=$N272)*($H$3:$H$401&lt;&gt;""),$C$3:$C$401),COLUMNS($Q:R)),"-")</f>
        <v>-</v>
      </c>
      <c r="S272" s="63" t="str">
        <f t="array" aca="1" ref="S272" ca="1">IFERROR(SMALL(IF(($H$3:$H$401=$N272)*($H$3:$H$401&lt;&gt;""),$C$3:$C$401),COLUMNS($Q:S)),"-")</f>
        <v>-</v>
      </c>
      <c r="T272" s="63" t="str">
        <f t="array" aca="1" ref="T272" ca="1">IFERROR(SMALL(IF(($H$3:$H$401=$N272)*($H$3:$H$401&lt;&gt;""),$C$3:$C$401),COLUMNS($Q:T)),"-")</f>
        <v>-</v>
      </c>
      <c r="U272" s="63" t="str">
        <f t="array" aca="1" ref="U272" ca="1">IFERROR(SMALL(IF(($H$3:$H$401=$N272)*($H$3:$H$401&lt;&gt;""),$C$3:$C$401),COLUMNS($Q:U)),"-")</f>
        <v>-</v>
      </c>
      <c r="V272" s="40" t="str">
        <f t="array" aca="1" ref="V272" ca="1">IFERROR(SMALL(IF(($H$3:$H$401=$N272)*($H$3:$H$401&lt;&gt;""),$C$3:$C$401),COLUMNS($Q:V)),"-")</f>
        <v>-</v>
      </c>
      <c r="W272" s="63" t="str">
        <f t="array" aca="1" ref="W272" ca="1">IFERROR(SMALL(IF(($H$3:$H$401=$N272)*($H$3:$H$401&lt;&gt;""),$C$3:$C$401),COLUMNS($Q:W)),"-")</f>
        <v>-</v>
      </c>
      <c r="X272" s="63" t="str">
        <f t="array" aca="1" ref="X272" ca="1">IFERROR(SMALL(IF(($H$3:$H$401=$N272)*($H$3:$H$401&lt;&gt;""),$C$3:$C$401),COLUMNS($Q:X)),"-")</f>
        <v>-</v>
      </c>
      <c r="Y272" s="63" t="str">
        <f t="array" aca="1" ref="Y272" ca="1">IFERROR(SMALL(IF(($H$3:$H$401=$N272)*($H$3:$H$401&lt;&gt;""),$C$3:$C$401),COLUMNS($Q:Y)),"-")</f>
        <v>-</v>
      </c>
      <c r="Z272" s="63" t="str">
        <f t="array" aca="1" ref="Z272" ca="1">IFERROR(SMALL(IF(($H$3:$H$401=$N272)*($H$3:$H$401&lt;&gt;""),$C$3:$C$401),COLUMNS($Q:Z)),"-")</f>
        <v>-</v>
      </c>
      <c r="AA272" s="40" t="str">
        <f t="array" aca="1" ref="AA272" ca="1">IFERROR(SMALL(IF(($H$3:$H$401=$N272)*($H$3:$H$401&lt;&gt;""),$C$3:$C$401),COLUMNS($Q:AA)),"-")</f>
        <v>-</v>
      </c>
      <c r="AB272" s="63" t="str">
        <f t="array" aca="1" ref="AB272" ca="1">IFERROR(SMALL(IF(($H$3:$H$401=$N272)*($H$3:$H$401&lt;&gt;""),$C$3:$C$401),COLUMNS($Q:AB)),"-")</f>
        <v>-</v>
      </c>
      <c r="AC272" s="63" t="str">
        <f t="array" aca="1" ref="AC272" ca="1">IFERROR(SMALL(IF(($H$3:$H$401=$N272)*($H$3:$H$401&lt;&gt;""),$C$3:$C$401),COLUMNS($Q:AC)),"-")</f>
        <v>-</v>
      </c>
      <c r="AD272" s="63" t="str">
        <f t="array" aca="1" ref="AD272" ca="1">IFERROR(SMALL(IF(($H$3:$H$401=$N272)*($H$3:$H$401&lt;&gt;""),$C$3:$C$401),COLUMNS($Q:AD)),"-")</f>
        <v>-</v>
      </c>
      <c r="AE272" s="63" t="str">
        <f t="array" aca="1" ref="AE272" ca="1">IFERROR(SMALL(IF(($H$3:$H$401=$N272)*($H$3:$H$401&lt;&gt;""),$C$3:$C$401),COLUMNS($Q:AE)),"-")</f>
        <v>-</v>
      </c>
    </row>
    <row r="273" spans="2:31" ht="13">
      <c r="B273" s="175"/>
      <c r="C273" s="19">
        <v>271</v>
      </c>
      <c r="D273" s="22" t="str">
        <f t="array" ref="D273">IF(ISERROR(INDEX(DossardsARV,MATCH($A$3&amp;C273,triselcourse&amp;claselcourARV,0))),"-",INDEX(DossardsARV,MATCH($A$3&amp;C273,triselcourse&amp;claselcourARV,0)))</f>
        <v>-</v>
      </c>
      <c r="E273" s="117" t="str">
        <f t="shared" si="40"/>
        <v>-</v>
      </c>
      <c r="F273" s="117" t="str">
        <f t="shared" si="41"/>
        <v>-</v>
      </c>
      <c r="G273" s="21" t="str">
        <f t="array" ref="G273">IF($D273="","",IF(ISERROR(INDEX(TempsARV,MATCH($A$3&amp;D273,triselcourse&amp;DossardsARV,0))),"-",INDEX(TempsARV,MATCH($A$3&amp;D273,triselcourse&amp;DossardsARV,0))))</f>
        <v>-</v>
      </c>
      <c r="H273" s="117" t="str">
        <f t="shared" si="42"/>
        <v/>
      </c>
      <c r="I273" s="117" t="str">
        <f t="shared" si="43"/>
        <v/>
      </c>
      <c r="J273" s="117" t="str">
        <f t="shared" si="44"/>
        <v/>
      </c>
      <c r="K273" s="117" t="str">
        <f t="shared" si="45"/>
        <v/>
      </c>
      <c r="L273" s="62" t="str">
        <f t="array" aca="1" ref="L273" ca="1">IF(ISBLANK($C273),"",IF(OR(COUNTIF(clubARV5,H273)&lt;choixt5,COUNTIF($H$2:H272,H273)),"",SUM(SMALL(IF(clubARV5=H273,$C$3:$C$401),ROW(INDIRECT("1:"&amp;choixt5))))+ROW()/9^9))</f>
        <v/>
      </c>
      <c r="M273" s="36" t="str">
        <f ca="1">IF(N273="","",ROWS(M$3:M273))</f>
        <v/>
      </c>
      <c r="N273" s="1" t="str">
        <f ca="1">IF(COUNT(POINTS1b5)&lt;ROWS(N$3:N273),"",INDEX(clubARV5,MATCH(P273,POINTS1b5,0)))</f>
        <v/>
      </c>
      <c r="O273" s="1">
        <f t="shared" ca="1" si="46"/>
        <v>399</v>
      </c>
      <c r="P273" s="2" t="str">
        <f ca="1">IF(COUNT(POINTS1b5)&lt;ROWS(P$3:P273),"",SMALL(POINTS1b5,ROWS(P$3:P273)))</f>
        <v/>
      </c>
      <c r="Q273" s="40" t="str">
        <f t="array" aca="1" ref="Q273" ca="1">IFERROR(SMALL(IF(($H$3:$H$401=$N273)*($H$3:$H$401&lt;&gt;""),$C$3:$C$401),COLUMNS($Q:Q)),"-")</f>
        <v>-</v>
      </c>
      <c r="R273" s="63" t="str">
        <f t="array" aca="1" ref="R273" ca="1">IFERROR(SMALL(IF(($H$3:$H$401=$N273)*($H$3:$H$401&lt;&gt;""),$C$3:$C$401),COLUMNS($Q:R)),"-")</f>
        <v>-</v>
      </c>
      <c r="S273" s="63" t="str">
        <f t="array" aca="1" ref="S273" ca="1">IFERROR(SMALL(IF(($H$3:$H$401=$N273)*($H$3:$H$401&lt;&gt;""),$C$3:$C$401),COLUMNS($Q:S)),"-")</f>
        <v>-</v>
      </c>
      <c r="T273" s="63" t="str">
        <f t="array" aca="1" ref="T273" ca="1">IFERROR(SMALL(IF(($H$3:$H$401=$N273)*($H$3:$H$401&lt;&gt;""),$C$3:$C$401),COLUMNS($Q:T)),"-")</f>
        <v>-</v>
      </c>
      <c r="U273" s="63" t="str">
        <f t="array" aca="1" ref="U273" ca="1">IFERROR(SMALL(IF(($H$3:$H$401=$N273)*($H$3:$H$401&lt;&gt;""),$C$3:$C$401),COLUMNS($Q:U)),"-")</f>
        <v>-</v>
      </c>
      <c r="V273" s="40" t="str">
        <f t="array" aca="1" ref="V273" ca="1">IFERROR(SMALL(IF(($H$3:$H$401=$N273)*($H$3:$H$401&lt;&gt;""),$C$3:$C$401),COLUMNS($Q:V)),"-")</f>
        <v>-</v>
      </c>
      <c r="W273" s="63" t="str">
        <f t="array" aca="1" ref="W273" ca="1">IFERROR(SMALL(IF(($H$3:$H$401=$N273)*($H$3:$H$401&lt;&gt;""),$C$3:$C$401),COLUMNS($Q:W)),"-")</f>
        <v>-</v>
      </c>
      <c r="X273" s="63" t="str">
        <f t="array" aca="1" ref="X273" ca="1">IFERROR(SMALL(IF(($H$3:$H$401=$N273)*($H$3:$H$401&lt;&gt;""),$C$3:$C$401),COLUMNS($Q:X)),"-")</f>
        <v>-</v>
      </c>
      <c r="Y273" s="63" t="str">
        <f t="array" aca="1" ref="Y273" ca="1">IFERROR(SMALL(IF(($H$3:$H$401=$N273)*($H$3:$H$401&lt;&gt;""),$C$3:$C$401),COLUMNS($Q:Y)),"-")</f>
        <v>-</v>
      </c>
      <c r="Z273" s="63" t="str">
        <f t="array" aca="1" ref="Z273" ca="1">IFERROR(SMALL(IF(($H$3:$H$401=$N273)*($H$3:$H$401&lt;&gt;""),$C$3:$C$401),COLUMNS($Q:Z)),"-")</f>
        <v>-</v>
      </c>
      <c r="AA273" s="40" t="str">
        <f t="array" aca="1" ref="AA273" ca="1">IFERROR(SMALL(IF(($H$3:$H$401=$N273)*($H$3:$H$401&lt;&gt;""),$C$3:$C$401),COLUMNS($Q:AA)),"-")</f>
        <v>-</v>
      </c>
      <c r="AB273" s="63" t="str">
        <f t="array" aca="1" ref="AB273" ca="1">IFERROR(SMALL(IF(($H$3:$H$401=$N273)*($H$3:$H$401&lt;&gt;""),$C$3:$C$401),COLUMNS($Q:AB)),"-")</f>
        <v>-</v>
      </c>
      <c r="AC273" s="63" t="str">
        <f t="array" aca="1" ref="AC273" ca="1">IFERROR(SMALL(IF(($H$3:$H$401=$N273)*($H$3:$H$401&lt;&gt;""),$C$3:$C$401),COLUMNS($Q:AC)),"-")</f>
        <v>-</v>
      </c>
      <c r="AD273" s="63" t="str">
        <f t="array" aca="1" ref="AD273" ca="1">IFERROR(SMALL(IF(($H$3:$H$401=$N273)*($H$3:$H$401&lt;&gt;""),$C$3:$C$401),COLUMNS($Q:AD)),"-")</f>
        <v>-</v>
      </c>
      <c r="AE273" s="63" t="str">
        <f t="array" aca="1" ref="AE273" ca="1">IFERROR(SMALL(IF(($H$3:$H$401=$N273)*($H$3:$H$401&lt;&gt;""),$C$3:$C$401),COLUMNS($Q:AE)),"-")</f>
        <v>-</v>
      </c>
    </row>
    <row r="274" spans="2:31" ht="13">
      <c r="B274" s="175"/>
      <c r="C274" s="19">
        <v>272</v>
      </c>
      <c r="D274" s="22" t="str">
        <f t="array" ref="D274">IF(ISERROR(INDEX(DossardsARV,MATCH($A$3&amp;C274,triselcourse&amp;claselcourARV,0))),"-",INDEX(DossardsARV,MATCH($A$3&amp;C274,triselcourse&amp;claselcourARV,0)))</f>
        <v>-</v>
      </c>
      <c r="E274" s="117" t="str">
        <f t="shared" si="40"/>
        <v>-</v>
      </c>
      <c r="F274" s="117" t="str">
        <f t="shared" si="41"/>
        <v>-</v>
      </c>
      <c r="G274" s="21" t="str">
        <f t="array" ref="G274">IF($D274="","",IF(ISERROR(INDEX(TempsARV,MATCH($A$3&amp;D274,triselcourse&amp;DossardsARV,0))),"-",INDEX(TempsARV,MATCH($A$3&amp;D274,triselcourse&amp;DossardsARV,0))))</f>
        <v>-</v>
      </c>
      <c r="H274" s="117" t="str">
        <f t="shared" si="42"/>
        <v/>
      </c>
      <c r="I274" s="117" t="str">
        <f t="shared" si="43"/>
        <v/>
      </c>
      <c r="J274" s="117" t="str">
        <f t="shared" si="44"/>
        <v/>
      </c>
      <c r="K274" s="117" t="str">
        <f t="shared" si="45"/>
        <v/>
      </c>
      <c r="L274" s="62" t="str">
        <f t="array" aca="1" ref="L274" ca="1">IF(ISBLANK($C274),"",IF(OR(COUNTIF(clubARV5,H274)&lt;choixt5,COUNTIF($H$2:H273,H274)),"",SUM(SMALL(IF(clubARV5=H274,$C$3:$C$401),ROW(INDIRECT("1:"&amp;choixt5))))+ROW()/9^9))</f>
        <v/>
      </c>
      <c r="M274" s="36" t="str">
        <f ca="1">IF(N274="","",ROWS(M$3:M274))</f>
        <v/>
      </c>
      <c r="N274" s="1" t="str">
        <f ca="1">IF(COUNT(POINTS1b5)&lt;ROWS(N$3:N274),"",INDEX(clubARV5,MATCH(P274,POINTS1b5,0)))</f>
        <v/>
      </c>
      <c r="O274" s="1">
        <f t="shared" ca="1" si="46"/>
        <v>399</v>
      </c>
      <c r="P274" s="2" t="str">
        <f ca="1">IF(COUNT(POINTS1b5)&lt;ROWS(P$3:P274),"",SMALL(POINTS1b5,ROWS(P$3:P274)))</f>
        <v/>
      </c>
      <c r="Q274" s="40" t="str">
        <f t="array" aca="1" ref="Q274" ca="1">IFERROR(SMALL(IF(($H$3:$H$401=$N274)*($H$3:$H$401&lt;&gt;""),$C$3:$C$401),COLUMNS($Q:Q)),"-")</f>
        <v>-</v>
      </c>
      <c r="R274" s="63" t="str">
        <f t="array" aca="1" ref="R274" ca="1">IFERROR(SMALL(IF(($H$3:$H$401=$N274)*($H$3:$H$401&lt;&gt;""),$C$3:$C$401),COLUMNS($Q:R)),"-")</f>
        <v>-</v>
      </c>
      <c r="S274" s="63" t="str">
        <f t="array" aca="1" ref="S274" ca="1">IFERROR(SMALL(IF(($H$3:$H$401=$N274)*($H$3:$H$401&lt;&gt;""),$C$3:$C$401),COLUMNS($Q:S)),"-")</f>
        <v>-</v>
      </c>
      <c r="T274" s="63" t="str">
        <f t="array" aca="1" ref="T274" ca="1">IFERROR(SMALL(IF(($H$3:$H$401=$N274)*($H$3:$H$401&lt;&gt;""),$C$3:$C$401),COLUMNS($Q:T)),"-")</f>
        <v>-</v>
      </c>
      <c r="U274" s="63" t="str">
        <f t="array" aca="1" ref="U274" ca="1">IFERROR(SMALL(IF(($H$3:$H$401=$N274)*($H$3:$H$401&lt;&gt;""),$C$3:$C$401),COLUMNS($Q:U)),"-")</f>
        <v>-</v>
      </c>
      <c r="V274" s="40" t="str">
        <f t="array" aca="1" ref="V274" ca="1">IFERROR(SMALL(IF(($H$3:$H$401=$N274)*($H$3:$H$401&lt;&gt;""),$C$3:$C$401),COLUMNS($Q:V)),"-")</f>
        <v>-</v>
      </c>
      <c r="W274" s="63" t="str">
        <f t="array" aca="1" ref="W274" ca="1">IFERROR(SMALL(IF(($H$3:$H$401=$N274)*($H$3:$H$401&lt;&gt;""),$C$3:$C$401),COLUMNS($Q:W)),"-")</f>
        <v>-</v>
      </c>
      <c r="X274" s="63" t="str">
        <f t="array" aca="1" ref="X274" ca="1">IFERROR(SMALL(IF(($H$3:$H$401=$N274)*($H$3:$H$401&lt;&gt;""),$C$3:$C$401),COLUMNS($Q:X)),"-")</f>
        <v>-</v>
      </c>
      <c r="Y274" s="63" t="str">
        <f t="array" aca="1" ref="Y274" ca="1">IFERROR(SMALL(IF(($H$3:$H$401=$N274)*($H$3:$H$401&lt;&gt;""),$C$3:$C$401),COLUMNS($Q:Y)),"-")</f>
        <v>-</v>
      </c>
      <c r="Z274" s="63" t="str">
        <f t="array" aca="1" ref="Z274" ca="1">IFERROR(SMALL(IF(($H$3:$H$401=$N274)*($H$3:$H$401&lt;&gt;""),$C$3:$C$401),COLUMNS($Q:Z)),"-")</f>
        <v>-</v>
      </c>
      <c r="AA274" s="40" t="str">
        <f t="array" aca="1" ref="AA274" ca="1">IFERROR(SMALL(IF(($H$3:$H$401=$N274)*($H$3:$H$401&lt;&gt;""),$C$3:$C$401),COLUMNS($Q:AA)),"-")</f>
        <v>-</v>
      </c>
      <c r="AB274" s="63" t="str">
        <f t="array" aca="1" ref="AB274" ca="1">IFERROR(SMALL(IF(($H$3:$H$401=$N274)*($H$3:$H$401&lt;&gt;""),$C$3:$C$401),COLUMNS($Q:AB)),"-")</f>
        <v>-</v>
      </c>
      <c r="AC274" s="63" t="str">
        <f t="array" aca="1" ref="AC274" ca="1">IFERROR(SMALL(IF(($H$3:$H$401=$N274)*($H$3:$H$401&lt;&gt;""),$C$3:$C$401),COLUMNS($Q:AC)),"-")</f>
        <v>-</v>
      </c>
      <c r="AD274" s="63" t="str">
        <f t="array" aca="1" ref="AD274" ca="1">IFERROR(SMALL(IF(($H$3:$H$401=$N274)*($H$3:$H$401&lt;&gt;""),$C$3:$C$401),COLUMNS($Q:AD)),"-")</f>
        <v>-</v>
      </c>
      <c r="AE274" s="63" t="str">
        <f t="array" aca="1" ref="AE274" ca="1">IFERROR(SMALL(IF(($H$3:$H$401=$N274)*($H$3:$H$401&lt;&gt;""),$C$3:$C$401),COLUMNS($Q:AE)),"-")</f>
        <v>-</v>
      </c>
    </row>
    <row r="275" spans="2:31" ht="13">
      <c r="B275" s="175"/>
      <c r="C275" s="19">
        <v>273</v>
      </c>
      <c r="D275" s="22" t="str">
        <f t="array" ref="D275">IF(ISERROR(INDEX(DossardsARV,MATCH($A$3&amp;C275,triselcourse&amp;claselcourARV,0))),"-",INDEX(DossardsARV,MATCH($A$3&amp;C275,triselcourse&amp;claselcourARV,0)))</f>
        <v>-</v>
      </c>
      <c r="E275" s="117" t="str">
        <f t="shared" si="40"/>
        <v>-</v>
      </c>
      <c r="F275" s="117" t="str">
        <f t="shared" si="41"/>
        <v>-</v>
      </c>
      <c r="G275" s="21" t="str">
        <f t="array" ref="G275">IF($D275="","",IF(ISERROR(INDEX(TempsARV,MATCH($A$3&amp;D275,triselcourse&amp;DossardsARV,0))),"-",INDEX(TempsARV,MATCH($A$3&amp;D275,triselcourse&amp;DossardsARV,0))))</f>
        <v>-</v>
      </c>
      <c r="H275" s="117" t="str">
        <f t="shared" si="42"/>
        <v/>
      </c>
      <c r="I275" s="117" t="str">
        <f t="shared" si="43"/>
        <v/>
      </c>
      <c r="J275" s="117" t="str">
        <f t="shared" si="44"/>
        <v/>
      </c>
      <c r="K275" s="117" t="str">
        <f t="shared" si="45"/>
        <v/>
      </c>
      <c r="L275" s="62" t="str">
        <f t="array" aca="1" ref="L275" ca="1">IF(ISBLANK($C275),"",IF(OR(COUNTIF(clubARV5,H275)&lt;choixt5,COUNTIF($H$2:H274,H275)),"",SUM(SMALL(IF(clubARV5=H275,$C$3:$C$401),ROW(INDIRECT("1:"&amp;choixt5))))+ROW()/9^9))</f>
        <v/>
      </c>
      <c r="M275" s="36" t="str">
        <f ca="1">IF(N275="","",ROWS(M$3:M275))</f>
        <v/>
      </c>
      <c r="N275" s="1" t="str">
        <f ca="1">IF(COUNT(POINTS1b5)&lt;ROWS(N$3:N275),"",INDEX(clubARV5,MATCH(P275,POINTS1b5,0)))</f>
        <v/>
      </c>
      <c r="O275" s="1">
        <f t="shared" ca="1" si="46"/>
        <v>399</v>
      </c>
      <c r="P275" s="2" t="str">
        <f ca="1">IF(COUNT(POINTS1b5)&lt;ROWS(P$3:P275),"",SMALL(POINTS1b5,ROWS(P$3:P275)))</f>
        <v/>
      </c>
      <c r="Q275" s="40" t="str">
        <f t="array" aca="1" ref="Q275" ca="1">IFERROR(SMALL(IF(($H$3:$H$401=$N275)*($H$3:$H$401&lt;&gt;""),$C$3:$C$401),COLUMNS($Q:Q)),"-")</f>
        <v>-</v>
      </c>
      <c r="R275" s="63" t="str">
        <f t="array" aca="1" ref="R275" ca="1">IFERROR(SMALL(IF(($H$3:$H$401=$N275)*($H$3:$H$401&lt;&gt;""),$C$3:$C$401),COLUMNS($Q:R)),"-")</f>
        <v>-</v>
      </c>
      <c r="S275" s="63" t="str">
        <f t="array" aca="1" ref="S275" ca="1">IFERROR(SMALL(IF(($H$3:$H$401=$N275)*($H$3:$H$401&lt;&gt;""),$C$3:$C$401),COLUMNS($Q:S)),"-")</f>
        <v>-</v>
      </c>
      <c r="T275" s="63" t="str">
        <f t="array" aca="1" ref="T275" ca="1">IFERROR(SMALL(IF(($H$3:$H$401=$N275)*($H$3:$H$401&lt;&gt;""),$C$3:$C$401),COLUMNS($Q:T)),"-")</f>
        <v>-</v>
      </c>
      <c r="U275" s="63" t="str">
        <f t="array" aca="1" ref="U275" ca="1">IFERROR(SMALL(IF(($H$3:$H$401=$N275)*($H$3:$H$401&lt;&gt;""),$C$3:$C$401),COLUMNS($Q:U)),"-")</f>
        <v>-</v>
      </c>
      <c r="V275" s="40" t="str">
        <f t="array" aca="1" ref="V275" ca="1">IFERROR(SMALL(IF(($H$3:$H$401=$N275)*($H$3:$H$401&lt;&gt;""),$C$3:$C$401),COLUMNS($Q:V)),"-")</f>
        <v>-</v>
      </c>
      <c r="W275" s="63" t="str">
        <f t="array" aca="1" ref="W275" ca="1">IFERROR(SMALL(IF(($H$3:$H$401=$N275)*($H$3:$H$401&lt;&gt;""),$C$3:$C$401),COLUMNS($Q:W)),"-")</f>
        <v>-</v>
      </c>
      <c r="X275" s="63" t="str">
        <f t="array" aca="1" ref="X275" ca="1">IFERROR(SMALL(IF(($H$3:$H$401=$N275)*($H$3:$H$401&lt;&gt;""),$C$3:$C$401),COLUMNS($Q:X)),"-")</f>
        <v>-</v>
      </c>
      <c r="Y275" s="63" t="str">
        <f t="array" aca="1" ref="Y275" ca="1">IFERROR(SMALL(IF(($H$3:$H$401=$N275)*($H$3:$H$401&lt;&gt;""),$C$3:$C$401),COLUMNS($Q:Y)),"-")</f>
        <v>-</v>
      </c>
      <c r="Z275" s="63" t="str">
        <f t="array" aca="1" ref="Z275" ca="1">IFERROR(SMALL(IF(($H$3:$H$401=$N275)*($H$3:$H$401&lt;&gt;""),$C$3:$C$401),COLUMNS($Q:Z)),"-")</f>
        <v>-</v>
      </c>
      <c r="AA275" s="40" t="str">
        <f t="array" aca="1" ref="AA275" ca="1">IFERROR(SMALL(IF(($H$3:$H$401=$N275)*($H$3:$H$401&lt;&gt;""),$C$3:$C$401),COLUMNS($Q:AA)),"-")</f>
        <v>-</v>
      </c>
      <c r="AB275" s="63" t="str">
        <f t="array" aca="1" ref="AB275" ca="1">IFERROR(SMALL(IF(($H$3:$H$401=$N275)*($H$3:$H$401&lt;&gt;""),$C$3:$C$401),COLUMNS($Q:AB)),"-")</f>
        <v>-</v>
      </c>
      <c r="AC275" s="63" t="str">
        <f t="array" aca="1" ref="AC275" ca="1">IFERROR(SMALL(IF(($H$3:$H$401=$N275)*($H$3:$H$401&lt;&gt;""),$C$3:$C$401),COLUMNS($Q:AC)),"-")</f>
        <v>-</v>
      </c>
      <c r="AD275" s="63" t="str">
        <f t="array" aca="1" ref="AD275" ca="1">IFERROR(SMALL(IF(($H$3:$H$401=$N275)*($H$3:$H$401&lt;&gt;""),$C$3:$C$401),COLUMNS($Q:AD)),"-")</f>
        <v>-</v>
      </c>
      <c r="AE275" s="63" t="str">
        <f t="array" aca="1" ref="AE275" ca="1">IFERROR(SMALL(IF(($H$3:$H$401=$N275)*($H$3:$H$401&lt;&gt;""),$C$3:$C$401),COLUMNS($Q:AE)),"-")</f>
        <v>-</v>
      </c>
    </row>
    <row r="276" spans="2:31" ht="13">
      <c r="B276" s="175"/>
      <c r="C276" s="19">
        <v>274</v>
      </c>
      <c r="D276" s="22" t="str">
        <f t="array" ref="D276">IF(ISERROR(INDEX(DossardsARV,MATCH($A$3&amp;C276,triselcourse&amp;claselcourARV,0))),"-",INDEX(DossardsARV,MATCH($A$3&amp;C276,triselcourse&amp;claselcourARV,0)))</f>
        <v>-</v>
      </c>
      <c r="E276" s="117" t="str">
        <f t="shared" si="40"/>
        <v>-</v>
      </c>
      <c r="F276" s="117" t="str">
        <f t="shared" si="41"/>
        <v>-</v>
      </c>
      <c r="G276" s="21" t="str">
        <f t="array" ref="G276">IF($D276="","",IF(ISERROR(INDEX(TempsARV,MATCH($A$3&amp;D276,triselcourse&amp;DossardsARV,0))),"-",INDEX(TempsARV,MATCH($A$3&amp;D276,triselcourse&amp;DossardsARV,0))))</f>
        <v>-</v>
      </c>
      <c r="H276" s="117" t="str">
        <f t="shared" si="42"/>
        <v/>
      </c>
      <c r="I276" s="117" t="str">
        <f t="shared" si="43"/>
        <v/>
      </c>
      <c r="J276" s="117" t="str">
        <f t="shared" si="44"/>
        <v/>
      </c>
      <c r="K276" s="117" t="str">
        <f t="shared" si="45"/>
        <v/>
      </c>
      <c r="L276" s="62" t="str">
        <f t="array" aca="1" ref="L276" ca="1">IF(ISBLANK($C276),"",IF(OR(COUNTIF(clubARV5,H276)&lt;choixt5,COUNTIF($H$2:H275,H276)),"",SUM(SMALL(IF(clubARV5=H276,$C$3:$C$401),ROW(INDIRECT("1:"&amp;choixt5))))+ROW()/9^9))</f>
        <v/>
      </c>
      <c r="M276" s="36" t="str">
        <f ca="1">IF(N276="","",ROWS(M$3:M276))</f>
        <v/>
      </c>
      <c r="N276" s="1" t="str">
        <f ca="1">IF(COUNT(POINTS1b5)&lt;ROWS(N$3:N276),"",INDEX(clubARV5,MATCH(P276,POINTS1b5,0)))</f>
        <v/>
      </c>
      <c r="O276" s="1">
        <f t="shared" ca="1" si="46"/>
        <v>399</v>
      </c>
      <c r="P276" s="2" t="str">
        <f ca="1">IF(COUNT(POINTS1b5)&lt;ROWS(P$3:P276),"",SMALL(POINTS1b5,ROWS(P$3:P276)))</f>
        <v/>
      </c>
      <c r="Q276" s="40" t="str">
        <f t="array" aca="1" ref="Q276" ca="1">IFERROR(SMALL(IF(($H$3:$H$401=$N276)*($H$3:$H$401&lt;&gt;""),$C$3:$C$401),COLUMNS($Q:Q)),"-")</f>
        <v>-</v>
      </c>
      <c r="R276" s="63" t="str">
        <f t="array" aca="1" ref="R276" ca="1">IFERROR(SMALL(IF(($H$3:$H$401=$N276)*($H$3:$H$401&lt;&gt;""),$C$3:$C$401),COLUMNS($Q:R)),"-")</f>
        <v>-</v>
      </c>
      <c r="S276" s="63" t="str">
        <f t="array" aca="1" ref="S276" ca="1">IFERROR(SMALL(IF(($H$3:$H$401=$N276)*($H$3:$H$401&lt;&gt;""),$C$3:$C$401),COLUMNS($Q:S)),"-")</f>
        <v>-</v>
      </c>
      <c r="T276" s="63" t="str">
        <f t="array" aca="1" ref="T276" ca="1">IFERROR(SMALL(IF(($H$3:$H$401=$N276)*($H$3:$H$401&lt;&gt;""),$C$3:$C$401),COLUMNS($Q:T)),"-")</f>
        <v>-</v>
      </c>
      <c r="U276" s="63" t="str">
        <f t="array" aca="1" ref="U276" ca="1">IFERROR(SMALL(IF(($H$3:$H$401=$N276)*($H$3:$H$401&lt;&gt;""),$C$3:$C$401),COLUMNS($Q:U)),"-")</f>
        <v>-</v>
      </c>
      <c r="V276" s="40" t="str">
        <f t="array" aca="1" ref="V276" ca="1">IFERROR(SMALL(IF(($H$3:$H$401=$N276)*($H$3:$H$401&lt;&gt;""),$C$3:$C$401),COLUMNS($Q:V)),"-")</f>
        <v>-</v>
      </c>
      <c r="W276" s="63" t="str">
        <f t="array" aca="1" ref="W276" ca="1">IFERROR(SMALL(IF(($H$3:$H$401=$N276)*($H$3:$H$401&lt;&gt;""),$C$3:$C$401),COLUMNS($Q:W)),"-")</f>
        <v>-</v>
      </c>
      <c r="X276" s="63" t="str">
        <f t="array" aca="1" ref="X276" ca="1">IFERROR(SMALL(IF(($H$3:$H$401=$N276)*($H$3:$H$401&lt;&gt;""),$C$3:$C$401),COLUMNS($Q:X)),"-")</f>
        <v>-</v>
      </c>
      <c r="Y276" s="63" t="str">
        <f t="array" aca="1" ref="Y276" ca="1">IFERROR(SMALL(IF(($H$3:$H$401=$N276)*($H$3:$H$401&lt;&gt;""),$C$3:$C$401),COLUMNS($Q:Y)),"-")</f>
        <v>-</v>
      </c>
      <c r="Z276" s="63" t="str">
        <f t="array" aca="1" ref="Z276" ca="1">IFERROR(SMALL(IF(($H$3:$H$401=$N276)*($H$3:$H$401&lt;&gt;""),$C$3:$C$401),COLUMNS($Q:Z)),"-")</f>
        <v>-</v>
      </c>
      <c r="AA276" s="40" t="str">
        <f t="array" aca="1" ref="AA276" ca="1">IFERROR(SMALL(IF(($H$3:$H$401=$N276)*($H$3:$H$401&lt;&gt;""),$C$3:$C$401),COLUMNS($Q:AA)),"-")</f>
        <v>-</v>
      </c>
      <c r="AB276" s="63" t="str">
        <f t="array" aca="1" ref="AB276" ca="1">IFERROR(SMALL(IF(($H$3:$H$401=$N276)*($H$3:$H$401&lt;&gt;""),$C$3:$C$401),COLUMNS($Q:AB)),"-")</f>
        <v>-</v>
      </c>
      <c r="AC276" s="63" t="str">
        <f t="array" aca="1" ref="AC276" ca="1">IFERROR(SMALL(IF(($H$3:$H$401=$N276)*($H$3:$H$401&lt;&gt;""),$C$3:$C$401),COLUMNS($Q:AC)),"-")</f>
        <v>-</v>
      </c>
      <c r="AD276" s="63" t="str">
        <f t="array" aca="1" ref="AD276" ca="1">IFERROR(SMALL(IF(($H$3:$H$401=$N276)*($H$3:$H$401&lt;&gt;""),$C$3:$C$401),COLUMNS($Q:AD)),"-")</f>
        <v>-</v>
      </c>
      <c r="AE276" s="63" t="str">
        <f t="array" aca="1" ref="AE276" ca="1">IFERROR(SMALL(IF(($H$3:$H$401=$N276)*($H$3:$H$401&lt;&gt;""),$C$3:$C$401),COLUMNS($Q:AE)),"-")</f>
        <v>-</v>
      </c>
    </row>
    <row r="277" spans="2:31" ht="13">
      <c r="B277" s="175"/>
      <c r="C277" s="19">
        <v>275</v>
      </c>
      <c r="D277" s="22" t="str">
        <f t="array" ref="D277">IF(ISERROR(INDEX(DossardsARV,MATCH($A$3&amp;C277,triselcourse&amp;claselcourARV,0))),"-",INDEX(DossardsARV,MATCH($A$3&amp;C277,triselcourse&amp;claselcourARV,0)))</f>
        <v>-</v>
      </c>
      <c r="E277" s="117" t="str">
        <f t="shared" si="40"/>
        <v>-</v>
      </c>
      <c r="F277" s="117" t="str">
        <f t="shared" si="41"/>
        <v>-</v>
      </c>
      <c r="G277" s="21" t="str">
        <f t="array" ref="G277">IF($D277="","",IF(ISERROR(INDEX(TempsARV,MATCH($A$3&amp;D277,triselcourse&amp;DossardsARV,0))),"-",INDEX(TempsARV,MATCH($A$3&amp;D277,triselcourse&amp;DossardsARV,0))))</f>
        <v>-</v>
      </c>
      <c r="H277" s="117" t="str">
        <f t="shared" si="42"/>
        <v/>
      </c>
      <c r="I277" s="117" t="str">
        <f t="shared" si="43"/>
        <v/>
      </c>
      <c r="J277" s="117" t="str">
        <f t="shared" si="44"/>
        <v/>
      </c>
      <c r="K277" s="117" t="str">
        <f t="shared" si="45"/>
        <v/>
      </c>
      <c r="L277" s="62" t="str">
        <f t="array" aca="1" ref="L277" ca="1">IF(ISBLANK($C277),"",IF(OR(COUNTIF(clubARV5,H277)&lt;choixt5,COUNTIF($H$2:H276,H277)),"",SUM(SMALL(IF(clubARV5=H277,$C$3:$C$401),ROW(INDIRECT("1:"&amp;choixt5))))+ROW()/9^9))</f>
        <v/>
      </c>
      <c r="M277" s="36" t="str">
        <f ca="1">IF(N277="","",ROWS(M$3:M277))</f>
        <v/>
      </c>
      <c r="N277" s="1" t="str">
        <f ca="1">IF(COUNT(POINTS1b5)&lt;ROWS(N$3:N277),"",INDEX(clubARV5,MATCH(P277,POINTS1b5,0)))</f>
        <v/>
      </c>
      <c r="O277" s="1">
        <f t="shared" ca="1" si="46"/>
        <v>399</v>
      </c>
      <c r="P277" s="2" t="str">
        <f ca="1">IF(COUNT(POINTS1b5)&lt;ROWS(P$3:P277),"",SMALL(POINTS1b5,ROWS(P$3:P277)))</f>
        <v/>
      </c>
      <c r="Q277" s="40" t="str">
        <f t="array" aca="1" ref="Q277" ca="1">IFERROR(SMALL(IF(($H$3:$H$401=$N277)*($H$3:$H$401&lt;&gt;""),$C$3:$C$401),COLUMNS($Q:Q)),"-")</f>
        <v>-</v>
      </c>
      <c r="R277" s="63" t="str">
        <f t="array" aca="1" ref="R277" ca="1">IFERROR(SMALL(IF(($H$3:$H$401=$N277)*($H$3:$H$401&lt;&gt;""),$C$3:$C$401),COLUMNS($Q:R)),"-")</f>
        <v>-</v>
      </c>
      <c r="S277" s="63" t="str">
        <f t="array" aca="1" ref="S277" ca="1">IFERROR(SMALL(IF(($H$3:$H$401=$N277)*($H$3:$H$401&lt;&gt;""),$C$3:$C$401),COLUMNS($Q:S)),"-")</f>
        <v>-</v>
      </c>
      <c r="T277" s="63" t="str">
        <f t="array" aca="1" ref="T277" ca="1">IFERROR(SMALL(IF(($H$3:$H$401=$N277)*($H$3:$H$401&lt;&gt;""),$C$3:$C$401),COLUMNS($Q:T)),"-")</f>
        <v>-</v>
      </c>
      <c r="U277" s="63" t="str">
        <f t="array" aca="1" ref="U277" ca="1">IFERROR(SMALL(IF(($H$3:$H$401=$N277)*($H$3:$H$401&lt;&gt;""),$C$3:$C$401),COLUMNS($Q:U)),"-")</f>
        <v>-</v>
      </c>
      <c r="V277" s="40" t="str">
        <f t="array" aca="1" ref="V277" ca="1">IFERROR(SMALL(IF(($H$3:$H$401=$N277)*($H$3:$H$401&lt;&gt;""),$C$3:$C$401),COLUMNS($Q:V)),"-")</f>
        <v>-</v>
      </c>
      <c r="W277" s="63" t="str">
        <f t="array" aca="1" ref="W277" ca="1">IFERROR(SMALL(IF(($H$3:$H$401=$N277)*($H$3:$H$401&lt;&gt;""),$C$3:$C$401),COLUMNS($Q:W)),"-")</f>
        <v>-</v>
      </c>
      <c r="X277" s="63" t="str">
        <f t="array" aca="1" ref="X277" ca="1">IFERROR(SMALL(IF(($H$3:$H$401=$N277)*($H$3:$H$401&lt;&gt;""),$C$3:$C$401),COLUMNS($Q:X)),"-")</f>
        <v>-</v>
      </c>
      <c r="Y277" s="63" t="str">
        <f t="array" aca="1" ref="Y277" ca="1">IFERROR(SMALL(IF(($H$3:$H$401=$N277)*($H$3:$H$401&lt;&gt;""),$C$3:$C$401),COLUMNS($Q:Y)),"-")</f>
        <v>-</v>
      </c>
      <c r="Z277" s="63" t="str">
        <f t="array" aca="1" ref="Z277" ca="1">IFERROR(SMALL(IF(($H$3:$H$401=$N277)*($H$3:$H$401&lt;&gt;""),$C$3:$C$401),COLUMNS($Q:Z)),"-")</f>
        <v>-</v>
      </c>
      <c r="AA277" s="40" t="str">
        <f t="array" aca="1" ref="AA277" ca="1">IFERROR(SMALL(IF(($H$3:$H$401=$N277)*($H$3:$H$401&lt;&gt;""),$C$3:$C$401),COLUMNS($Q:AA)),"-")</f>
        <v>-</v>
      </c>
      <c r="AB277" s="63" t="str">
        <f t="array" aca="1" ref="AB277" ca="1">IFERROR(SMALL(IF(($H$3:$H$401=$N277)*($H$3:$H$401&lt;&gt;""),$C$3:$C$401),COLUMNS($Q:AB)),"-")</f>
        <v>-</v>
      </c>
      <c r="AC277" s="63" t="str">
        <f t="array" aca="1" ref="AC277" ca="1">IFERROR(SMALL(IF(($H$3:$H$401=$N277)*($H$3:$H$401&lt;&gt;""),$C$3:$C$401),COLUMNS($Q:AC)),"-")</f>
        <v>-</v>
      </c>
      <c r="AD277" s="63" t="str">
        <f t="array" aca="1" ref="AD277" ca="1">IFERROR(SMALL(IF(($H$3:$H$401=$N277)*($H$3:$H$401&lt;&gt;""),$C$3:$C$401),COLUMNS($Q:AD)),"-")</f>
        <v>-</v>
      </c>
      <c r="AE277" s="63" t="str">
        <f t="array" aca="1" ref="AE277" ca="1">IFERROR(SMALL(IF(($H$3:$H$401=$N277)*($H$3:$H$401&lt;&gt;""),$C$3:$C$401),COLUMNS($Q:AE)),"-")</f>
        <v>-</v>
      </c>
    </row>
    <row r="278" spans="2:31" ht="13">
      <c r="B278" s="175"/>
      <c r="C278" s="19">
        <v>276</v>
      </c>
      <c r="D278" s="22" t="str">
        <f t="array" ref="D278">IF(ISERROR(INDEX(DossardsARV,MATCH($A$3&amp;C278,triselcourse&amp;claselcourARV,0))),"-",INDEX(DossardsARV,MATCH($A$3&amp;C278,triselcourse&amp;claselcourARV,0)))</f>
        <v>-</v>
      </c>
      <c r="E278" s="117" t="str">
        <f t="shared" si="40"/>
        <v>-</v>
      </c>
      <c r="F278" s="117" t="str">
        <f t="shared" si="41"/>
        <v>-</v>
      </c>
      <c r="G278" s="21" t="str">
        <f t="array" ref="G278">IF($D278="","",IF(ISERROR(INDEX(TempsARV,MATCH($A$3&amp;D278,triselcourse&amp;DossardsARV,0))),"-",INDEX(TempsARV,MATCH($A$3&amp;D278,triselcourse&amp;DossardsARV,0))))</f>
        <v>-</v>
      </c>
      <c r="H278" s="117" t="str">
        <f t="shared" si="42"/>
        <v/>
      </c>
      <c r="I278" s="117" t="str">
        <f t="shared" si="43"/>
        <v/>
      </c>
      <c r="J278" s="117" t="str">
        <f t="shared" si="44"/>
        <v/>
      </c>
      <c r="K278" s="117" t="str">
        <f t="shared" si="45"/>
        <v/>
      </c>
      <c r="L278" s="62" t="str">
        <f t="array" aca="1" ref="L278" ca="1">IF(ISBLANK($C278),"",IF(OR(COUNTIF(clubARV5,H278)&lt;choixt5,COUNTIF($H$2:H277,H278)),"",SUM(SMALL(IF(clubARV5=H278,$C$3:$C$401),ROW(INDIRECT("1:"&amp;choixt5))))+ROW()/9^9))</f>
        <v/>
      </c>
      <c r="M278" s="36" t="str">
        <f ca="1">IF(N278="","",ROWS(M$3:M278))</f>
        <v/>
      </c>
      <c r="N278" s="1" t="str">
        <f ca="1">IF(COUNT(POINTS1b5)&lt;ROWS(N$3:N278),"",INDEX(clubARV5,MATCH(P278,POINTS1b5,0)))</f>
        <v/>
      </c>
      <c r="O278" s="1">
        <f t="shared" ca="1" si="46"/>
        <v>399</v>
      </c>
      <c r="P278" s="2" t="str">
        <f ca="1">IF(COUNT(POINTS1b5)&lt;ROWS(P$3:P278),"",SMALL(POINTS1b5,ROWS(P$3:P278)))</f>
        <v/>
      </c>
      <c r="Q278" s="40" t="str">
        <f t="array" aca="1" ref="Q278" ca="1">IFERROR(SMALL(IF(($H$3:$H$401=$N278)*($H$3:$H$401&lt;&gt;""),$C$3:$C$401),COLUMNS($Q:Q)),"-")</f>
        <v>-</v>
      </c>
      <c r="R278" s="63" t="str">
        <f t="array" aca="1" ref="R278" ca="1">IFERROR(SMALL(IF(($H$3:$H$401=$N278)*($H$3:$H$401&lt;&gt;""),$C$3:$C$401),COLUMNS($Q:R)),"-")</f>
        <v>-</v>
      </c>
      <c r="S278" s="63" t="str">
        <f t="array" aca="1" ref="S278" ca="1">IFERROR(SMALL(IF(($H$3:$H$401=$N278)*($H$3:$H$401&lt;&gt;""),$C$3:$C$401),COLUMNS($Q:S)),"-")</f>
        <v>-</v>
      </c>
      <c r="T278" s="63" t="str">
        <f t="array" aca="1" ref="T278" ca="1">IFERROR(SMALL(IF(($H$3:$H$401=$N278)*($H$3:$H$401&lt;&gt;""),$C$3:$C$401),COLUMNS($Q:T)),"-")</f>
        <v>-</v>
      </c>
      <c r="U278" s="63" t="str">
        <f t="array" aca="1" ref="U278" ca="1">IFERROR(SMALL(IF(($H$3:$H$401=$N278)*($H$3:$H$401&lt;&gt;""),$C$3:$C$401),COLUMNS($Q:U)),"-")</f>
        <v>-</v>
      </c>
      <c r="V278" s="40" t="str">
        <f t="array" aca="1" ref="V278" ca="1">IFERROR(SMALL(IF(($H$3:$H$401=$N278)*($H$3:$H$401&lt;&gt;""),$C$3:$C$401),COLUMNS($Q:V)),"-")</f>
        <v>-</v>
      </c>
      <c r="W278" s="63" t="str">
        <f t="array" aca="1" ref="W278" ca="1">IFERROR(SMALL(IF(($H$3:$H$401=$N278)*($H$3:$H$401&lt;&gt;""),$C$3:$C$401),COLUMNS($Q:W)),"-")</f>
        <v>-</v>
      </c>
      <c r="X278" s="63" t="str">
        <f t="array" aca="1" ref="X278" ca="1">IFERROR(SMALL(IF(($H$3:$H$401=$N278)*($H$3:$H$401&lt;&gt;""),$C$3:$C$401),COLUMNS($Q:X)),"-")</f>
        <v>-</v>
      </c>
      <c r="Y278" s="63" t="str">
        <f t="array" aca="1" ref="Y278" ca="1">IFERROR(SMALL(IF(($H$3:$H$401=$N278)*($H$3:$H$401&lt;&gt;""),$C$3:$C$401),COLUMNS($Q:Y)),"-")</f>
        <v>-</v>
      </c>
      <c r="Z278" s="63" t="str">
        <f t="array" aca="1" ref="Z278" ca="1">IFERROR(SMALL(IF(($H$3:$H$401=$N278)*($H$3:$H$401&lt;&gt;""),$C$3:$C$401),COLUMNS($Q:Z)),"-")</f>
        <v>-</v>
      </c>
      <c r="AA278" s="40" t="str">
        <f t="array" aca="1" ref="AA278" ca="1">IFERROR(SMALL(IF(($H$3:$H$401=$N278)*($H$3:$H$401&lt;&gt;""),$C$3:$C$401),COLUMNS($Q:AA)),"-")</f>
        <v>-</v>
      </c>
      <c r="AB278" s="63" t="str">
        <f t="array" aca="1" ref="AB278" ca="1">IFERROR(SMALL(IF(($H$3:$H$401=$N278)*($H$3:$H$401&lt;&gt;""),$C$3:$C$401),COLUMNS($Q:AB)),"-")</f>
        <v>-</v>
      </c>
      <c r="AC278" s="63" t="str">
        <f t="array" aca="1" ref="AC278" ca="1">IFERROR(SMALL(IF(($H$3:$H$401=$N278)*($H$3:$H$401&lt;&gt;""),$C$3:$C$401),COLUMNS($Q:AC)),"-")</f>
        <v>-</v>
      </c>
      <c r="AD278" s="63" t="str">
        <f t="array" aca="1" ref="AD278" ca="1">IFERROR(SMALL(IF(($H$3:$H$401=$N278)*($H$3:$H$401&lt;&gt;""),$C$3:$C$401),COLUMNS($Q:AD)),"-")</f>
        <v>-</v>
      </c>
      <c r="AE278" s="63" t="str">
        <f t="array" aca="1" ref="AE278" ca="1">IFERROR(SMALL(IF(($H$3:$H$401=$N278)*($H$3:$H$401&lt;&gt;""),$C$3:$C$401),COLUMNS($Q:AE)),"-")</f>
        <v>-</v>
      </c>
    </row>
    <row r="279" spans="2:31" ht="13">
      <c r="B279" s="175"/>
      <c r="C279" s="19">
        <v>277</v>
      </c>
      <c r="D279" s="22" t="str">
        <f t="array" ref="D279">IF(ISERROR(INDEX(DossardsARV,MATCH($A$3&amp;C279,triselcourse&amp;claselcourARV,0))),"-",INDEX(DossardsARV,MATCH($A$3&amp;C279,triselcourse&amp;claselcourARV,0)))</f>
        <v>-</v>
      </c>
      <c r="E279" s="117" t="str">
        <f t="shared" si="40"/>
        <v>-</v>
      </c>
      <c r="F279" s="117" t="str">
        <f t="shared" si="41"/>
        <v>-</v>
      </c>
      <c r="G279" s="21" t="str">
        <f t="array" ref="G279">IF($D279="","",IF(ISERROR(INDEX(TempsARV,MATCH($A$3&amp;D279,triselcourse&amp;DossardsARV,0))),"-",INDEX(TempsARV,MATCH($A$3&amp;D279,triselcourse&amp;DossardsARV,0))))</f>
        <v>-</v>
      </c>
      <c r="H279" s="117" t="str">
        <f t="shared" si="42"/>
        <v/>
      </c>
      <c r="I279" s="117" t="str">
        <f t="shared" si="43"/>
        <v/>
      </c>
      <c r="J279" s="117" t="str">
        <f t="shared" si="44"/>
        <v/>
      </c>
      <c r="K279" s="117" t="str">
        <f t="shared" si="45"/>
        <v/>
      </c>
      <c r="L279" s="62" t="str">
        <f t="array" aca="1" ref="L279" ca="1">IF(ISBLANK($C279),"",IF(OR(COUNTIF(clubARV5,H279)&lt;choixt5,COUNTIF($H$2:H278,H279)),"",SUM(SMALL(IF(clubARV5=H279,$C$3:$C$401),ROW(INDIRECT("1:"&amp;choixt5))))+ROW()/9^9))</f>
        <v/>
      </c>
      <c r="M279" s="36" t="str">
        <f ca="1">IF(N279="","",ROWS(M$3:M279))</f>
        <v/>
      </c>
      <c r="N279" s="1" t="str">
        <f ca="1">IF(COUNT(POINTS1b5)&lt;ROWS(N$3:N279),"",INDEX(clubARV5,MATCH(P279,POINTS1b5,0)))</f>
        <v/>
      </c>
      <c r="O279" s="1">
        <f t="shared" ca="1" si="46"/>
        <v>399</v>
      </c>
      <c r="P279" s="2" t="str">
        <f ca="1">IF(COUNT(POINTS1b5)&lt;ROWS(P$3:P279),"",SMALL(POINTS1b5,ROWS(P$3:P279)))</f>
        <v/>
      </c>
      <c r="Q279" s="40" t="str">
        <f t="array" aca="1" ref="Q279" ca="1">IFERROR(SMALL(IF(($H$3:$H$401=$N279)*($H$3:$H$401&lt;&gt;""),$C$3:$C$401),COLUMNS($Q:Q)),"-")</f>
        <v>-</v>
      </c>
      <c r="R279" s="63" t="str">
        <f t="array" aca="1" ref="R279" ca="1">IFERROR(SMALL(IF(($H$3:$H$401=$N279)*($H$3:$H$401&lt;&gt;""),$C$3:$C$401),COLUMNS($Q:R)),"-")</f>
        <v>-</v>
      </c>
      <c r="S279" s="63" t="str">
        <f t="array" aca="1" ref="S279" ca="1">IFERROR(SMALL(IF(($H$3:$H$401=$N279)*($H$3:$H$401&lt;&gt;""),$C$3:$C$401),COLUMNS($Q:S)),"-")</f>
        <v>-</v>
      </c>
      <c r="T279" s="63" t="str">
        <f t="array" aca="1" ref="T279" ca="1">IFERROR(SMALL(IF(($H$3:$H$401=$N279)*($H$3:$H$401&lt;&gt;""),$C$3:$C$401),COLUMNS($Q:T)),"-")</f>
        <v>-</v>
      </c>
      <c r="U279" s="63" t="str">
        <f t="array" aca="1" ref="U279" ca="1">IFERROR(SMALL(IF(($H$3:$H$401=$N279)*($H$3:$H$401&lt;&gt;""),$C$3:$C$401),COLUMNS($Q:U)),"-")</f>
        <v>-</v>
      </c>
      <c r="V279" s="40" t="str">
        <f t="array" aca="1" ref="V279" ca="1">IFERROR(SMALL(IF(($H$3:$H$401=$N279)*($H$3:$H$401&lt;&gt;""),$C$3:$C$401),COLUMNS($Q:V)),"-")</f>
        <v>-</v>
      </c>
      <c r="W279" s="63" t="str">
        <f t="array" aca="1" ref="W279" ca="1">IFERROR(SMALL(IF(($H$3:$H$401=$N279)*($H$3:$H$401&lt;&gt;""),$C$3:$C$401),COLUMNS($Q:W)),"-")</f>
        <v>-</v>
      </c>
      <c r="X279" s="63" t="str">
        <f t="array" aca="1" ref="X279" ca="1">IFERROR(SMALL(IF(($H$3:$H$401=$N279)*($H$3:$H$401&lt;&gt;""),$C$3:$C$401),COLUMNS($Q:X)),"-")</f>
        <v>-</v>
      </c>
      <c r="Y279" s="63" t="str">
        <f t="array" aca="1" ref="Y279" ca="1">IFERROR(SMALL(IF(($H$3:$H$401=$N279)*($H$3:$H$401&lt;&gt;""),$C$3:$C$401),COLUMNS($Q:Y)),"-")</f>
        <v>-</v>
      </c>
      <c r="Z279" s="63" t="str">
        <f t="array" aca="1" ref="Z279" ca="1">IFERROR(SMALL(IF(($H$3:$H$401=$N279)*($H$3:$H$401&lt;&gt;""),$C$3:$C$401),COLUMNS($Q:Z)),"-")</f>
        <v>-</v>
      </c>
      <c r="AA279" s="40" t="str">
        <f t="array" aca="1" ref="AA279" ca="1">IFERROR(SMALL(IF(($H$3:$H$401=$N279)*($H$3:$H$401&lt;&gt;""),$C$3:$C$401),COLUMNS($Q:AA)),"-")</f>
        <v>-</v>
      </c>
      <c r="AB279" s="63" t="str">
        <f t="array" aca="1" ref="AB279" ca="1">IFERROR(SMALL(IF(($H$3:$H$401=$N279)*($H$3:$H$401&lt;&gt;""),$C$3:$C$401),COLUMNS($Q:AB)),"-")</f>
        <v>-</v>
      </c>
      <c r="AC279" s="63" t="str">
        <f t="array" aca="1" ref="AC279" ca="1">IFERROR(SMALL(IF(($H$3:$H$401=$N279)*($H$3:$H$401&lt;&gt;""),$C$3:$C$401),COLUMNS($Q:AC)),"-")</f>
        <v>-</v>
      </c>
      <c r="AD279" s="63" t="str">
        <f t="array" aca="1" ref="AD279" ca="1">IFERROR(SMALL(IF(($H$3:$H$401=$N279)*($H$3:$H$401&lt;&gt;""),$C$3:$C$401),COLUMNS($Q:AD)),"-")</f>
        <v>-</v>
      </c>
      <c r="AE279" s="63" t="str">
        <f t="array" aca="1" ref="AE279" ca="1">IFERROR(SMALL(IF(($H$3:$H$401=$N279)*($H$3:$H$401&lt;&gt;""),$C$3:$C$401),COLUMNS($Q:AE)),"-")</f>
        <v>-</v>
      </c>
    </row>
    <row r="280" spans="2:31" ht="13">
      <c r="B280" s="175"/>
      <c r="C280" s="19">
        <v>278</v>
      </c>
      <c r="D280" s="22" t="str">
        <f t="array" ref="D280">IF(ISERROR(INDEX(DossardsARV,MATCH($A$3&amp;C280,triselcourse&amp;claselcourARV,0))),"-",INDEX(DossardsARV,MATCH($A$3&amp;C280,triselcourse&amp;claselcourARV,0)))</f>
        <v>-</v>
      </c>
      <c r="E280" s="117" t="str">
        <f t="shared" si="40"/>
        <v>-</v>
      </c>
      <c r="F280" s="117" t="str">
        <f t="shared" si="41"/>
        <v>-</v>
      </c>
      <c r="G280" s="21" t="str">
        <f t="array" ref="G280">IF($D280="","",IF(ISERROR(INDEX(TempsARV,MATCH($A$3&amp;D280,triselcourse&amp;DossardsARV,0))),"-",INDEX(TempsARV,MATCH($A$3&amp;D280,triselcourse&amp;DossardsARV,0))))</f>
        <v>-</v>
      </c>
      <c r="H280" s="117" t="str">
        <f t="shared" si="42"/>
        <v/>
      </c>
      <c r="I280" s="117" t="str">
        <f t="shared" si="43"/>
        <v/>
      </c>
      <c r="J280" s="117" t="str">
        <f t="shared" si="44"/>
        <v/>
      </c>
      <c r="K280" s="117" t="str">
        <f t="shared" si="45"/>
        <v/>
      </c>
      <c r="L280" s="62" t="str">
        <f t="array" aca="1" ref="L280" ca="1">IF(ISBLANK($C280),"",IF(OR(COUNTIF(clubARV5,H280)&lt;choixt5,COUNTIF($H$2:H279,H280)),"",SUM(SMALL(IF(clubARV5=H280,$C$3:$C$401),ROW(INDIRECT("1:"&amp;choixt5))))+ROW()/9^9))</f>
        <v/>
      </c>
      <c r="M280" s="36" t="str">
        <f ca="1">IF(N280="","",ROWS(M$3:M280))</f>
        <v/>
      </c>
      <c r="N280" s="1" t="str">
        <f ca="1">IF(COUNT(POINTS1b5)&lt;ROWS(N$3:N280),"",INDEX(clubARV5,MATCH(P280,POINTS1b5,0)))</f>
        <v/>
      </c>
      <c r="O280" s="1">
        <f t="shared" ca="1" si="46"/>
        <v>399</v>
      </c>
      <c r="P280" s="2" t="str">
        <f ca="1">IF(COUNT(POINTS1b5)&lt;ROWS(P$3:P280),"",SMALL(POINTS1b5,ROWS(P$3:P280)))</f>
        <v/>
      </c>
      <c r="Q280" s="40" t="str">
        <f t="array" aca="1" ref="Q280" ca="1">IFERROR(SMALL(IF(($H$3:$H$401=$N280)*($H$3:$H$401&lt;&gt;""),$C$3:$C$401),COLUMNS($Q:Q)),"-")</f>
        <v>-</v>
      </c>
      <c r="R280" s="63" t="str">
        <f t="array" aca="1" ref="R280" ca="1">IFERROR(SMALL(IF(($H$3:$H$401=$N280)*($H$3:$H$401&lt;&gt;""),$C$3:$C$401),COLUMNS($Q:R)),"-")</f>
        <v>-</v>
      </c>
      <c r="S280" s="63" t="str">
        <f t="array" aca="1" ref="S280" ca="1">IFERROR(SMALL(IF(($H$3:$H$401=$N280)*($H$3:$H$401&lt;&gt;""),$C$3:$C$401),COLUMNS($Q:S)),"-")</f>
        <v>-</v>
      </c>
      <c r="T280" s="63" t="str">
        <f t="array" aca="1" ref="T280" ca="1">IFERROR(SMALL(IF(($H$3:$H$401=$N280)*($H$3:$H$401&lt;&gt;""),$C$3:$C$401),COLUMNS($Q:T)),"-")</f>
        <v>-</v>
      </c>
      <c r="U280" s="63" t="str">
        <f t="array" aca="1" ref="U280" ca="1">IFERROR(SMALL(IF(($H$3:$H$401=$N280)*($H$3:$H$401&lt;&gt;""),$C$3:$C$401),COLUMNS($Q:U)),"-")</f>
        <v>-</v>
      </c>
      <c r="V280" s="40" t="str">
        <f t="array" aca="1" ref="V280" ca="1">IFERROR(SMALL(IF(($H$3:$H$401=$N280)*($H$3:$H$401&lt;&gt;""),$C$3:$C$401),COLUMNS($Q:V)),"-")</f>
        <v>-</v>
      </c>
      <c r="W280" s="63" t="str">
        <f t="array" aca="1" ref="W280" ca="1">IFERROR(SMALL(IF(($H$3:$H$401=$N280)*($H$3:$H$401&lt;&gt;""),$C$3:$C$401),COLUMNS($Q:W)),"-")</f>
        <v>-</v>
      </c>
      <c r="X280" s="63" t="str">
        <f t="array" aca="1" ref="X280" ca="1">IFERROR(SMALL(IF(($H$3:$H$401=$N280)*($H$3:$H$401&lt;&gt;""),$C$3:$C$401),COLUMNS($Q:X)),"-")</f>
        <v>-</v>
      </c>
      <c r="Y280" s="63" t="str">
        <f t="array" aca="1" ref="Y280" ca="1">IFERROR(SMALL(IF(($H$3:$H$401=$N280)*($H$3:$H$401&lt;&gt;""),$C$3:$C$401),COLUMNS($Q:Y)),"-")</f>
        <v>-</v>
      </c>
      <c r="Z280" s="63" t="str">
        <f t="array" aca="1" ref="Z280" ca="1">IFERROR(SMALL(IF(($H$3:$H$401=$N280)*($H$3:$H$401&lt;&gt;""),$C$3:$C$401),COLUMNS($Q:Z)),"-")</f>
        <v>-</v>
      </c>
      <c r="AA280" s="40" t="str">
        <f t="array" aca="1" ref="AA280" ca="1">IFERROR(SMALL(IF(($H$3:$H$401=$N280)*($H$3:$H$401&lt;&gt;""),$C$3:$C$401),COLUMNS($Q:AA)),"-")</f>
        <v>-</v>
      </c>
      <c r="AB280" s="63" t="str">
        <f t="array" aca="1" ref="AB280" ca="1">IFERROR(SMALL(IF(($H$3:$H$401=$N280)*($H$3:$H$401&lt;&gt;""),$C$3:$C$401),COLUMNS($Q:AB)),"-")</f>
        <v>-</v>
      </c>
      <c r="AC280" s="63" t="str">
        <f t="array" aca="1" ref="AC280" ca="1">IFERROR(SMALL(IF(($H$3:$H$401=$N280)*($H$3:$H$401&lt;&gt;""),$C$3:$C$401),COLUMNS($Q:AC)),"-")</f>
        <v>-</v>
      </c>
      <c r="AD280" s="63" t="str">
        <f t="array" aca="1" ref="AD280" ca="1">IFERROR(SMALL(IF(($H$3:$H$401=$N280)*($H$3:$H$401&lt;&gt;""),$C$3:$C$401),COLUMNS($Q:AD)),"-")</f>
        <v>-</v>
      </c>
      <c r="AE280" s="63" t="str">
        <f t="array" aca="1" ref="AE280" ca="1">IFERROR(SMALL(IF(($H$3:$H$401=$N280)*($H$3:$H$401&lt;&gt;""),$C$3:$C$401),COLUMNS($Q:AE)),"-")</f>
        <v>-</v>
      </c>
    </row>
    <row r="281" spans="2:31" ht="13">
      <c r="B281" s="175"/>
      <c r="C281" s="19">
        <v>279</v>
      </c>
      <c r="D281" s="22" t="str">
        <f t="array" ref="D281">IF(ISERROR(INDEX(DossardsARV,MATCH($A$3&amp;C281,triselcourse&amp;claselcourARV,0))),"-",INDEX(DossardsARV,MATCH($A$3&amp;C281,triselcourse&amp;claselcourARV,0)))</f>
        <v>-</v>
      </c>
      <c r="E281" s="117" t="str">
        <f t="shared" si="40"/>
        <v>-</v>
      </c>
      <c r="F281" s="117" t="str">
        <f t="shared" si="41"/>
        <v>-</v>
      </c>
      <c r="G281" s="21" t="str">
        <f t="array" ref="G281">IF($D281="","",IF(ISERROR(INDEX(TempsARV,MATCH($A$3&amp;D281,triselcourse&amp;DossardsARV,0))),"-",INDEX(TempsARV,MATCH($A$3&amp;D281,triselcourse&amp;DossardsARV,0))))</f>
        <v>-</v>
      </c>
      <c r="H281" s="117" t="str">
        <f t="shared" si="42"/>
        <v/>
      </c>
      <c r="I281" s="117" t="str">
        <f t="shared" si="43"/>
        <v/>
      </c>
      <c r="J281" s="117" t="str">
        <f t="shared" si="44"/>
        <v/>
      </c>
      <c r="K281" s="117" t="str">
        <f t="shared" si="45"/>
        <v/>
      </c>
      <c r="L281" s="62" t="str">
        <f t="array" aca="1" ref="L281" ca="1">IF(ISBLANK($C281),"",IF(OR(COUNTIF(clubARV5,H281)&lt;choixt5,COUNTIF($H$2:H280,H281)),"",SUM(SMALL(IF(clubARV5=H281,$C$3:$C$401),ROW(INDIRECT("1:"&amp;choixt5))))+ROW()/9^9))</f>
        <v/>
      </c>
      <c r="M281" s="36" t="str">
        <f ca="1">IF(N281="","",ROWS(M$3:M281))</f>
        <v/>
      </c>
      <c r="N281" s="1" t="str">
        <f ca="1">IF(COUNT(POINTS1b5)&lt;ROWS(N$3:N281),"",INDEX(clubARV5,MATCH(P281,POINTS1b5,0)))</f>
        <v/>
      </c>
      <c r="O281" s="1">
        <f t="shared" ca="1" si="46"/>
        <v>399</v>
      </c>
      <c r="P281" s="2" t="str">
        <f ca="1">IF(COUNT(POINTS1b5)&lt;ROWS(P$3:P281),"",SMALL(POINTS1b5,ROWS(P$3:P281)))</f>
        <v/>
      </c>
      <c r="Q281" s="40" t="str">
        <f t="array" aca="1" ref="Q281" ca="1">IFERROR(SMALL(IF(($H$3:$H$401=$N281)*($H$3:$H$401&lt;&gt;""),$C$3:$C$401),COLUMNS($Q:Q)),"-")</f>
        <v>-</v>
      </c>
      <c r="R281" s="63" t="str">
        <f t="array" aca="1" ref="R281" ca="1">IFERROR(SMALL(IF(($H$3:$H$401=$N281)*($H$3:$H$401&lt;&gt;""),$C$3:$C$401),COLUMNS($Q:R)),"-")</f>
        <v>-</v>
      </c>
      <c r="S281" s="63" t="str">
        <f t="array" aca="1" ref="S281" ca="1">IFERROR(SMALL(IF(($H$3:$H$401=$N281)*($H$3:$H$401&lt;&gt;""),$C$3:$C$401),COLUMNS($Q:S)),"-")</f>
        <v>-</v>
      </c>
      <c r="T281" s="63" t="str">
        <f t="array" aca="1" ref="T281" ca="1">IFERROR(SMALL(IF(($H$3:$H$401=$N281)*($H$3:$H$401&lt;&gt;""),$C$3:$C$401),COLUMNS($Q:T)),"-")</f>
        <v>-</v>
      </c>
      <c r="U281" s="63" t="str">
        <f t="array" aca="1" ref="U281" ca="1">IFERROR(SMALL(IF(($H$3:$H$401=$N281)*($H$3:$H$401&lt;&gt;""),$C$3:$C$401),COLUMNS($Q:U)),"-")</f>
        <v>-</v>
      </c>
      <c r="V281" s="40" t="str">
        <f t="array" aca="1" ref="V281" ca="1">IFERROR(SMALL(IF(($H$3:$H$401=$N281)*($H$3:$H$401&lt;&gt;""),$C$3:$C$401),COLUMNS($Q:V)),"-")</f>
        <v>-</v>
      </c>
      <c r="W281" s="63" t="str">
        <f t="array" aca="1" ref="W281" ca="1">IFERROR(SMALL(IF(($H$3:$H$401=$N281)*($H$3:$H$401&lt;&gt;""),$C$3:$C$401),COLUMNS($Q:W)),"-")</f>
        <v>-</v>
      </c>
      <c r="X281" s="63" t="str">
        <f t="array" aca="1" ref="X281" ca="1">IFERROR(SMALL(IF(($H$3:$H$401=$N281)*($H$3:$H$401&lt;&gt;""),$C$3:$C$401),COLUMNS($Q:X)),"-")</f>
        <v>-</v>
      </c>
      <c r="Y281" s="63" t="str">
        <f t="array" aca="1" ref="Y281" ca="1">IFERROR(SMALL(IF(($H$3:$H$401=$N281)*($H$3:$H$401&lt;&gt;""),$C$3:$C$401),COLUMNS($Q:Y)),"-")</f>
        <v>-</v>
      </c>
      <c r="Z281" s="63" t="str">
        <f t="array" aca="1" ref="Z281" ca="1">IFERROR(SMALL(IF(($H$3:$H$401=$N281)*($H$3:$H$401&lt;&gt;""),$C$3:$C$401),COLUMNS($Q:Z)),"-")</f>
        <v>-</v>
      </c>
      <c r="AA281" s="40" t="str">
        <f t="array" aca="1" ref="AA281" ca="1">IFERROR(SMALL(IF(($H$3:$H$401=$N281)*($H$3:$H$401&lt;&gt;""),$C$3:$C$401),COLUMNS($Q:AA)),"-")</f>
        <v>-</v>
      </c>
      <c r="AB281" s="63" t="str">
        <f t="array" aca="1" ref="AB281" ca="1">IFERROR(SMALL(IF(($H$3:$H$401=$N281)*($H$3:$H$401&lt;&gt;""),$C$3:$C$401),COLUMNS($Q:AB)),"-")</f>
        <v>-</v>
      </c>
      <c r="AC281" s="63" t="str">
        <f t="array" aca="1" ref="AC281" ca="1">IFERROR(SMALL(IF(($H$3:$H$401=$N281)*($H$3:$H$401&lt;&gt;""),$C$3:$C$401),COLUMNS($Q:AC)),"-")</f>
        <v>-</v>
      </c>
      <c r="AD281" s="63" t="str">
        <f t="array" aca="1" ref="AD281" ca="1">IFERROR(SMALL(IF(($H$3:$H$401=$N281)*($H$3:$H$401&lt;&gt;""),$C$3:$C$401),COLUMNS($Q:AD)),"-")</f>
        <v>-</v>
      </c>
      <c r="AE281" s="63" t="str">
        <f t="array" aca="1" ref="AE281" ca="1">IFERROR(SMALL(IF(($H$3:$H$401=$N281)*($H$3:$H$401&lt;&gt;""),$C$3:$C$401),COLUMNS($Q:AE)),"-")</f>
        <v>-</v>
      </c>
    </row>
    <row r="282" spans="2:31" ht="13">
      <c r="B282" s="175"/>
      <c r="C282" s="19">
        <v>280</v>
      </c>
      <c r="D282" s="22" t="str">
        <f t="array" ref="D282">IF(ISERROR(INDEX(DossardsARV,MATCH($A$3&amp;C282,triselcourse&amp;claselcourARV,0))),"-",INDEX(DossardsARV,MATCH($A$3&amp;C282,triselcourse&amp;claselcourARV,0)))</f>
        <v>-</v>
      </c>
      <c r="E282" s="117" t="str">
        <f t="shared" si="40"/>
        <v>-</v>
      </c>
      <c r="F282" s="117" t="str">
        <f t="shared" si="41"/>
        <v>-</v>
      </c>
      <c r="G282" s="21" t="str">
        <f t="array" ref="G282">IF($D282="","",IF(ISERROR(INDEX(TempsARV,MATCH($A$3&amp;D282,triselcourse&amp;DossardsARV,0))),"-",INDEX(TempsARV,MATCH($A$3&amp;D282,triselcourse&amp;DossardsARV,0))))</f>
        <v>-</v>
      </c>
      <c r="H282" s="117" t="str">
        <f t="shared" si="42"/>
        <v/>
      </c>
      <c r="I282" s="117" t="str">
        <f t="shared" si="43"/>
        <v/>
      </c>
      <c r="J282" s="117" t="str">
        <f t="shared" si="44"/>
        <v/>
      </c>
      <c r="K282" s="117" t="str">
        <f t="shared" si="45"/>
        <v/>
      </c>
      <c r="L282" s="62" t="str">
        <f t="array" aca="1" ref="L282" ca="1">IF(ISBLANK($C282),"",IF(OR(COUNTIF(clubARV5,H282)&lt;choixt5,COUNTIF($H$2:H281,H282)),"",SUM(SMALL(IF(clubARV5=H282,$C$3:$C$401),ROW(INDIRECT("1:"&amp;choixt5))))+ROW()/9^9))</f>
        <v/>
      </c>
      <c r="M282" s="36" t="str">
        <f ca="1">IF(N282="","",ROWS(M$3:M282))</f>
        <v/>
      </c>
      <c r="N282" s="1" t="str">
        <f ca="1">IF(COUNT(POINTS1b5)&lt;ROWS(N$3:N282),"",INDEX(clubARV5,MATCH(P282,POINTS1b5,0)))</f>
        <v/>
      </c>
      <c r="O282" s="1">
        <f t="shared" ca="1" si="46"/>
        <v>399</v>
      </c>
      <c r="P282" s="2" t="str">
        <f ca="1">IF(COUNT(POINTS1b5)&lt;ROWS(P$3:P282),"",SMALL(POINTS1b5,ROWS(P$3:P282)))</f>
        <v/>
      </c>
      <c r="Q282" s="40" t="str">
        <f t="array" aca="1" ref="Q282" ca="1">IFERROR(SMALL(IF(($H$3:$H$401=$N282)*($H$3:$H$401&lt;&gt;""),$C$3:$C$401),COLUMNS($Q:Q)),"-")</f>
        <v>-</v>
      </c>
      <c r="R282" s="63" t="str">
        <f t="array" aca="1" ref="R282" ca="1">IFERROR(SMALL(IF(($H$3:$H$401=$N282)*($H$3:$H$401&lt;&gt;""),$C$3:$C$401),COLUMNS($Q:R)),"-")</f>
        <v>-</v>
      </c>
      <c r="S282" s="63" t="str">
        <f t="array" aca="1" ref="S282" ca="1">IFERROR(SMALL(IF(($H$3:$H$401=$N282)*($H$3:$H$401&lt;&gt;""),$C$3:$C$401),COLUMNS($Q:S)),"-")</f>
        <v>-</v>
      </c>
      <c r="T282" s="63" t="str">
        <f t="array" aca="1" ref="T282" ca="1">IFERROR(SMALL(IF(($H$3:$H$401=$N282)*($H$3:$H$401&lt;&gt;""),$C$3:$C$401),COLUMNS($Q:T)),"-")</f>
        <v>-</v>
      </c>
      <c r="U282" s="63" t="str">
        <f t="array" aca="1" ref="U282" ca="1">IFERROR(SMALL(IF(($H$3:$H$401=$N282)*($H$3:$H$401&lt;&gt;""),$C$3:$C$401),COLUMNS($Q:U)),"-")</f>
        <v>-</v>
      </c>
      <c r="V282" s="40" t="str">
        <f t="array" aca="1" ref="V282" ca="1">IFERROR(SMALL(IF(($H$3:$H$401=$N282)*($H$3:$H$401&lt;&gt;""),$C$3:$C$401),COLUMNS($Q:V)),"-")</f>
        <v>-</v>
      </c>
      <c r="W282" s="63" t="str">
        <f t="array" aca="1" ref="W282" ca="1">IFERROR(SMALL(IF(($H$3:$H$401=$N282)*($H$3:$H$401&lt;&gt;""),$C$3:$C$401),COLUMNS($Q:W)),"-")</f>
        <v>-</v>
      </c>
      <c r="X282" s="63" t="str">
        <f t="array" aca="1" ref="X282" ca="1">IFERROR(SMALL(IF(($H$3:$H$401=$N282)*($H$3:$H$401&lt;&gt;""),$C$3:$C$401),COLUMNS($Q:X)),"-")</f>
        <v>-</v>
      </c>
      <c r="Y282" s="63" t="str">
        <f t="array" aca="1" ref="Y282" ca="1">IFERROR(SMALL(IF(($H$3:$H$401=$N282)*($H$3:$H$401&lt;&gt;""),$C$3:$C$401),COLUMNS($Q:Y)),"-")</f>
        <v>-</v>
      </c>
      <c r="Z282" s="63" t="str">
        <f t="array" aca="1" ref="Z282" ca="1">IFERROR(SMALL(IF(($H$3:$H$401=$N282)*($H$3:$H$401&lt;&gt;""),$C$3:$C$401),COLUMNS($Q:Z)),"-")</f>
        <v>-</v>
      </c>
      <c r="AA282" s="40" t="str">
        <f t="array" aca="1" ref="AA282" ca="1">IFERROR(SMALL(IF(($H$3:$H$401=$N282)*($H$3:$H$401&lt;&gt;""),$C$3:$C$401),COLUMNS($Q:AA)),"-")</f>
        <v>-</v>
      </c>
      <c r="AB282" s="63" t="str">
        <f t="array" aca="1" ref="AB282" ca="1">IFERROR(SMALL(IF(($H$3:$H$401=$N282)*($H$3:$H$401&lt;&gt;""),$C$3:$C$401),COLUMNS($Q:AB)),"-")</f>
        <v>-</v>
      </c>
      <c r="AC282" s="63" t="str">
        <f t="array" aca="1" ref="AC282" ca="1">IFERROR(SMALL(IF(($H$3:$H$401=$N282)*($H$3:$H$401&lt;&gt;""),$C$3:$C$401),COLUMNS($Q:AC)),"-")</f>
        <v>-</v>
      </c>
      <c r="AD282" s="63" t="str">
        <f t="array" aca="1" ref="AD282" ca="1">IFERROR(SMALL(IF(($H$3:$H$401=$N282)*($H$3:$H$401&lt;&gt;""),$C$3:$C$401),COLUMNS($Q:AD)),"-")</f>
        <v>-</v>
      </c>
      <c r="AE282" s="63" t="str">
        <f t="array" aca="1" ref="AE282" ca="1">IFERROR(SMALL(IF(($H$3:$H$401=$N282)*($H$3:$H$401&lt;&gt;""),$C$3:$C$401),COLUMNS($Q:AE)),"-")</f>
        <v>-</v>
      </c>
    </row>
    <row r="283" spans="2:31" ht="13">
      <c r="B283" s="175"/>
      <c r="C283" s="19">
        <v>281</v>
      </c>
      <c r="D283" s="22" t="str">
        <f t="array" ref="D283">IF(ISERROR(INDEX(DossardsARV,MATCH($A$3&amp;C283,triselcourse&amp;claselcourARV,0))),"-",INDEX(DossardsARV,MATCH($A$3&amp;C283,triselcourse&amp;claselcourARV,0)))</f>
        <v>-</v>
      </c>
      <c r="E283" s="117" t="str">
        <f t="shared" si="40"/>
        <v>-</v>
      </c>
      <c r="F283" s="117" t="str">
        <f t="shared" si="41"/>
        <v>-</v>
      </c>
      <c r="G283" s="21" t="str">
        <f t="array" ref="G283">IF($D283="","",IF(ISERROR(INDEX(TempsARV,MATCH($A$3&amp;D283,triselcourse&amp;DossardsARV,0))),"-",INDEX(TempsARV,MATCH($A$3&amp;D283,triselcourse&amp;DossardsARV,0))))</f>
        <v>-</v>
      </c>
      <c r="H283" s="117" t="str">
        <f t="shared" si="42"/>
        <v/>
      </c>
      <c r="I283" s="117" t="str">
        <f t="shared" si="43"/>
        <v/>
      </c>
      <c r="J283" s="117" t="str">
        <f t="shared" si="44"/>
        <v/>
      </c>
      <c r="K283" s="117" t="str">
        <f t="shared" si="45"/>
        <v/>
      </c>
      <c r="L283" s="62" t="str">
        <f t="array" aca="1" ref="L283" ca="1">IF(ISBLANK($C283),"",IF(OR(COUNTIF(clubARV5,H283)&lt;choixt5,COUNTIF($H$2:H282,H283)),"",SUM(SMALL(IF(clubARV5=H283,$C$3:$C$401),ROW(INDIRECT("1:"&amp;choixt5))))+ROW()/9^9))</f>
        <v/>
      </c>
      <c r="M283" s="36" t="str">
        <f ca="1">IF(N283="","",ROWS(M$3:M283))</f>
        <v/>
      </c>
      <c r="N283" s="1" t="str">
        <f ca="1">IF(COUNT(POINTS1b5)&lt;ROWS(N$3:N283),"",INDEX(clubARV5,MATCH(P283,POINTS1b5,0)))</f>
        <v/>
      </c>
      <c r="O283" s="1">
        <f t="shared" ca="1" si="46"/>
        <v>399</v>
      </c>
      <c r="P283" s="2" t="str">
        <f ca="1">IF(COUNT(POINTS1b5)&lt;ROWS(P$3:P283),"",SMALL(POINTS1b5,ROWS(P$3:P283)))</f>
        <v/>
      </c>
      <c r="Q283" s="40" t="str">
        <f t="array" aca="1" ref="Q283" ca="1">IFERROR(SMALL(IF(($H$3:$H$401=$N283)*($H$3:$H$401&lt;&gt;""),$C$3:$C$401),COLUMNS($Q:Q)),"-")</f>
        <v>-</v>
      </c>
      <c r="R283" s="63" t="str">
        <f t="array" aca="1" ref="R283" ca="1">IFERROR(SMALL(IF(($H$3:$H$401=$N283)*($H$3:$H$401&lt;&gt;""),$C$3:$C$401),COLUMNS($Q:R)),"-")</f>
        <v>-</v>
      </c>
      <c r="S283" s="63" t="str">
        <f t="array" aca="1" ref="S283" ca="1">IFERROR(SMALL(IF(($H$3:$H$401=$N283)*($H$3:$H$401&lt;&gt;""),$C$3:$C$401),COLUMNS($Q:S)),"-")</f>
        <v>-</v>
      </c>
      <c r="T283" s="63" t="str">
        <f t="array" aca="1" ref="T283" ca="1">IFERROR(SMALL(IF(($H$3:$H$401=$N283)*($H$3:$H$401&lt;&gt;""),$C$3:$C$401),COLUMNS($Q:T)),"-")</f>
        <v>-</v>
      </c>
      <c r="U283" s="63" t="str">
        <f t="array" aca="1" ref="U283" ca="1">IFERROR(SMALL(IF(($H$3:$H$401=$N283)*($H$3:$H$401&lt;&gt;""),$C$3:$C$401),COLUMNS($Q:U)),"-")</f>
        <v>-</v>
      </c>
      <c r="V283" s="40" t="str">
        <f t="array" aca="1" ref="V283" ca="1">IFERROR(SMALL(IF(($H$3:$H$401=$N283)*($H$3:$H$401&lt;&gt;""),$C$3:$C$401),COLUMNS($Q:V)),"-")</f>
        <v>-</v>
      </c>
      <c r="W283" s="63" t="str">
        <f t="array" aca="1" ref="W283" ca="1">IFERROR(SMALL(IF(($H$3:$H$401=$N283)*($H$3:$H$401&lt;&gt;""),$C$3:$C$401),COLUMNS($Q:W)),"-")</f>
        <v>-</v>
      </c>
      <c r="X283" s="63" t="str">
        <f t="array" aca="1" ref="X283" ca="1">IFERROR(SMALL(IF(($H$3:$H$401=$N283)*($H$3:$H$401&lt;&gt;""),$C$3:$C$401),COLUMNS($Q:X)),"-")</f>
        <v>-</v>
      </c>
      <c r="Y283" s="63" t="str">
        <f t="array" aca="1" ref="Y283" ca="1">IFERROR(SMALL(IF(($H$3:$H$401=$N283)*($H$3:$H$401&lt;&gt;""),$C$3:$C$401),COLUMNS($Q:Y)),"-")</f>
        <v>-</v>
      </c>
      <c r="Z283" s="63" t="str">
        <f t="array" aca="1" ref="Z283" ca="1">IFERROR(SMALL(IF(($H$3:$H$401=$N283)*($H$3:$H$401&lt;&gt;""),$C$3:$C$401),COLUMNS($Q:Z)),"-")</f>
        <v>-</v>
      </c>
      <c r="AA283" s="40" t="str">
        <f t="array" aca="1" ref="AA283" ca="1">IFERROR(SMALL(IF(($H$3:$H$401=$N283)*($H$3:$H$401&lt;&gt;""),$C$3:$C$401),COLUMNS($Q:AA)),"-")</f>
        <v>-</v>
      </c>
      <c r="AB283" s="63" t="str">
        <f t="array" aca="1" ref="AB283" ca="1">IFERROR(SMALL(IF(($H$3:$H$401=$N283)*($H$3:$H$401&lt;&gt;""),$C$3:$C$401),COLUMNS($Q:AB)),"-")</f>
        <v>-</v>
      </c>
      <c r="AC283" s="63" t="str">
        <f t="array" aca="1" ref="AC283" ca="1">IFERROR(SMALL(IF(($H$3:$H$401=$N283)*($H$3:$H$401&lt;&gt;""),$C$3:$C$401),COLUMNS($Q:AC)),"-")</f>
        <v>-</v>
      </c>
      <c r="AD283" s="63" t="str">
        <f t="array" aca="1" ref="AD283" ca="1">IFERROR(SMALL(IF(($H$3:$H$401=$N283)*($H$3:$H$401&lt;&gt;""),$C$3:$C$401),COLUMNS($Q:AD)),"-")</f>
        <v>-</v>
      </c>
      <c r="AE283" s="63" t="str">
        <f t="array" aca="1" ref="AE283" ca="1">IFERROR(SMALL(IF(($H$3:$H$401=$N283)*($H$3:$H$401&lt;&gt;""),$C$3:$C$401),COLUMNS($Q:AE)),"-")</f>
        <v>-</v>
      </c>
    </row>
    <row r="284" spans="2:31" ht="13">
      <c r="B284" s="175"/>
      <c r="C284" s="19">
        <v>282</v>
      </c>
      <c r="D284" s="22" t="str">
        <f t="array" ref="D284">IF(ISERROR(INDEX(DossardsARV,MATCH($A$3&amp;C284,triselcourse&amp;claselcourARV,0))),"-",INDEX(DossardsARV,MATCH($A$3&amp;C284,triselcourse&amp;claselcourARV,0)))</f>
        <v>-</v>
      </c>
      <c r="E284" s="117" t="str">
        <f t="shared" si="40"/>
        <v>-</v>
      </c>
      <c r="F284" s="117" t="str">
        <f t="shared" si="41"/>
        <v>-</v>
      </c>
      <c r="G284" s="21" t="str">
        <f t="array" ref="G284">IF($D284="","",IF(ISERROR(INDEX(TempsARV,MATCH($A$3&amp;D284,triselcourse&amp;DossardsARV,0))),"-",INDEX(TempsARV,MATCH($A$3&amp;D284,triselcourse&amp;DossardsARV,0))))</f>
        <v>-</v>
      </c>
      <c r="H284" s="117" t="str">
        <f t="shared" si="42"/>
        <v/>
      </c>
      <c r="I284" s="117" t="str">
        <f t="shared" si="43"/>
        <v/>
      </c>
      <c r="J284" s="117" t="str">
        <f t="shared" si="44"/>
        <v/>
      </c>
      <c r="K284" s="117" t="str">
        <f t="shared" si="45"/>
        <v/>
      </c>
      <c r="L284" s="62" t="str">
        <f t="array" aca="1" ref="L284" ca="1">IF(ISBLANK($C284),"",IF(OR(COUNTIF(clubARV5,H284)&lt;choixt5,COUNTIF($H$2:H283,H284)),"",SUM(SMALL(IF(clubARV5=H284,$C$3:$C$401),ROW(INDIRECT("1:"&amp;choixt5))))+ROW()/9^9))</f>
        <v/>
      </c>
      <c r="M284" s="36" t="str">
        <f ca="1">IF(N284="","",ROWS(M$3:M284))</f>
        <v/>
      </c>
      <c r="N284" s="1" t="str">
        <f ca="1">IF(COUNT(POINTS1b5)&lt;ROWS(N$3:N284),"",INDEX(clubARV5,MATCH(P284,POINTS1b5,0)))</f>
        <v/>
      </c>
      <c r="O284" s="1">
        <f t="shared" ca="1" si="46"/>
        <v>399</v>
      </c>
      <c r="P284" s="2" t="str">
        <f ca="1">IF(COUNT(POINTS1b5)&lt;ROWS(P$3:P284),"",SMALL(POINTS1b5,ROWS(P$3:P284)))</f>
        <v/>
      </c>
      <c r="Q284" s="40" t="str">
        <f t="array" aca="1" ref="Q284" ca="1">IFERROR(SMALL(IF(($H$3:$H$401=$N284)*($H$3:$H$401&lt;&gt;""),$C$3:$C$401),COLUMNS($Q:Q)),"-")</f>
        <v>-</v>
      </c>
      <c r="R284" s="63" t="str">
        <f t="array" aca="1" ref="R284" ca="1">IFERROR(SMALL(IF(($H$3:$H$401=$N284)*($H$3:$H$401&lt;&gt;""),$C$3:$C$401),COLUMNS($Q:R)),"-")</f>
        <v>-</v>
      </c>
      <c r="S284" s="63" t="str">
        <f t="array" aca="1" ref="S284" ca="1">IFERROR(SMALL(IF(($H$3:$H$401=$N284)*($H$3:$H$401&lt;&gt;""),$C$3:$C$401),COLUMNS($Q:S)),"-")</f>
        <v>-</v>
      </c>
      <c r="T284" s="63" t="str">
        <f t="array" aca="1" ref="T284" ca="1">IFERROR(SMALL(IF(($H$3:$H$401=$N284)*($H$3:$H$401&lt;&gt;""),$C$3:$C$401),COLUMNS($Q:T)),"-")</f>
        <v>-</v>
      </c>
      <c r="U284" s="63" t="str">
        <f t="array" aca="1" ref="U284" ca="1">IFERROR(SMALL(IF(($H$3:$H$401=$N284)*($H$3:$H$401&lt;&gt;""),$C$3:$C$401),COLUMNS($Q:U)),"-")</f>
        <v>-</v>
      </c>
      <c r="V284" s="40" t="str">
        <f t="array" aca="1" ref="V284" ca="1">IFERROR(SMALL(IF(($H$3:$H$401=$N284)*($H$3:$H$401&lt;&gt;""),$C$3:$C$401),COLUMNS($Q:V)),"-")</f>
        <v>-</v>
      </c>
      <c r="W284" s="63" t="str">
        <f t="array" aca="1" ref="W284" ca="1">IFERROR(SMALL(IF(($H$3:$H$401=$N284)*($H$3:$H$401&lt;&gt;""),$C$3:$C$401),COLUMNS($Q:W)),"-")</f>
        <v>-</v>
      </c>
      <c r="X284" s="63" t="str">
        <f t="array" aca="1" ref="X284" ca="1">IFERROR(SMALL(IF(($H$3:$H$401=$N284)*($H$3:$H$401&lt;&gt;""),$C$3:$C$401),COLUMNS($Q:X)),"-")</f>
        <v>-</v>
      </c>
      <c r="Y284" s="63" t="str">
        <f t="array" aca="1" ref="Y284" ca="1">IFERROR(SMALL(IF(($H$3:$H$401=$N284)*($H$3:$H$401&lt;&gt;""),$C$3:$C$401),COLUMNS($Q:Y)),"-")</f>
        <v>-</v>
      </c>
      <c r="Z284" s="63" t="str">
        <f t="array" aca="1" ref="Z284" ca="1">IFERROR(SMALL(IF(($H$3:$H$401=$N284)*($H$3:$H$401&lt;&gt;""),$C$3:$C$401),COLUMNS($Q:Z)),"-")</f>
        <v>-</v>
      </c>
      <c r="AA284" s="40" t="str">
        <f t="array" aca="1" ref="AA284" ca="1">IFERROR(SMALL(IF(($H$3:$H$401=$N284)*($H$3:$H$401&lt;&gt;""),$C$3:$C$401),COLUMNS($Q:AA)),"-")</f>
        <v>-</v>
      </c>
      <c r="AB284" s="63" t="str">
        <f t="array" aca="1" ref="AB284" ca="1">IFERROR(SMALL(IF(($H$3:$H$401=$N284)*($H$3:$H$401&lt;&gt;""),$C$3:$C$401),COLUMNS($Q:AB)),"-")</f>
        <v>-</v>
      </c>
      <c r="AC284" s="63" t="str">
        <f t="array" aca="1" ref="AC284" ca="1">IFERROR(SMALL(IF(($H$3:$H$401=$N284)*($H$3:$H$401&lt;&gt;""),$C$3:$C$401),COLUMNS($Q:AC)),"-")</f>
        <v>-</v>
      </c>
      <c r="AD284" s="63" t="str">
        <f t="array" aca="1" ref="AD284" ca="1">IFERROR(SMALL(IF(($H$3:$H$401=$N284)*($H$3:$H$401&lt;&gt;""),$C$3:$C$401),COLUMNS($Q:AD)),"-")</f>
        <v>-</v>
      </c>
      <c r="AE284" s="63" t="str">
        <f t="array" aca="1" ref="AE284" ca="1">IFERROR(SMALL(IF(($H$3:$H$401=$N284)*($H$3:$H$401&lt;&gt;""),$C$3:$C$401),COLUMNS($Q:AE)),"-")</f>
        <v>-</v>
      </c>
    </row>
    <row r="285" spans="2:31" ht="13">
      <c r="B285" s="175"/>
      <c r="C285" s="19">
        <v>283</v>
      </c>
      <c r="D285" s="22" t="str">
        <f t="array" ref="D285">IF(ISERROR(INDEX(DossardsARV,MATCH($A$3&amp;C285,triselcourse&amp;claselcourARV,0))),"-",INDEX(DossardsARV,MATCH($A$3&amp;C285,triselcourse&amp;claselcourARV,0)))</f>
        <v>-</v>
      </c>
      <c r="E285" s="117" t="str">
        <f t="shared" si="40"/>
        <v>-</v>
      </c>
      <c r="F285" s="117" t="str">
        <f t="shared" si="41"/>
        <v>-</v>
      </c>
      <c r="G285" s="21" t="str">
        <f t="array" ref="G285">IF($D285="","",IF(ISERROR(INDEX(TempsARV,MATCH($A$3&amp;D285,triselcourse&amp;DossardsARV,0))),"-",INDEX(TempsARV,MATCH($A$3&amp;D285,triselcourse&amp;DossardsARV,0))))</f>
        <v>-</v>
      </c>
      <c r="H285" s="117" t="str">
        <f t="shared" si="42"/>
        <v/>
      </c>
      <c r="I285" s="117" t="str">
        <f t="shared" si="43"/>
        <v/>
      </c>
      <c r="J285" s="117" t="str">
        <f t="shared" si="44"/>
        <v/>
      </c>
      <c r="K285" s="117" t="str">
        <f t="shared" si="45"/>
        <v/>
      </c>
      <c r="L285" s="62" t="str">
        <f t="array" aca="1" ref="L285" ca="1">IF(ISBLANK($C285),"",IF(OR(COUNTIF(clubARV5,H285)&lt;choixt5,COUNTIF($H$2:H284,H285)),"",SUM(SMALL(IF(clubARV5=H285,$C$3:$C$401),ROW(INDIRECT("1:"&amp;choixt5))))+ROW()/9^9))</f>
        <v/>
      </c>
      <c r="M285" s="36" t="str">
        <f ca="1">IF(N285="","",ROWS(M$3:M285))</f>
        <v/>
      </c>
      <c r="N285" s="1" t="str">
        <f ca="1">IF(COUNT(POINTS1b5)&lt;ROWS(N$3:N285),"",INDEX(clubARV5,MATCH(P285,POINTS1b5,0)))</f>
        <v/>
      </c>
      <c r="O285" s="1">
        <f t="shared" ca="1" si="46"/>
        <v>399</v>
      </c>
      <c r="P285" s="2" t="str">
        <f ca="1">IF(COUNT(POINTS1b5)&lt;ROWS(P$3:P285),"",SMALL(POINTS1b5,ROWS(P$3:P285)))</f>
        <v/>
      </c>
      <c r="Q285" s="40" t="str">
        <f t="array" aca="1" ref="Q285" ca="1">IFERROR(SMALL(IF(($H$3:$H$401=$N285)*($H$3:$H$401&lt;&gt;""),$C$3:$C$401),COLUMNS($Q:Q)),"-")</f>
        <v>-</v>
      </c>
      <c r="R285" s="63" t="str">
        <f t="array" aca="1" ref="R285" ca="1">IFERROR(SMALL(IF(($H$3:$H$401=$N285)*($H$3:$H$401&lt;&gt;""),$C$3:$C$401),COLUMNS($Q:R)),"-")</f>
        <v>-</v>
      </c>
      <c r="S285" s="63" t="str">
        <f t="array" aca="1" ref="S285" ca="1">IFERROR(SMALL(IF(($H$3:$H$401=$N285)*($H$3:$H$401&lt;&gt;""),$C$3:$C$401),COLUMNS($Q:S)),"-")</f>
        <v>-</v>
      </c>
      <c r="T285" s="63" t="str">
        <f t="array" aca="1" ref="T285" ca="1">IFERROR(SMALL(IF(($H$3:$H$401=$N285)*($H$3:$H$401&lt;&gt;""),$C$3:$C$401),COLUMNS($Q:T)),"-")</f>
        <v>-</v>
      </c>
      <c r="U285" s="63" t="str">
        <f t="array" aca="1" ref="U285" ca="1">IFERROR(SMALL(IF(($H$3:$H$401=$N285)*($H$3:$H$401&lt;&gt;""),$C$3:$C$401),COLUMNS($Q:U)),"-")</f>
        <v>-</v>
      </c>
      <c r="V285" s="40" t="str">
        <f t="array" aca="1" ref="V285" ca="1">IFERROR(SMALL(IF(($H$3:$H$401=$N285)*($H$3:$H$401&lt;&gt;""),$C$3:$C$401),COLUMNS($Q:V)),"-")</f>
        <v>-</v>
      </c>
      <c r="W285" s="63" t="str">
        <f t="array" aca="1" ref="W285" ca="1">IFERROR(SMALL(IF(($H$3:$H$401=$N285)*($H$3:$H$401&lt;&gt;""),$C$3:$C$401),COLUMNS($Q:W)),"-")</f>
        <v>-</v>
      </c>
      <c r="X285" s="63" t="str">
        <f t="array" aca="1" ref="X285" ca="1">IFERROR(SMALL(IF(($H$3:$H$401=$N285)*($H$3:$H$401&lt;&gt;""),$C$3:$C$401),COLUMNS($Q:X)),"-")</f>
        <v>-</v>
      </c>
      <c r="Y285" s="63" t="str">
        <f t="array" aca="1" ref="Y285" ca="1">IFERROR(SMALL(IF(($H$3:$H$401=$N285)*($H$3:$H$401&lt;&gt;""),$C$3:$C$401),COLUMNS($Q:Y)),"-")</f>
        <v>-</v>
      </c>
      <c r="Z285" s="63" t="str">
        <f t="array" aca="1" ref="Z285" ca="1">IFERROR(SMALL(IF(($H$3:$H$401=$N285)*($H$3:$H$401&lt;&gt;""),$C$3:$C$401),COLUMNS($Q:Z)),"-")</f>
        <v>-</v>
      </c>
      <c r="AA285" s="40" t="str">
        <f t="array" aca="1" ref="AA285" ca="1">IFERROR(SMALL(IF(($H$3:$H$401=$N285)*($H$3:$H$401&lt;&gt;""),$C$3:$C$401),COLUMNS($Q:AA)),"-")</f>
        <v>-</v>
      </c>
      <c r="AB285" s="63" t="str">
        <f t="array" aca="1" ref="AB285" ca="1">IFERROR(SMALL(IF(($H$3:$H$401=$N285)*($H$3:$H$401&lt;&gt;""),$C$3:$C$401),COLUMNS($Q:AB)),"-")</f>
        <v>-</v>
      </c>
      <c r="AC285" s="63" t="str">
        <f t="array" aca="1" ref="AC285" ca="1">IFERROR(SMALL(IF(($H$3:$H$401=$N285)*($H$3:$H$401&lt;&gt;""),$C$3:$C$401),COLUMNS($Q:AC)),"-")</f>
        <v>-</v>
      </c>
      <c r="AD285" s="63" t="str">
        <f t="array" aca="1" ref="AD285" ca="1">IFERROR(SMALL(IF(($H$3:$H$401=$N285)*($H$3:$H$401&lt;&gt;""),$C$3:$C$401),COLUMNS($Q:AD)),"-")</f>
        <v>-</v>
      </c>
      <c r="AE285" s="63" t="str">
        <f t="array" aca="1" ref="AE285" ca="1">IFERROR(SMALL(IF(($H$3:$H$401=$N285)*($H$3:$H$401&lt;&gt;""),$C$3:$C$401),COLUMNS($Q:AE)),"-")</f>
        <v>-</v>
      </c>
    </row>
    <row r="286" spans="2:31" ht="13">
      <c r="B286" s="175"/>
      <c r="C286" s="19">
        <v>284</v>
      </c>
      <c r="D286" s="22" t="str">
        <f t="array" ref="D286">IF(ISERROR(INDEX(DossardsARV,MATCH($A$3&amp;C286,triselcourse&amp;claselcourARV,0))),"-",INDEX(DossardsARV,MATCH($A$3&amp;C286,triselcourse&amp;claselcourARV,0)))</f>
        <v>-</v>
      </c>
      <c r="E286" s="117" t="str">
        <f t="shared" si="40"/>
        <v>-</v>
      </c>
      <c r="F286" s="117" t="str">
        <f t="shared" si="41"/>
        <v>-</v>
      </c>
      <c r="G286" s="21" t="str">
        <f t="array" ref="G286">IF($D286="","",IF(ISERROR(INDEX(TempsARV,MATCH($A$3&amp;D286,triselcourse&amp;DossardsARV,0))),"-",INDEX(TempsARV,MATCH($A$3&amp;D286,triselcourse&amp;DossardsARV,0))))</f>
        <v>-</v>
      </c>
      <c r="H286" s="117" t="str">
        <f t="shared" si="42"/>
        <v/>
      </c>
      <c r="I286" s="117" t="str">
        <f t="shared" si="43"/>
        <v/>
      </c>
      <c r="J286" s="117" t="str">
        <f t="shared" si="44"/>
        <v/>
      </c>
      <c r="K286" s="117" t="str">
        <f t="shared" si="45"/>
        <v/>
      </c>
      <c r="L286" s="62" t="str">
        <f t="array" aca="1" ref="L286" ca="1">IF(ISBLANK($C286),"",IF(OR(COUNTIF(clubARV5,H286)&lt;choixt5,COUNTIF($H$2:H285,H286)),"",SUM(SMALL(IF(clubARV5=H286,$C$3:$C$401),ROW(INDIRECT("1:"&amp;choixt5))))+ROW()/9^9))</f>
        <v/>
      </c>
      <c r="M286" s="36" t="str">
        <f ca="1">IF(N286="","",ROWS(M$3:M286))</f>
        <v/>
      </c>
      <c r="N286" s="1" t="str">
        <f ca="1">IF(COUNT(POINTS1b5)&lt;ROWS(N$3:N286),"",INDEX(clubARV5,MATCH(P286,POINTS1b5,0)))</f>
        <v/>
      </c>
      <c r="O286" s="1">
        <f t="shared" ca="1" si="46"/>
        <v>399</v>
      </c>
      <c r="P286" s="2" t="str">
        <f ca="1">IF(COUNT(POINTS1b5)&lt;ROWS(P$3:P286),"",SMALL(POINTS1b5,ROWS(P$3:P286)))</f>
        <v/>
      </c>
      <c r="Q286" s="40" t="str">
        <f t="array" aca="1" ref="Q286" ca="1">IFERROR(SMALL(IF(($H$3:$H$401=$N286)*($H$3:$H$401&lt;&gt;""),$C$3:$C$401),COLUMNS($Q:Q)),"-")</f>
        <v>-</v>
      </c>
      <c r="R286" s="63" t="str">
        <f t="array" aca="1" ref="R286" ca="1">IFERROR(SMALL(IF(($H$3:$H$401=$N286)*($H$3:$H$401&lt;&gt;""),$C$3:$C$401),COLUMNS($Q:R)),"-")</f>
        <v>-</v>
      </c>
      <c r="S286" s="63" t="str">
        <f t="array" aca="1" ref="S286" ca="1">IFERROR(SMALL(IF(($H$3:$H$401=$N286)*($H$3:$H$401&lt;&gt;""),$C$3:$C$401),COLUMNS($Q:S)),"-")</f>
        <v>-</v>
      </c>
      <c r="T286" s="63" t="str">
        <f t="array" aca="1" ref="T286" ca="1">IFERROR(SMALL(IF(($H$3:$H$401=$N286)*($H$3:$H$401&lt;&gt;""),$C$3:$C$401),COLUMNS($Q:T)),"-")</f>
        <v>-</v>
      </c>
      <c r="U286" s="63" t="str">
        <f t="array" aca="1" ref="U286" ca="1">IFERROR(SMALL(IF(($H$3:$H$401=$N286)*($H$3:$H$401&lt;&gt;""),$C$3:$C$401),COLUMNS($Q:U)),"-")</f>
        <v>-</v>
      </c>
      <c r="V286" s="40" t="str">
        <f t="array" aca="1" ref="V286" ca="1">IFERROR(SMALL(IF(($H$3:$H$401=$N286)*($H$3:$H$401&lt;&gt;""),$C$3:$C$401),COLUMNS($Q:V)),"-")</f>
        <v>-</v>
      </c>
      <c r="W286" s="63" t="str">
        <f t="array" aca="1" ref="W286" ca="1">IFERROR(SMALL(IF(($H$3:$H$401=$N286)*($H$3:$H$401&lt;&gt;""),$C$3:$C$401),COLUMNS($Q:W)),"-")</f>
        <v>-</v>
      </c>
      <c r="X286" s="63" t="str">
        <f t="array" aca="1" ref="X286" ca="1">IFERROR(SMALL(IF(($H$3:$H$401=$N286)*($H$3:$H$401&lt;&gt;""),$C$3:$C$401),COLUMNS($Q:X)),"-")</f>
        <v>-</v>
      </c>
      <c r="Y286" s="63" t="str">
        <f t="array" aca="1" ref="Y286" ca="1">IFERROR(SMALL(IF(($H$3:$H$401=$N286)*($H$3:$H$401&lt;&gt;""),$C$3:$C$401),COLUMNS($Q:Y)),"-")</f>
        <v>-</v>
      </c>
      <c r="Z286" s="63" t="str">
        <f t="array" aca="1" ref="Z286" ca="1">IFERROR(SMALL(IF(($H$3:$H$401=$N286)*($H$3:$H$401&lt;&gt;""),$C$3:$C$401),COLUMNS($Q:Z)),"-")</f>
        <v>-</v>
      </c>
      <c r="AA286" s="40" t="str">
        <f t="array" aca="1" ref="AA286" ca="1">IFERROR(SMALL(IF(($H$3:$H$401=$N286)*($H$3:$H$401&lt;&gt;""),$C$3:$C$401),COLUMNS($Q:AA)),"-")</f>
        <v>-</v>
      </c>
      <c r="AB286" s="63" t="str">
        <f t="array" aca="1" ref="AB286" ca="1">IFERROR(SMALL(IF(($H$3:$H$401=$N286)*($H$3:$H$401&lt;&gt;""),$C$3:$C$401),COLUMNS($Q:AB)),"-")</f>
        <v>-</v>
      </c>
      <c r="AC286" s="63" t="str">
        <f t="array" aca="1" ref="AC286" ca="1">IFERROR(SMALL(IF(($H$3:$H$401=$N286)*($H$3:$H$401&lt;&gt;""),$C$3:$C$401),COLUMNS($Q:AC)),"-")</f>
        <v>-</v>
      </c>
      <c r="AD286" s="63" t="str">
        <f t="array" aca="1" ref="AD286" ca="1">IFERROR(SMALL(IF(($H$3:$H$401=$N286)*($H$3:$H$401&lt;&gt;""),$C$3:$C$401),COLUMNS($Q:AD)),"-")</f>
        <v>-</v>
      </c>
      <c r="AE286" s="63" t="str">
        <f t="array" aca="1" ref="AE286" ca="1">IFERROR(SMALL(IF(($H$3:$H$401=$N286)*($H$3:$H$401&lt;&gt;""),$C$3:$C$401),COLUMNS($Q:AE)),"-")</f>
        <v>-</v>
      </c>
    </row>
    <row r="287" spans="2:31" ht="13">
      <c r="B287" s="175"/>
      <c r="C287" s="19">
        <v>285</v>
      </c>
      <c r="D287" s="22" t="str">
        <f t="array" ref="D287">IF(ISERROR(INDEX(DossardsARV,MATCH($A$3&amp;C287,triselcourse&amp;claselcourARV,0))),"-",INDEX(DossardsARV,MATCH($A$3&amp;C287,triselcourse&amp;claselcourARV,0)))</f>
        <v>-</v>
      </c>
      <c r="E287" s="117" t="str">
        <f t="shared" si="40"/>
        <v>-</v>
      </c>
      <c r="F287" s="117" t="str">
        <f t="shared" si="41"/>
        <v>-</v>
      </c>
      <c r="G287" s="21" t="str">
        <f t="array" ref="G287">IF($D287="","",IF(ISERROR(INDEX(TempsARV,MATCH($A$3&amp;D287,triselcourse&amp;DossardsARV,0))),"-",INDEX(TempsARV,MATCH($A$3&amp;D287,triselcourse&amp;DossardsARV,0))))</f>
        <v>-</v>
      </c>
      <c r="H287" s="117" t="str">
        <f t="shared" si="42"/>
        <v/>
      </c>
      <c r="I287" s="117" t="str">
        <f t="shared" si="43"/>
        <v/>
      </c>
      <c r="J287" s="117" t="str">
        <f t="shared" si="44"/>
        <v/>
      </c>
      <c r="K287" s="117" t="str">
        <f t="shared" si="45"/>
        <v/>
      </c>
      <c r="L287" s="62" t="str">
        <f t="array" aca="1" ref="L287" ca="1">IF(ISBLANK($C287),"",IF(OR(COUNTIF(clubARV5,H287)&lt;choixt5,COUNTIF($H$2:H286,H287)),"",SUM(SMALL(IF(clubARV5=H287,$C$3:$C$401),ROW(INDIRECT("1:"&amp;choixt5))))+ROW()/9^9))</f>
        <v/>
      </c>
      <c r="M287" s="36" t="str">
        <f ca="1">IF(N287="","",ROWS(M$3:M287))</f>
        <v/>
      </c>
      <c r="N287" s="1" t="str">
        <f ca="1">IF(COUNT(POINTS1b5)&lt;ROWS(N$3:N287),"",INDEX(clubARV5,MATCH(P287,POINTS1b5,0)))</f>
        <v/>
      </c>
      <c r="O287" s="1">
        <f t="shared" ca="1" si="46"/>
        <v>399</v>
      </c>
      <c r="P287" s="2" t="str">
        <f ca="1">IF(COUNT(POINTS1b5)&lt;ROWS(P$3:P287),"",SMALL(POINTS1b5,ROWS(P$3:P287)))</f>
        <v/>
      </c>
      <c r="Q287" s="40" t="str">
        <f t="array" aca="1" ref="Q287" ca="1">IFERROR(SMALL(IF(($H$3:$H$401=$N287)*($H$3:$H$401&lt;&gt;""),$C$3:$C$401),COLUMNS($Q:Q)),"-")</f>
        <v>-</v>
      </c>
      <c r="R287" s="63" t="str">
        <f t="array" aca="1" ref="R287" ca="1">IFERROR(SMALL(IF(($H$3:$H$401=$N287)*($H$3:$H$401&lt;&gt;""),$C$3:$C$401),COLUMNS($Q:R)),"-")</f>
        <v>-</v>
      </c>
      <c r="S287" s="63" t="str">
        <f t="array" aca="1" ref="S287" ca="1">IFERROR(SMALL(IF(($H$3:$H$401=$N287)*($H$3:$H$401&lt;&gt;""),$C$3:$C$401),COLUMNS($Q:S)),"-")</f>
        <v>-</v>
      </c>
      <c r="T287" s="63" t="str">
        <f t="array" aca="1" ref="T287" ca="1">IFERROR(SMALL(IF(($H$3:$H$401=$N287)*($H$3:$H$401&lt;&gt;""),$C$3:$C$401),COLUMNS($Q:T)),"-")</f>
        <v>-</v>
      </c>
      <c r="U287" s="63" t="str">
        <f t="array" aca="1" ref="U287" ca="1">IFERROR(SMALL(IF(($H$3:$H$401=$N287)*($H$3:$H$401&lt;&gt;""),$C$3:$C$401),COLUMNS($Q:U)),"-")</f>
        <v>-</v>
      </c>
      <c r="V287" s="40" t="str">
        <f t="array" aca="1" ref="V287" ca="1">IFERROR(SMALL(IF(($H$3:$H$401=$N287)*($H$3:$H$401&lt;&gt;""),$C$3:$C$401),COLUMNS($Q:V)),"-")</f>
        <v>-</v>
      </c>
      <c r="W287" s="63" t="str">
        <f t="array" aca="1" ref="W287" ca="1">IFERROR(SMALL(IF(($H$3:$H$401=$N287)*($H$3:$H$401&lt;&gt;""),$C$3:$C$401),COLUMNS($Q:W)),"-")</f>
        <v>-</v>
      </c>
      <c r="X287" s="63" t="str">
        <f t="array" aca="1" ref="X287" ca="1">IFERROR(SMALL(IF(($H$3:$H$401=$N287)*($H$3:$H$401&lt;&gt;""),$C$3:$C$401),COLUMNS($Q:X)),"-")</f>
        <v>-</v>
      </c>
      <c r="Y287" s="63" t="str">
        <f t="array" aca="1" ref="Y287" ca="1">IFERROR(SMALL(IF(($H$3:$H$401=$N287)*($H$3:$H$401&lt;&gt;""),$C$3:$C$401),COLUMNS($Q:Y)),"-")</f>
        <v>-</v>
      </c>
      <c r="Z287" s="63" t="str">
        <f t="array" aca="1" ref="Z287" ca="1">IFERROR(SMALL(IF(($H$3:$H$401=$N287)*($H$3:$H$401&lt;&gt;""),$C$3:$C$401),COLUMNS($Q:Z)),"-")</f>
        <v>-</v>
      </c>
      <c r="AA287" s="40" t="str">
        <f t="array" aca="1" ref="AA287" ca="1">IFERROR(SMALL(IF(($H$3:$H$401=$N287)*($H$3:$H$401&lt;&gt;""),$C$3:$C$401),COLUMNS($Q:AA)),"-")</f>
        <v>-</v>
      </c>
      <c r="AB287" s="63" t="str">
        <f t="array" aca="1" ref="AB287" ca="1">IFERROR(SMALL(IF(($H$3:$H$401=$N287)*($H$3:$H$401&lt;&gt;""),$C$3:$C$401),COLUMNS($Q:AB)),"-")</f>
        <v>-</v>
      </c>
      <c r="AC287" s="63" t="str">
        <f t="array" aca="1" ref="AC287" ca="1">IFERROR(SMALL(IF(($H$3:$H$401=$N287)*($H$3:$H$401&lt;&gt;""),$C$3:$C$401),COLUMNS($Q:AC)),"-")</f>
        <v>-</v>
      </c>
      <c r="AD287" s="63" t="str">
        <f t="array" aca="1" ref="AD287" ca="1">IFERROR(SMALL(IF(($H$3:$H$401=$N287)*($H$3:$H$401&lt;&gt;""),$C$3:$C$401),COLUMNS($Q:AD)),"-")</f>
        <v>-</v>
      </c>
      <c r="AE287" s="63" t="str">
        <f t="array" aca="1" ref="AE287" ca="1">IFERROR(SMALL(IF(($H$3:$H$401=$N287)*($H$3:$H$401&lt;&gt;""),$C$3:$C$401),COLUMNS($Q:AE)),"-")</f>
        <v>-</v>
      </c>
    </row>
    <row r="288" spans="2:31" ht="13">
      <c r="B288" s="175"/>
      <c r="C288" s="19">
        <v>286</v>
      </c>
      <c r="D288" s="22" t="str">
        <f t="array" ref="D288">IF(ISERROR(INDEX(DossardsARV,MATCH($A$3&amp;C288,triselcourse&amp;claselcourARV,0))),"-",INDEX(DossardsARV,MATCH($A$3&amp;C288,triselcourse&amp;claselcourARV,0)))</f>
        <v>-</v>
      </c>
      <c r="E288" s="117" t="str">
        <f t="shared" si="40"/>
        <v>-</v>
      </c>
      <c r="F288" s="117" t="str">
        <f t="shared" si="41"/>
        <v>-</v>
      </c>
      <c r="G288" s="21" t="str">
        <f t="array" ref="G288">IF($D288="","",IF(ISERROR(INDEX(TempsARV,MATCH($A$3&amp;D288,triselcourse&amp;DossardsARV,0))),"-",INDEX(TempsARV,MATCH($A$3&amp;D288,triselcourse&amp;DossardsARV,0))))</f>
        <v>-</v>
      </c>
      <c r="H288" s="117" t="str">
        <f t="shared" si="42"/>
        <v/>
      </c>
      <c r="I288" s="117" t="str">
        <f t="shared" si="43"/>
        <v/>
      </c>
      <c r="J288" s="117" t="str">
        <f t="shared" si="44"/>
        <v/>
      </c>
      <c r="K288" s="117" t="str">
        <f t="shared" si="45"/>
        <v/>
      </c>
      <c r="L288" s="62" t="str">
        <f t="array" aca="1" ref="L288" ca="1">IF(ISBLANK($C288),"",IF(OR(COUNTIF(clubARV5,H288)&lt;choixt5,COUNTIF($H$2:H287,H288)),"",SUM(SMALL(IF(clubARV5=H288,$C$3:$C$401),ROW(INDIRECT("1:"&amp;choixt5))))+ROW()/9^9))</f>
        <v/>
      </c>
      <c r="M288" s="36" t="str">
        <f ca="1">IF(N288="","",ROWS(M$3:M288))</f>
        <v/>
      </c>
      <c r="N288" s="1" t="str">
        <f ca="1">IF(COUNT(POINTS1b5)&lt;ROWS(N$3:N288),"",INDEX(clubARV5,MATCH(P288,POINTS1b5,0)))</f>
        <v/>
      </c>
      <c r="O288" s="1">
        <f t="shared" ca="1" si="46"/>
        <v>399</v>
      </c>
      <c r="P288" s="2" t="str">
        <f ca="1">IF(COUNT(POINTS1b5)&lt;ROWS(P$3:P288),"",SMALL(POINTS1b5,ROWS(P$3:P288)))</f>
        <v/>
      </c>
      <c r="Q288" s="40" t="str">
        <f t="array" aca="1" ref="Q288" ca="1">IFERROR(SMALL(IF(($H$3:$H$401=$N288)*($H$3:$H$401&lt;&gt;""),$C$3:$C$401),COLUMNS($Q:Q)),"-")</f>
        <v>-</v>
      </c>
      <c r="R288" s="63" t="str">
        <f t="array" aca="1" ref="R288" ca="1">IFERROR(SMALL(IF(($H$3:$H$401=$N288)*($H$3:$H$401&lt;&gt;""),$C$3:$C$401),COLUMNS($Q:R)),"-")</f>
        <v>-</v>
      </c>
      <c r="S288" s="63" t="str">
        <f t="array" aca="1" ref="S288" ca="1">IFERROR(SMALL(IF(($H$3:$H$401=$N288)*($H$3:$H$401&lt;&gt;""),$C$3:$C$401),COLUMNS($Q:S)),"-")</f>
        <v>-</v>
      </c>
      <c r="T288" s="63" t="str">
        <f t="array" aca="1" ref="T288" ca="1">IFERROR(SMALL(IF(($H$3:$H$401=$N288)*($H$3:$H$401&lt;&gt;""),$C$3:$C$401),COLUMNS($Q:T)),"-")</f>
        <v>-</v>
      </c>
      <c r="U288" s="63" t="str">
        <f t="array" aca="1" ref="U288" ca="1">IFERROR(SMALL(IF(($H$3:$H$401=$N288)*($H$3:$H$401&lt;&gt;""),$C$3:$C$401),COLUMNS($Q:U)),"-")</f>
        <v>-</v>
      </c>
      <c r="V288" s="40" t="str">
        <f t="array" aca="1" ref="V288" ca="1">IFERROR(SMALL(IF(($H$3:$H$401=$N288)*($H$3:$H$401&lt;&gt;""),$C$3:$C$401),COLUMNS($Q:V)),"-")</f>
        <v>-</v>
      </c>
      <c r="W288" s="63" t="str">
        <f t="array" aca="1" ref="W288" ca="1">IFERROR(SMALL(IF(($H$3:$H$401=$N288)*($H$3:$H$401&lt;&gt;""),$C$3:$C$401),COLUMNS($Q:W)),"-")</f>
        <v>-</v>
      </c>
      <c r="X288" s="63" t="str">
        <f t="array" aca="1" ref="X288" ca="1">IFERROR(SMALL(IF(($H$3:$H$401=$N288)*($H$3:$H$401&lt;&gt;""),$C$3:$C$401),COLUMNS($Q:X)),"-")</f>
        <v>-</v>
      </c>
      <c r="Y288" s="63" t="str">
        <f t="array" aca="1" ref="Y288" ca="1">IFERROR(SMALL(IF(($H$3:$H$401=$N288)*($H$3:$H$401&lt;&gt;""),$C$3:$C$401),COLUMNS($Q:Y)),"-")</f>
        <v>-</v>
      </c>
      <c r="Z288" s="63" t="str">
        <f t="array" aca="1" ref="Z288" ca="1">IFERROR(SMALL(IF(($H$3:$H$401=$N288)*($H$3:$H$401&lt;&gt;""),$C$3:$C$401),COLUMNS($Q:Z)),"-")</f>
        <v>-</v>
      </c>
      <c r="AA288" s="40" t="str">
        <f t="array" aca="1" ref="AA288" ca="1">IFERROR(SMALL(IF(($H$3:$H$401=$N288)*($H$3:$H$401&lt;&gt;""),$C$3:$C$401),COLUMNS($Q:AA)),"-")</f>
        <v>-</v>
      </c>
      <c r="AB288" s="63" t="str">
        <f t="array" aca="1" ref="AB288" ca="1">IFERROR(SMALL(IF(($H$3:$H$401=$N288)*($H$3:$H$401&lt;&gt;""),$C$3:$C$401),COLUMNS($Q:AB)),"-")</f>
        <v>-</v>
      </c>
      <c r="AC288" s="63" t="str">
        <f t="array" aca="1" ref="AC288" ca="1">IFERROR(SMALL(IF(($H$3:$H$401=$N288)*($H$3:$H$401&lt;&gt;""),$C$3:$C$401),COLUMNS($Q:AC)),"-")</f>
        <v>-</v>
      </c>
      <c r="AD288" s="63" t="str">
        <f t="array" aca="1" ref="AD288" ca="1">IFERROR(SMALL(IF(($H$3:$H$401=$N288)*($H$3:$H$401&lt;&gt;""),$C$3:$C$401),COLUMNS($Q:AD)),"-")</f>
        <v>-</v>
      </c>
      <c r="AE288" s="63" t="str">
        <f t="array" aca="1" ref="AE288" ca="1">IFERROR(SMALL(IF(($H$3:$H$401=$N288)*($H$3:$H$401&lt;&gt;""),$C$3:$C$401),COLUMNS($Q:AE)),"-")</f>
        <v>-</v>
      </c>
    </row>
    <row r="289" spans="2:31" ht="13">
      <c r="B289" s="175"/>
      <c r="C289" s="19">
        <v>287</v>
      </c>
      <c r="D289" s="22" t="str">
        <f t="array" ref="D289">IF(ISERROR(INDEX(DossardsARV,MATCH($A$3&amp;C289,triselcourse&amp;claselcourARV,0))),"-",INDEX(DossardsARV,MATCH($A$3&amp;C289,triselcourse&amp;claselcourARV,0)))</f>
        <v>-</v>
      </c>
      <c r="E289" s="117" t="str">
        <f t="shared" si="40"/>
        <v>-</v>
      </c>
      <c r="F289" s="117" t="str">
        <f t="shared" si="41"/>
        <v>-</v>
      </c>
      <c r="G289" s="21" t="str">
        <f t="array" ref="G289">IF($D289="","",IF(ISERROR(INDEX(TempsARV,MATCH($A$3&amp;D289,triselcourse&amp;DossardsARV,0))),"-",INDEX(TempsARV,MATCH($A$3&amp;D289,triselcourse&amp;DossardsARV,0))))</f>
        <v>-</v>
      </c>
      <c r="H289" s="117" t="str">
        <f t="shared" si="42"/>
        <v/>
      </c>
      <c r="I289" s="117" t="str">
        <f t="shared" si="43"/>
        <v/>
      </c>
      <c r="J289" s="117" t="str">
        <f t="shared" si="44"/>
        <v/>
      </c>
      <c r="K289" s="117" t="str">
        <f t="shared" si="45"/>
        <v/>
      </c>
      <c r="L289" s="62" t="str">
        <f t="array" aca="1" ref="L289" ca="1">IF(ISBLANK($C289),"",IF(OR(COUNTIF(clubARV5,H289)&lt;choixt5,COUNTIF($H$2:H288,H289)),"",SUM(SMALL(IF(clubARV5=H289,$C$3:$C$401),ROW(INDIRECT("1:"&amp;choixt5))))+ROW()/9^9))</f>
        <v/>
      </c>
      <c r="M289" s="36" t="str">
        <f ca="1">IF(N289="","",ROWS(M$3:M289))</f>
        <v/>
      </c>
      <c r="N289" s="1" t="str">
        <f ca="1">IF(COUNT(POINTS1b5)&lt;ROWS(N$3:N289),"",INDEX(clubARV5,MATCH(P289,POINTS1b5,0)))</f>
        <v/>
      </c>
      <c r="O289" s="1">
        <f t="shared" ca="1" si="46"/>
        <v>399</v>
      </c>
      <c r="P289" s="2" t="str">
        <f ca="1">IF(COUNT(POINTS1b5)&lt;ROWS(P$3:P289),"",SMALL(POINTS1b5,ROWS(P$3:P289)))</f>
        <v/>
      </c>
      <c r="Q289" s="40" t="str">
        <f t="array" aca="1" ref="Q289" ca="1">IFERROR(SMALL(IF(($H$3:$H$401=$N289)*($H$3:$H$401&lt;&gt;""),$C$3:$C$401),COLUMNS($Q:Q)),"-")</f>
        <v>-</v>
      </c>
      <c r="R289" s="63" t="str">
        <f t="array" aca="1" ref="R289" ca="1">IFERROR(SMALL(IF(($H$3:$H$401=$N289)*($H$3:$H$401&lt;&gt;""),$C$3:$C$401),COLUMNS($Q:R)),"-")</f>
        <v>-</v>
      </c>
      <c r="S289" s="63" t="str">
        <f t="array" aca="1" ref="S289" ca="1">IFERROR(SMALL(IF(($H$3:$H$401=$N289)*($H$3:$H$401&lt;&gt;""),$C$3:$C$401),COLUMNS($Q:S)),"-")</f>
        <v>-</v>
      </c>
      <c r="T289" s="63" t="str">
        <f t="array" aca="1" ref="T289" ca="1">IFERROR(SMALL(IF(($H$3:$H$401=$N289)*($H$3:$H$401&lt;&gt;""),$C$3:$C$401),COLUMNS($Q:T)),"-")</f>
        <v>-</v>
      </c>
      <c r="U289" s="63" t="str">
        <f t="array" aca="1" ref="U289" ca="1">IFERROR(SMALL(IF(($H$3:$H$401=$N289)*($H$3:$H$401&lt;&gt;""),$C$3:$C$401),COLUMNS($Q:U)),"-")</f>
        <v>-</v>
      </c>
      <c r="V289" s="40" t="str">
        <f t="array" aca="1" ref="V289" ca="1">IFERROR(SMALL(IF(($H$3:$H$401=$N289)*($H$3:$H$401&lt;&gt;""),$C$3:$C$401),COLUMNS($Q:V)),"-")</f>
        <v>-</v>
      </c>
      <c r="W289" s="63" t="str">
        <f t="array" aca="1" ref="W289" ca="1">IFERROR(SMALL(IF(($H$3:$H$401=$N289)*($H$3:$H$401&lt;&gt;""),$C$3:$C$401),COLUMNS($Q:W)),"-")</f>
        <v>-</v>
      </c>
      <c r="X289" s="63" t="str">
        <f t="array" aca="1" ref="X289" ca="1">IFERROR(SMALL(IF(($H$3:$H$401=$N289)*($H$3:$H$401&lt;&gt;""),$C$3:$C$401),COLUMNS($Q:X)),"-")</f>
        <v>-</v>
      </c>
      <c r="Y289" s="63" t="str">
        <f t="array" aca="1" ref="Y289" ca="1">IFERROR(SMALL(IF(($H$3:$H$401=$N289)*($H$3:$H$401&lt;&gt;""),$C$3:$C$401),COLUMNS($Q:Y)),"-")</f>
        <v>-</v>
      </c>
      <c r="Z289" s="63" t="str">
        <f t="array" aca="1" ref="Z289" ca="1">IFERROR(SMALL(IF(($H$3:$H$401=$N289)*($H$3:$H$401&lt;&gt;""),$C$3:$C$401),COLUMNS($Q:Z)),"-")</f>
        <v>-</v>
      </c>
      <c r="AA289" s="40" t="str">
        <f t="array" aca="1" ref="AA289" ca="1">IFERROR(SMALL(IF(($H$3:$H$401=$N289)*($H$3:$H$401&lt;&gt;""),$C$3:$C$401),COLUMNS($Q:AA)),"-")</f>
        <v>-</v>
      </c>
      <c r="AB289" s="63" t="str">
        <f t="array" aca="1" ref="AB289" ca="1">IFERROR(SMALL(IF(($H$3:$H$401=$N289)*($H$3:$H$401&lt;&gt;""),$C$3:$C$401),COLUMNS($Q:AB)),"-")</f>
        <v>-</v>
      </c>
      <c r="AC289" s="63" t="str">
        <f t="array" aca="1" ref="AC289" ca="1">IFERROR(SMALL(IF(($H$3:$H$401=$N289)*($H$3:$H$401&lt;&gt;""),$C$3:$C$401),COLUMNS($Q:AC)),"-")</f>
        <v>-</v>
      </c>
      <c r="AD289" s="63" t="str">
        <f t="array" aca="1" ref="AD289" ca="1">IFERROR(SMALL(IF(($H$3:$H$401=$N289)*($H$3:$H$401&lt;&gt;""),$C$3:$C$401),COLUMNS($Q:AD)),"-")</f>
        <v>-</v>
      </c>
      <c r="AE289" s="63" t="str">
        <f t="array" aca="1" ref="AE289" ca="1">IFERROR(SMALL(IF(($H$3:$H$401=$N289)*($H$3:$H$401&lt;&gt;""),$C$3:$C$401),COLUMNS($Q:AE)),"-")</f>
        <v>-</v>
      </c>
    </row>
    <row r="290" spans="2:31" ht="13">
      <c r="B290" s="175"/>
      <c r="C290" s="19">
        <v>288</v>
      </c>
      <c r="D290" s="22" t="str">
        <f t="array" ref="D290">IF(ISERROR(INDEX(DossardsARV,MATCH($A$3&amp;C290,triselcourse&amp;claselcourARV,0))),"-",INDEX(DossardsARV,MATCH($A$3&amp;C290,triselcourse&amp;claselcourARV,0)))</f>
        <v>-</v>
      </c>
      <c r="E290" s="117" t="str">
        <f t="shared" si="40"/>
        <v>-</v>
      </c>
      <c r="F290" s="117" t="str">
        <f t="shared" si="41"/>
        <v>-</v>
      </c>
      <c r="G290" s="21" t="str">
        <f t="array" ref="G290">IF($D290="","",IF(ISERROR(INDEX(TempsARV,MATCH($A$3&amp;D290,triselcourse&amp;DossardsARV,0))),"-",INDEX(TempsARV,MATCH($A$3&amp;D290,triselcourse&amp;DossardsARV,0))))</f>
        <v>-</v>
      </c>
      <c r="H290" s="117" t="str">
        <f t="shared" si="42"/>
        <v/>
      </c>
      <c r="I290" s="117" t="str">
        <f t="shared" si="43"/>
        <v/>
      </c>
      <c r="J290" s="117" t="str">
        <f t="shared" si="44"/>
        <v/>
      </c>
      <c r="K290" s="117" t="str">
        <f t="shared" si="45"/>
        <v/>
      </c>
      <c r="L290" s="62" t="str">
        <f t="array" aca="1" ref="L290" ca="1">IF(ISBLANK($C290),"",IF(OR(COUNTIF(clubARV5,H290)&lt;choixt5,COUNTIF($H$2:H289,H290)),"",SUM(SMALL(IF(clubARV5=H290,$C$3:$C$401),ROW(INDIRECT("1:"&amp;choixt5))))+ROW()/9^9))</f>
        <v/>
      </c>
      <c r="M290" s="36" t="str">
        <f ca="1">IF(N290="","",ROWS(M$3:M290))</f>
        <v/>
      </c>
      <c r="N290" s="1" t="str">
        <f ca="1">IF(COUNT(POINTS1b5)&lt;ROWS(N$3:N290),"",INDEX(clubARV5,MATCH(P290,POINTS1b5,0)))</f>
        <v/>
      </c>
      <c r="O290" s="1">
        <f t="shared" ca="1" si="46"/>
        <v>399</v>
      </c>
      <c r="P290" s="2" t="str">
        <f ca="1">IF(COUNT(POINTS1b5)&lt;ROWS(P$3:P290),"",SMALL(POINTS1b5,ROWS(P$3:P290)))</f>
        <v/>
      </c>
      <c r="Q290" s="40" t="str">
        <f t="array" aca="1" ref="Q290" ca="1">IFERROR(SMALL(IF(($H$3:$H$401=$N290)*($H$3:$H$401&lt;&gt;""),$C$3:$C$401),COLUMNS($Q:Q)),"-")</f>
        <v>-</v>
      </c>
      <c r="R290" s="63" t="str">
        <f t="array" aca="1" ref="R290" ca="1">IFERROR(SMALL(IF(($H$3:$H$401=$N290)*($H$3:$H$401&lt;&gt;""),$C$3:$C$401),COLUMNS($Q:R)),"-")</f>
        <v>-</v>
      </c>
      <c r="S290" s="63" t="str">
        <f t="array" aca="1" ref="S290" ca="1">IFERROR(SMALL(IF(($H$3:$H$401=$N290)*($H$3:$H$401&lt;&gt;""),$C$3:$C$401),COLUMNS($Q:S)),"-")</f>
        <v>-</v>
      </c>
      <c r="T290" s="63" t="str">
        <f t="array" aca="1" ref="T290" ca="1">IFERROR(SMALL(IF(($H$3:$H$401=$N290)*($H$3:$H$401&lt;&gt;""),$C$3:$C$401),COLUMNS($Q:T)),"-")</f>
        <v>-</v>
      </c>
      <c r="U290" s="63" t="str">
        <f t="array" aca="1" ref="U290" ca="1">IFERROR(SMALL(IF(($H$3:$H$401=$N290)*($H$3:$H$401&lt;&gt;""),$C$3:$C$401),COLUMNS($Q:U)),"-")</f>
        <v>-</v>
      </c>
      <c r="V290" s="40" t="str">
        <f t="array" aca="1" ref="V290" ca="1">IFERROR(SMALL(IF(($H$3:$H$401=$N290)*($H$3:$H$401&lt;&gt;""),$C$3:$C$401),COLUMNS($Q:V)),"-")</f>
        <v>-</v>
      </c>
      <c r="W290" s="63" t="str">
        <f t="array" aca="1" ref="W290" ca="1">IFERROR(SMALL(IF(($H$3:$H$401=$N290)*($H$3:$H$401&lt;&gt;""),$C$3:$C$401),COLUMNS($Q:W)),"-")</f>
        <v>-</v>
      </c>
      <c r="X290" s="63" t="str">
        <f t="array" aca="1" ref="X290" ca="1">IFERROR(SMALL(IF(($H$3:$H$401=$N290)*($H$3:$H$401&lt;&gt;""),$C$3:$C$401),COLUMNS($Q:X)),"-")</f>
        <v>-</v>
      </c>
      <c r="Y290" s="63" t="str">
        <f t="array" aca="1" ref="Y290" ca="1">IFERROR(SMALL(IF(($H$3:$H$401=$N290)*($H$3:$H$401&lt;&gt;""),$C$3:$C$401),COLUMNS($Q:Y)),"-")</f>
        <v>-</v>
      </c>
      <c r="Z290" s="63" t="str">
        <f t="array" aca="1" ref="Z290" ca="1">IFERROR(SMALL(IF(($H$3:$H$401=$N290)*($H$3:$H$401&lt;&gt;""),$C$3:$C$401),COLUMNS($Q:Z)),"-")</f>
        <v>-</v>
      </c>
      <c r="AA290" s="40" t="str">
        <f t="array" aca="1" ref="AA290" ca="1">IFERROR(SMALL(IF(($H$3:$H$401=$N290)*($H$3:$H$401&lt;&gt;""),$C$3:$C$401),COLUMNS($Q:AA)),"-")</f>
        <v>-</v>
      </c>
      <c r="AB290" s="63" t="str">
        <f t="array" aca="1" ref="AB290" ca="1">IFERROR(SMALL(IF(($H$3:$H$401=$N290)*($H$3:$H$401&lt;&gt;""),$C$3:$C$401),COLUMNS($Q:AB)),"-")</f>
        <v>-</v>
      </c>
      <c r="AC290" s="63" t="str">
        <f t="array" aca="1" ref="AC290" ca="1">IFERROR(SMALL(IF(($H$3:$H$401=$N290)*($H$3:$H$401&lt;&gt;""),$C$3:$C$401),COLUMNS($Q:AC)),"-")</f>
        <v>-</v>
      </c>
      <c r="AD290" s="63" t="str">
        <f t="array" aca="1" ref="AD290" ca="1">IFERROR(SMALL(IF(($H$3:$H$401=$N290)*($H$3:$H$401&lt;&gt;""),$C$3:$C$401),COLUMNS($Q:AD)),"-")</f>
        <v>-</v>
      </c>
      <c r="AE290" s="63" t="str">
        <f t="array" aca="1" ref="AE290" ca="1">IFERROR(SMALL(IF(($H$3:$H$401=$N290)*($H$3:$H$401&lt;&gt;""),$C$3:$C$401),COLUMNS($Q:AE)),"-")</f>
        <v>-</v>
      </c>
    </row>
    <row r="291" spans="2:31" ht="13">
      <c r="B291" s="175"/>
      <c r="C291" s="19">
        <v>289</v>
      </c>
      <c r="D291" s="22" t="str">
        <f t="array" ref="D291">IF(ISERROR(INDEX(DossardsARV,MATCH($A$3&amp;C291,triselcourse&amp;claselcourARV,0))),"-",INDEX(DossardsARV,MATCH($A$3&amp;C291,triselcourse&amp;claselcourARV,0)))</f>
        <v>-</v>
      </c>
      <c r="E291" s="117" t="str">
        <f t="shared" si="40"/>
        <v>-</v>
      </c>
      <c r="F291" s="117" t="str">
        <f t="shared" si="41"/>
        <v>-</v>
      </c>
      <c r="G291" s="21" t="str">
        <f t="array" ref="G291">IF($D291="","",IF(ISERROR(INDEX(TempsARV,MATCH($A$3&amp;D291,triselcourse&amp;DossardsARV,0))),"-",INDEX(TempsARV,MATCH($A$3&amp;D291,triselcourse&amp;DossardsARV,0))))</f>
        <v>-</v>
      </c>
      <c r="H291" s="117" t="str">
        <f t="shared" si="42"/>
        <v/>
      </c>
      <c r="I291" s="117" t="str">
        <f t="shared" si="43"/>
        <v/>
      </c>
      <c r="J291" s="117" t="str">
        <f t="shared" si="44"/>
        <v/>
      </c>
      <c r="K291" s="117" t="str">
        <f t="shared" si="45"/>
        <v/>
      </c>
      <c r="L291" s="62" t="str">
        <f t="array" aca="1" ref="L291" ca="1">IF(ISBLANK($C291),"",IF(OR(COUNTIF(clubARV5,H291)&lt;choixt5,COUNTIF($H$2:H290,H291)),"",SUM(SMALL(IF(clubARV5=H291,$C$3:$C$401),ROW(INDIRECT("1:"&amp;choixt5))))+ROW()/9^9))</f>
        <v/>
      </c>
      <c r="M291" s="36" t="str">
        <f ca="1">IF(N291="","",ROWS(M$3:M291))</f>
        <v/>
      </c>
      <c r="N291" s="1" t="str">
        <f ca="1">IF(COUNT(POINTS1b5)&lt;ROWS(N$3:N291),"",INDEX(clubARV5,MATCH(P291,POINTS1b5,0)))</f>
        <v/>
      </c>
      <c r="O291" s="1">
        <f t="shared" ca="1" si="46"/>
        <v>399</v>
      </c>
      <c r="P291" s="2" t="str">
        <f ca="1">IF(COUNT(POINTS1b5)&lt;ROWS(P$3:P291),"",SMALL(POINTS1b5,ROWS(P$3:P291)))</f>
        <v/>
      </c>
      <c r="Q291" s="40" t="str">
        <f t="array" aca="1" ref="Q291" ca="1">IFERROR(SMALL(IF(($H$3:$H$401=$N291)*($H$3:$H$401&lt;&gt;""),$C$3:$C$401),COLUMNS($Q:Q)),"-")</f>
        <v>-</v>
      </c>
      <c r="R291" s="63" t="str">
        <f t="array" aca="1" ref="R291" ca="1">IFERROR(SMALL(IF(($H$3:$H$401=$N291)*($H$3:$H$401&lt;&gt;""),$C$3:$C$401),COLUMNS($Q:R)),"-")</f>
        <v>-</v>
      </c>
      <c r="S291" s="63" t="str">
        <f t="array" aca="1" ref="S291" ca="1">IFERROR(SMALL(IF(($H$3:$H$401=$N291)*($H$3:$H$401&lt;&gt;""),$C$3:$C$401),COLUMNS($Q:S)),"-")</f>
        <v>-</v>
      </c>
      <c r="T291" s="63" t="str">
        <f t="array" aca="1" ref="T291" ca="1">IFERROR(SMALL(IF(($H$3:$H$401=$N291)*($H$3:$H$401&lt;&gt;""),$C$3:$C$401),COLUMNS($Q:T)),"-")</f>
        <v>-</v>
      </c>
      <c r="U291" s="63" t="str">
        <f t="array" aca="1" ref="U291" ca="1">IFERROR(SMALL(IF(($H$3:$H$401=$N291)*($H$3:$H$401&lt;&gt;""),$C$3:$C$401),COLUMNS($Q:U)),"-")</f>
        <v>-</v>
      </c>
      <c r="V291" s="40" t="str">
        <f t="array" aca="1" ref="V291" ca="1">IFERROR(SMALL(IF(($H$3:$H$401=$N291)*($H$3:$H$401&lt;&gt;""),$C$3:$C$401),COLUMNS($Q:V)),"-")</f>
        <v>-</v>
      </c>
      <c r="W291" s="63" t="str">
        <f t="array" aca="1" ref="W291" ca="1">IFERROR(SMALL(IF(($H$3:$H$401=$N291)*($H$3:$H$401&lt;&gt;""),$C$3:$C$401),COLUMNS($Q:W)),"-")</f>
        <v>-</v>
      </c>
      <c r="X291" s="63" t="str">
        <f t="array" aca="1" ref="X291" ca="1">IFERROR(SMALL(IF(($H$3:$H$401=$N291)*($H$3:$H$401&lt;&gt;""),$C$3:$C$401),COLUMNS($Q:X)),"-")</f>
        <v>-</v>
      </c>
      <c r="Y291" s="63" t="str">
        <f t="array" aca="1" ref="Y291" ca="1">IFERROR(SMALL(IF(($H$3:$H$401=$N291)*($H$3:$H$401&lt;&gt;""),$C$3:$C$401),COLUMNS($Q:Y)),"-")</f>
        <v>-</v>
      </c>
      <c r="Z291" s="63" t="str">
        <f t="array" aca="1" ref="Z291" ca="1">IFERROR(SMALL(IF(($H$3:$H$401=$N291)*($H$3:$H$401&lt;&gt;""),$C$3:$C$401),COLUMNS($Q:Z)),"-")</f>
        <v>-</v>
      </c>
      <c r="AA291" s="40" t="str">
        <f t="array" aca="1" ref="AA291" ca="1">IFERROR(SMALL(IF(($H$3:$H$401=$N291)*($H$3:$H$401&lt;&gt;""),$C$3:$C$401),COLUMNS($Q:AA)),"-")</f>
        <v>-</v>
      </c>
      <c r="AB291" s="63" t="str">
        <f t="array" aca="1" ref="AB291" ca="1">IFERROR(SMALL(IF(($H$3:$H$401=$N291)*($H$3:$H$401&lt;&gt;""),$C$3:$C$401),COLUMNS($Q:AB)),"-")</f>
        <v>-</v>
      </c>
      <c r="AC291" s="63" t="str">
        <f t="array" aca="1" ref="AC291" ca="1">IFERROR(SMALL(IF(($H$3:$H$401=$N291)*($H$3:$H$401&lt;&gt;""),$C$3:$C$401),COLUMNS($Q:AC)),"-")</f>
        <v>-</v>
      </c>
      <c r="AD291" s="63" t="str">
        <f t="array" aca="1" ref="AD291" ca="1">IFERROR(SMALL(IF(($H$3:$H$401=$N291)*($H$3:$H$401&lt;&gt;""),$C$3:$C$401),COLUMNS($Q:AD)),"-")</f>
        <v>-</v>
      </c>
      <c r="AE291" s="63" t="str">
        <f t="array" aca="1" ref="AE291" ca="1">IFERROR(SMALL(IF(($H$3:$H$401=$N291)*($H$3:$H$401&lt;&gt;""),$C$3:$C$401),COLUMNS($Q:AE)),"-")</f>
        <v>-</v>
      </c>
    </row>
    <row r="292" spans="2:31" ht="13">
      <c r="B292" s="175"/>
      <c r="C292" s="19">
        <v>290</v>
      </c>
      <c r="D292" s="22" t="str">
        <f t="array" ref="D292">IF(ISERROR(INDEX(DossardsARV,MATCH($A$3&amp;C292,triselcourse&amp;claselcourARV,0))),"-",INDEX(DossardsARV,MATCH($A$3&amp;C292,triselcourse&amp;claselcourARV,0)))</f>
        <v>-</v>
      </c>
      <c r="E292" s="117" t="str">
        <f t="shared" si="40"/>
        <v>-</v>
      </c>
      <c r="F292" s="117" t="str">
        <f t="shared" si="41"/>
        <v>-</v>
      </c>
      <c r="G292" s="21" t="str">
        <f t="array" ref="G292">IF($D292="","",IF(ISERROR(INDEX(TempsARV,MATCH($A$3&amp;D292,triselcourse&amp;DossardsARV,0))),"-",INDEX(TempsARV,MATCH($A$3&amp;D292,triselcourse&amp;DossardsARV,0))))</f>
        <v>-</v>
      </c>
      <c r="H292" s="117" t="str">
        <f t="shared" si="42"/>
        <v/>
      </c>
      <c r="I292" s="117" t="str">
        <f t="shared" si="43"/>
        <v/>
      </c>
      <c r="J292" s="117" t="str">
        <f t="shared" si="44"/>
        <v/>
      </c>
      <c r="K292" s="117" t="str">
        <f t="shared" si="45"/>
        <v/>
      </c>
      <c r="L292" s="62" t="str">
        <f t="array" aca="1" ref="L292" ca="1">IF(ISBLANK($C292),"",IF(OR(COUNTIF(clubARV5,H292)&lt;choixt5,COUNTIF($H$2:H291,H292)),"",SUM(SMALL(IF(clubARV5=H292,$C$3:$C$401),ROW(INDIRECT("1:"&amp;choixt5))))+ROW()/9^9))</f>
        <v/>
      </c>
      <c r="M292" s="36" t="str">
        <f ca="1">IF(N292="","",ROWS(M$3:M292))</f>
        <v/>
      </c>
      <c r="N292" s="1" t="str">
        <f ca="1">IF(COUNT(POINTS1b5)&lt;ROWS(N$3:N292),"",INDEX(clubARV5,MATCH(P292,POINTS1b5,0)))</f>
        <v/>
      </c>
      <c r="O292" s="1">
        <f t="shared" ca="1" si="46"/>
        <v>399</v>
      </c>
      <c r="P292" s="2" t="str">
        <f ca="1">IF(COUNT(POINTS1b5)&lt;ROWS(P$3:P292),"",SMALL(POINTS1b5,ROWS(P$3:P292)))</f>
        <v/>
      </c>
      <c r="Q292" s="40" t="str">
        <f t="array" aca="1" ref="Q292" ca="1">IFERROR(SMALL(IF(($H$3:$H$401=$N292)*($H$3:$H$401&lt;&gt;""),$C$3:$C$401),COLUMNS($Q:Q)),"-")</f>
        <v>-</v>
      </c>
      <c r="R292" s="63" t="str">
        <f t="array" aca="1" ref="R292" ca="1">IFERROR(SMALL(IF(($H$3:$H$401=$N292)*($H$3:$H$401&lt;&gt;""),$C$3:$C$401),COLUMNS($Q:R)),"-")</f>
        <v>-</v>
      </c>
      <c r="S292" s="63" t="str">
        <f t="array" aca="1" ref="S292" ca="1">IFERROR(SMALL(IF(($H$3:$H$401=$N292)*($H$3:$H$401&lt;&gt;""),$C$3:$C$401),COLUMNS($Q:S)),"-")</f>
        <v>-</v>
      </c>
      <c r="T292" s="63" t="str">
        <f t="array" aca="1" ref="T292" ca="1">IFERROR(SMALL(IF(($H$3:$H$401=$N292)*($H$3:$H$401&lt;&gt;""),$C$3:$C$401),COLUMNS($Q:T)),"-")</f>
        <v>-</v>
      </c>
      <c r="U292" s="63" t="str">
        <f t="array" aca="1" ref="U292" ca="1">IFERROR(SMALL(IF(($H$3:$H$401=$N292)*($H$3:$H$401&lt;&gt;""),$C$3:$C$401),COLUMNS($Q:U)),"-")</f>
        <v>-</v>
      </c>
      <c r="V292" s="40" t="str">
        <f t="array" aca="1" ref="V292" ca="1">IFERROR(SMALL(IF(($H$3:$H$401=$N292)*($H$3:$H$401&lt;&gt;""),$C$3:$C$401),COLUMNS($Q:V)),"-")</f>
        <v>-</v>
      </c>
      <c r="W292" s="63" t="str">
        <f t="array" aca="1" ref="W292" ca="1">IFERROR(SMALL(IF(($H$3:$H$401=$N292)*($H$3:$H$401&lt;&gt;""),$C$3:$C$401),COLUMNS($Q:W)),"-")</f>
        <v>-</v>
      </c>
      <c r="X292" s="63" t="str">
        <f t="array" aca="1" ref="X292" ca="1">IFERROR(SMALL(IF(($H$3:$H$401=$N292)*($H$3:$H$401&lt;&gt;""),$C$3:$C$401),COLUMNS($Q:X)),"-")</f>
        <v>-</v>
      </c>
      <c r="Y292" s="63" t="str">
        <f t="array" aca="1" ref="Y292" ca="1">IFERROR(SMALL(IF(($H$3:$H$401=$N292)*($H$3:$H$401&lt;&gt;""),$C$3:$C$401),COLUMNS($Q:Y)),"-")</f>
        <v>-</v>
      </c>
      <c r="Z292" s="63" t="str">
        <f t="array" aca="1" ref="Z292" ca="1">IFERROR(SMALL(IF(($H$3:$H$401=$N292)*($H$3:$H$401&lt;&gt;""),$C$3:$C$401),COLUMNS($Q:Z)),"-")</f>
        <v>-</v>
      </c>
      <c r="AA292" s="40" t="str">
        <f t="array" aca="1" ref="AA292" ca="1">IFERROR(SMALL(IF(($H$3:$H$401=$N292)*($H$3:$H$401&lt;&gt;""),$C$3:$C$401),COLUMNS($Q:AA)),"-")</f>
        <v>-</v>
      </c>
      <c r="AB292" s="63" t="str">
        <f t="array" aca="1" ref="AB292" ca="1">IFERROR(SMALL(IF(($H$3:$H$401=$N292)*($H$3:$H$401&lt;&gt;""),$C$3:$C$401),COLUMNS($Q:AB)),"-")</f>
        <v>-</v>
      </c>
      <c r="AC292" s="63" t="str">
        <f t="array" aca="1" ref="AC292" ca="1">IFERROR(SMALL(IF(($H$3:$H$401=$N292)*($H$3:$H$401&lt;&gt;""),$C$3:$C$401),COLUMNS($Q:AC)),"-")</f>
        <v>-</v>
      </c>
      <c r="AD292" s="63" t="str">
        <f t="array" aca="1" ref="AD292" ca="1">IFERROR(SMALL(IF(($H$3:$H$401=$N292)*($H$3:$H$401&lt;&gt;""),$C$3:$C$401),COLUMNS($Q:AD)),"-")</f>
        <v>-</v>
      </c>
      <c r="AE292" s="63" t="str">
        <f t="array" aca="1" ref="AE292" ca="1">IFERROR(SMALL(IF(($H$3:$H$401=$N292)*($H$3:$H$401&lt;&gt;""),$C$3:$C$401),COLUMNS($Q:AE)),"-")</f>
        <v>-</v>
      </c>
    </row>
    <row r="293" spans="2:31" ht="13">
      <c r="B293" s="175"/>
      <c r="C293" s="19">
        <v>291</v>
      </c>
      <c r="D293" s="22" t="str">
        <f t="array" ref="D293">IF(ISERROR(INDEX(DossardsARV,MATCH($A$3&amp;C293,triselcourse&amp;claselcourARV,0))),"-",INDEX(DossardsARV,MATCH($A$3&amp;C293,triselcourse&amp;claselcourARV,0)))</f>
        <v>-</v>
      </c>
      <c r="E293" s="117" t="str">
        <f t="shared" si="40"/>
        <v>-</v>
      </c>
      <c r="F293" s="117" t="str">
        <f t="shared" si="41"/>
        <v>-</v>
      </c>
      <c r="G293" s="21" t="str">
        <f t="array" ref="G293">IF($D293="","",IF(ISERROR(INDEX(TempsARV,MATCH($A$3&amp;D293,triselcourse&amp;DossardsARV,0))),"-",INDEX(TempsARV,MATCH($A$3&amp;D293,triselcourse&amp;DossardsARV,0))))</f>
        <v>-</v>
      </c>
      <c r="H293" s="117" t="str">
        <f t="shared" si="42"/>
        <v/>
      </c>
      <c r="I293" s="117" t="str">
        <f t="shared" si="43"/>
        <v/>
      </c>
      <c r="J293" s="117" t="str">
        <f t="shared" si="44"/>
        <v/>
      </c>
      <c r="K293" s="117" t="str">
        <f t="shared" si="45"/>
        <v/>
      </c>
      <c r="L293" s="62" t="str">
        <f t="array" aca="1" ref="L293" ca="1">IF(ISBLANK($C293),"",IF(OR(COUNTIF(clubARV5,H293)&lt;choixt5,COUNTIF($H$2:H292,H293)),"",SUM(SMALL(IF(clubARV5=H293,$C$3:$C$401),ROW(INDIRECT("1:"&amp;choixt5))))+ROW()/9^9))</f>
        <v/>
      </c>
      <c r="M293" s="36" t="str">
        <f ca="1">IF(N293="","",ROWS(M$3:M293))</f>
        <v/>
      </c>
      <c r="N293" s="1" t="str">
        <f ca="1">IF(COUNT(POINTS1b5)&lt;ROWS(N$3:N293),"",INDEX(clubARV5,MATCH(P293,POINTS1b5,0)))</f>
        <v/>
      </c>
      <c r="O293" s="1">
        <f t="shared" ca="1" si="46"/>
        <v>399</v>
      </c>
      <c r="P293" s="2" t="str">
        <f ca="1">IF(COUNT(POINTS1b5)&lt;ROWS(P$3:P293),"",SMALL(POINTS1b5,ROWS(P$3:P293)))</f>
        <v/>
      </c>
      <c r="Q293" s="40" t="str">
        <f t="array" aca="1" ref="Q293" ca="1">IFERROR(SMALL(IF(($H$3:$H$401=$N293)*($H$3:$H$401&lt;&gt;""),$C$3:$C$401),COLUMNS($Q:Q)),"-")</f>
        <v>-</v>
      </c>
      <c r="R293" s="63" t="str">
        <f t="array" aca="1" ref="R293" ca="1">IFERROR(SMALL(IF(($H$3:$H$401=$N293)*($H$3:$H$401&lt;&gt;""),$C$3:$C$401),COLUMNS($Q:R)),"-")</f>
        <v>-</v>
      </c>
      <c r="S293" s="63" t="str">
        <f t="array" aca="1" ref="S293" ca="1">IFERROR(SMALL(IF(($H$3:$H$401=$N293)*($H$3:$H$401&lt;&gt;""),$C$3:$C$401),COLUMNS($Q:S)),"-")</f>
        <v>-</v>
      </c>
      <c r="T293" s="63" t="str">
        <f t="array" aca="1" ref="T293" ca="1">IFERROR(SMALL(IF(($H$3:$H$401=$N293)*($H$3:$H$401&lt;&gt;""),$C$3:$C$401),COLUMNS($Q:T)),"-")</f>
        <v>-</v>
      </c>
      <c r="U293" s="63" t="str">
        <f t="array" aca="1" ref="U293" ca="1">IFERROR(SMALL(IF(($H$3:$H$401=$N293)*($H$3:$H$401&lt;&gt;""),$C$3:$C$401),COLUMNS($Q:U)),"-")</f>
        <v>-</v>
      </c>
      <c r="V293" s="40" t="str">
        <f t="array" aca="1" ref="V293" ca="1">IFERROR(SMALL(IF(($H$3:$H$401=$N293)*($H$3:$H$401&lt;&gt;""),$C$3:$C$401),COLUMNS($Q:V)),"-")</f>
        <v>-</v>
      </c>
      <c r="W293" s="63" t="str">
        <f t="array" aca="1" ref="W293" ca="1">IFERROR(SMALL(IF(($H$3:$H$401=$N293)*($H$3:$H$401&lt;&gt;""),$C$3:$C$401),COLUMNS($Q:W)),"-")</f>
        <v>-</v>
      </c>
      <c r="X293" s="63" t="str">
        <f t="array" aca="1" ref="X293" ca="1">IFERROR(SMALL(IF(($H$3:$H$401=$N293)*($H$3:$H$401&lt;&gt;""),$C$3:$C$401),COLUMNS($Q:X)),"-")</f>
        <v>-</v>
      </c>
      <c r="Y293" s="63" t="str">
        <f t="array" aca="1" ref="Y293" ca="1">IFERROR(SMALL(IF(($H$3:$H$401=$N293)*($H$3:$H$401&lt;&gt;""),$C$3:$C$401),COLUMNS($Q:Y)),"-")</f>
        <v>-</v>
      </c>
      <c r="Z293" s="63" t="str">
        <f t="array" aca="1" ref="Z293" ca="1">IFERROR(SMALL(IF(($H$3:$H$401=$N293)*($H$3:$H$401&lt;&gt;""),$C$3:$C$401),COLUMNS($Q:Z)),"-")</f>
        <v>-</v>
      </c>
      <c r="AA293" s="40" t="str">
        <f t="array" aca="1" ref="AA293" ca="1">IFERROR(SMALL(IF(($H$3:$H$401=$N293)*($H$3:$H$401&lt;&gt;""),$C$3:$C$401),COLUMNS($Q:AA)),"-")</f>
        <v>-</v>
      </c>
      <c r="AB293" s="63" t="str">
        <f t="array" aca="1" ref="AB293" ca="1">IFERROR(SMALL(IF(($H$3:$H$401=$N293)*($H$3:$H$401&lt;&gt;""),$C$3:$C$401),COLUMNS($Q:AB)),"-")</f>
        <v>-</v>
      </c>
      <c r="AC293" s="63" t="str">
        <f t="array" aca="1" ref="AC293" ca="1">IFERROR(SMALL(IF(($H$3:$H$401=$N293)*($H$3:$H$401&lt;&gt;""),$C$3:$C$401),COLUMNS($Q:AC)),"-")</f>
        <v>-</v>
      </c>
      <c r="AD293" s="63" t="str">
        <f t="array" aca="1" ref="AD293" ca="1">IFERROR(SMALL(IF(($H$3:$H$401=$N293)*($H$3:$H$401&lt;&gt;""),$C$3:$C$401),COLUMNS($Q:AD)),"-")</f>
        <v>-</v>
      </c>
      <c r="AE293" s="63" t="str">
        <f t="array" aca="1" ref="AE293" ca="1">IFERROR(SMALL(IF(($H$3:$H$401=$N293)*($H$3:$H$401&lt;&gt;""),$C$3:$C$401),COLUMNS($Q:AE)),"-")</f>
        <v>-</v>
      </c>
    </row>
    <row r="294" spans="2:31" ht="13">
      <c r="B294" s="175"/>
      <c r="C294" s="19">
        <v>292</v>
      </c>
      <c r="D294" s="22" t="str">
        <f t="array" ref="D294">IF(ISERROR(INDEX(DossardsARV,MATCH($A$3&amp;C294,triselcourse&amp;claselcourARV,0))),"-",INDEX(DossardsARV,MATCH($A$3&amp;C294,triselcourse&amp;claselcourARV,0)))</f>
        <v>-</v>
      </c>
      <c r="E294" s="117" t="str">
        <f t="shared" si="40"/>
        <v>-</v>
      </c>
      <c r="F294" s="117" t="str">
        <f t="shared" si="41"/>
        <v>-</v>
      </c>
      <c r="G294" s="21" t="str">
        <f t="array" ref="G294">IF($D294="","",IF(ISERROR(INDEX(TempsARV,MATCH($A$3&amp;D294,triselcourse&amp;DossardsARV,0))),"-",INDEX(TempsARV,MATCH($A$3&amp;D294,triselcourse&amp;DossardsARV,0))))</f>
        <v>-</v>
      </c>
      <c r="H294" s="117" t="str">
        <f t="shared" si="42"/>
        <v/>
      </c>
      <c r="I294" s="117" t="str">
        <f t="shared" si="43"/>
        <v/>
      </c>
      <c r="J294" s="117" t="str">
        <f t="shared" si="44"/>
        <v/>
      </c>
      <c r="K294" s="117" t="str">
        <f t="shared" si="45"/>
        <v/>
      </c>
      <c r="L294" s="62" t="str">
        <f t="array" aca="1" ref="L294" ca="1">IF(ISBLANK($C294),"",IF(OR(COUNTIF(clubARV5,H294)&lt;choixt5,COUNTIF($H$2:H293,H294)),"",SUM(SMALL(IF(clubARV5=H294,$C$3:$C$401),ROW(INDIRECT("1:"&amp;choixt5))))+ROW()/9^9))</f>
        <v/>
      </c>
      <c r="M294" s="36" t="str">
        <f ca="1">IF(N294="","",ROWS(M$3:M294))</f>
        <v/>
      </c>
      <c r="N294" s="1" t="str">
        <f ca="1">IF(COUNT(POINTS1b5)&lt;ROWS(N$3:N294),"",INDEX(clubARV5,MATCH(P294,POINTS1b5,0)))</f>
        <v/>
      </c>
      <c r="O294" s="1">
        <f t="shared" ca="1" si="46"/>
        <v>399</v>
      </c>
      <c r="P294" s="2" t="str">
        <f ca="1">IF(COUNT(POINTS1b5)&lt;ROWS(P$3:P294),"",SMALL(POINTS1b5,ROWS(P$3:P294)))</f>
        <v/>
      </c>
      <c r="Q294" s="40" t="str">
        <f t="array" aca="1" ref="Q294" ca="1">IFERROR(SMALL(IF(($H$3:$H$401=$N294)*($H$3:$H$401&lt;&gt;""),$C$3:$C$401),COLUMNS($Q:Q)),"-")</f>
        <v>-</v>
      </c>
      <c r="R294" s="63" t="str">
        <f t="array" aca="1" ref="R294" ca="1">IFERROR(SMALL(IF(($H$3:$H$401=$N294)*($H$3:$H$401&lt;&gt;""),$C$3:$C$401),COLUMNS($Q:R)),"-")</f>
        <v>-</v>
      </c>
      <c r="S294" s="63" t="str">
        <f t="array" aca="1" ref="S294" ca="1">IFERROR(SMALL(IF(($H$3:$H$401=$N294)*($H$3:$H$401&lt;&gt;""),$C$3:$C$401),COLUMNS($Q:S)),"-")</f>
        <v>-</v>
      </c>
      <c r="T294" s="63" t="str">
        <f t="array" aca="1" ref="T294" ca="1">IFERROR(SMALL(IF(($H$3:$H$401=$N294)*($H$3:$H$401&lt;&gt;""),$C$3:$C$401),COLUMNS($Q:T)),"-")</f>
        <v>-</v>
      </c>
      <c r="U294" s="63" t="str">
        <f t="array" aca="1" ref="U294" ca="1">IFERROR(SMALL(IF(($H$3:$H$401=$N294)*($H$3:$H$401&lt;&gt;""),$C$3:$C$401),COLUMNS($Q:U)),"-")</f>
        <v>-</v>
      </c>
      <c r="V294" s="40" t="str">
        <f t="array" aca="1" ref="V294" ca="1">IFERROR(SMALL(IF(($H$3:$H$401=$N294)*($H$3:$H$401&lt;&gt;""),$C$3:$C$401),COLUMNS($Q:V)),"-")</f>
        <v>-</v>
      </c>
      <c r="W294" s="63" t="str">
        <f t="array" aca="1" ref="W294" ca="1">IFERROR(SMALL(IF(($H$3:$H$401=$N294)*($H$3:$H$401&lt;&gt;""),$C$3:$C$401),COLUMNS($Q:W)),"-")</f>
        <v>-</v>
      </c>
      <c r="X294" s="63" t="str">
        <f t="array" aca="1" ref="X294" ca="1">IFERROR(SMALL(IF(($H$3:$H$401=$N294)*($H$3:$H$401&lt;&gt;""),$C$3:$C$401),COLUMNS($Q:X)),"-")</f>
        <v>-</v>
      </c>
      <c r="Y294" s="63" t="str">
        <f t="array" aca="1" ref="Y294" ca="1">IFERROR(SMALL(IF(($H$3:$H$401=$N294)*($H$3:$H$401&lt;&gt;""),$C$3:$C$401),COLUMNS($Q:Y)),"-")</f>
        <v>-</v>
      </c>
      <c r="Z294" s="63" t="str">
        <f t="array" aca="1" ref="Z294" ca="1">IFERROR(SMALL(IF(($H$3:$H$401=$N294)*($H$3:$H$401&lt;&gt;""),$C$3:$C$401),COLUMNS($Q:Z)),"-")</f>
        <v>-</v>
      </c>
      <c r="AA294" s="40" t="str">
        <f t="array" aca="1" ref="AA294" ca="1">IFERROR(SMALL(IF(($H$3:$H$401=$N294)*($H$3:$H$401&lt;&gt;""),$C$3:$C$401),COLUMNS($Q:AA)),"-")</f>
        <v>-</v>
      </c>
      <c r="AB294" s="63" t="str">
        <f t="array" aca="1" ref="AB294" ca="1">IFERROR(SMALL(IF(($H$3:$H$401=$N294)*($H$3:$H$401&lt;&gt;""),$C$3:$C$401),COLUMNS($Q:AB)),"-")</f>
        <v>-</v>
      </c>
      <c r="AC294" s="63" t="str">
        <f t="array" aca="1" ref="AC294" ca="1">IFERROR(SMALL(IF(($H$3:$H$401=$N294)*($H$3:$H$401&lt;&gt;""),$C$3:$C$401),COLUMNS($Q:AC)),"-")</f>
        <v>-</v>
      </c>
      <c r="AD294" s="63" t="str">
        <f t="array" aca="1" ref="AD294" ca="1">IFERROR(SMALL(IF(($H$3:$H$401=$N294)*($H$3:$H$401&lt;&gt;""),$C$3:$C$401),COLUMNS($Q:AD)),"-")</f>
        <v>-</v>
      </c>
      <c r="AE294" s="63" t="str">
        <f t="array" aca="1" ref="AE294" ca="1">IFERROR(SMALL(IF(($H$3:$H$401=$N294)*($H$3:$H$401&lt;&gt;""),$C$3:$C$401),COLUMNS($Q:AE)),"-")</f>
        <v>-</v>
      </c>
    </row>
    <row r="295" spans="2:31" ht="13">
      <c r="B295" s="175"/>
      <c r="C295" s="19">
        <v>293</v>
      </c>
      <c r="D295" s="22" t="str">
        <f t="array" ref="D295">IF(ISERROR(INDEX(DossardsARV,MATCH($A$3&amp;C295,triselcourse&amp;claselcourARV,0))),"-",INDEX(DossardsARV,MATCH($A$3&amp;C295,triselcourse&amp;claselcourARV,0)))</f>
        <v>-</v>
      </c>
      <c r="E295" s="117" t="str">
        <f t="shared" si="40"/>
        <v>-</v>
      </c>
      <c r="F295" s="117" t="str">
        <f t="shared" si="41"/>
        <v>-</v>
      </c>
      <c r="G295" s="21" t="str">
        <f t="array" ref="G295">IF($D295="","",IF(ISERROR(INDEX(TempsARV,MATCH($A$3&amp;D295,triselcourse&amp;DossardsARV,0))),"-",INDEX(TempsARV,MATCH($A$3&amp;D295,triselcourse&amp;DossardsARV,0))))</f>
        <v>-</v>
      </c>
      <c r="H295" s="117" t="str">
        <f t="shared" si="42"/>
        <v/>
      </c>
      <c r="I295" s="117" t="str">
        <f t="shared" si="43"/>
        <v/>
      </c>
      <c r="J295" s="117" t="str">
        <f t="shared" si="44"/>
        <v/>
      </c>
      <c r="K295" s="117" t="str">
        <f t="shared" si="45"/>
        <v/>
      </c>
      <c r="L295" s="62" t="str">
        <f t="array" aca="1" ref="L295" ca="1">IF(ISBLANK($C295),"",IF(OR(COUNTIF(clubARV5,H295)&lt;choixt5,COUNTIF($H$2:H294,H295)),"",SUM(SMALL(IF(clubARV5=H295,$C$3:$C$401),ROW(INDIRECT("1:"&amp;choixt5))))+ROW()/9^9))</f>
        <v/>
      </c>
      <c r="M295" s="36" t="str">
        <f ca="1">IF(N295="","",ROWS(M$3:M295))</f>
        <v/>
      </c>
      <c r="N295" s="1" t="str">
        <f ca="1">IF(COUNT(POINTS1b5)&lt;ROWS(N$3:N295),"",INDEX(clubARV5,MATCH(P295,POINTS1b5,0)))</f>
        <v/>
      </c>
      <c r="O295" s="1">
        <f t="shared" ca="1" si="46"/>
        <v>399</v>
      </c>
      <c r="P295" s="2" t="str">
        <f ca="1">IF(COUNT(POINTS1b5)&lt;ROWS(P$3:P295),"",SMALL(POINTS1b5,ROWS(P$3:P295)))</f>
        <v/>
      </c>
      <c r="Q295" s="40" t="str">
        <f t="array" aca="1" ref="Q295" ca="1">IFERROR(SMALL(IF(($H$3:$H$401=$N295)*($H$3:$H$401&lt;&gt;""),$C$3:$C$401),COLUMNS($Q:Q)),"-")</f>
        <v>-</v>
      </c>
      <c r="R295" s="63" t="str">
        <f t="array" aca="1" ref="R295" ca="1">IFERROR(SMALL(IF(($H$3:$H$401=$N295)*($H$3:$H$401&lt;&gt;""),$C$3:$C$401),COLUMNS($Q:R)),"-")</f>
        <v>-</v>
      </c>
      <c r="S295" s="63" t="str">
        <f t="array" aca="1" ref="S295" ca="1">IFERROR(SMALL(IF(($H$3:$H$401=$N295)*($H$3:$H$401&lt;&gt;""),$C$3:$C$401),COLUMNS($Q:S)),"-")</f>
        <v>-</v>
      </c>
      <c r="T295" s="63" t="str">
        <f t="array" aca="1" ref="T295" ca="1">IFERROR(SMALL(IF(($H$3:$H$401=$N295)*($H$3:$H$401&lt;&gt;""),$C$3:$C$401),COLUMNS($Q:T)),"-")</f>
        <v>-</v>
      </c>
      <c r="U295" s="63" t="str">
        <f t="array" aca="1" ref="U295" ca="1">IFERROR(SMALL(IF(($H$3:$H$401=$N295)*($H$3:$H$401&lt;&gt;""),$C$3:$C$401),COLUMNS($Q:U)),"-")</f>
        <v>-</v>
      </c>
      <c r="V295" s="40" t="str">
        <f t="array" aca="1" ref="V295" ca="1">IFERROR(SMALL(IF(($H$3:$H$401=$N295)*($H$3:$H$401&lt;&gt;""),$C$3:$C$401),COLUMNS($Q:V)),"-")</f>
        <v>-</v>
      </c>
      <c r="W295" s="63" t="str">
        <f t="array" aca="1" ref="W295" ca="1">IFERROR(SMALL(IF(($H$3:$H$401=$N295)*($H$3:$H$401&lt;&gt;""),$C$3:$C$401),COLUMNS($Q:W)),"-")</f>
        <v>-</v>
      </c>
      <c r="X295" s="63" t="str">
        <f t="array" aca="1" ref="X295" ca="1">IFERROR(SMALL(IF(($H$3:$H$401=$N295)*($H$3:$H$401&lt;&gt;""),$C$3:$C$401),COLUMNS($Q:X)),"-")</f>
        <v>-</v>
      </c>
      <c r="Y295" s="63" t="str">
        <f t="array" aca="1" ref="Y295" ca="1">IFERROR(SMALL(IF(($H$3:$H$401=$N295)*($H$3:$H$401&lt;&gt;""),$C$3:$C$401),COLUMNS($Q:Y)),"-")</f>
        <v>-</v>
      </c>
      <c r="Z295" s="63" t="str">
        <f t="array" aca="1" ref="Z295" ca="1">IFERROR(SMALL(IF(($H$3:$H$401=$N295)*($H$3:$H$401&lt;&gt;""),$C$3:$C$401),COLUMNS($Q:Z)),"-")</f>
        <v>-</v>
      </c>
      <c r="AA295" s="40" t="str">
        <f t="array" aca="1" ref="AA295" ca="1">IFERROR(SMALL(IF(($H$3:$H$401=$N295)*($H$3:$H$401&lt;&gt;""),$C$3:$C$401),COLUMNS($Q:AA)),"-")</f>
        <v>-</v>
      </c>
      <c r="AB295" s="63" t="str">
        <f t="array" aca="1" ref="AB295" ca="1">IFERROR(SMALL(IF(($H$3:$H$401=$N295)*($H$3:$H$401&lt;&gt;""),$C$3:$C$401),COLUMNS($Q:AB)),"-")</f>
        <v>-</v>
      </c>
      <c r="AC295" s="63" t="str">
        <f t="array" aca="1" ref="AC295" ca="1">IFERROR(SMALL(IF(($H$3:$H$401=$N295)*($H$3:$H$401&lt;&gt;""),$C$3:$C$401),COLUMNS($Q:AC)),"-")</f>
        <v>-</v>
      </c>
      <c r="AD295" s="63" t="str">
        <f t="array" aca="1" ref="AD295" ca="1">IFERROR(SMALL(IF(($H$3:$H$401=$N295)*($H$3:$H$401&lt;&gt;""),$C$3:$C$401),COLUMNS($Q:AD)),"-")</f>
        <v>-</v>
      </c>
      <c r="AE295" s="63" t="str">
        <f t="array" aca="1" ref="AE295" ca="1">IFERROR(SMALL(IF(($H$3:$H$401=$N295)*($H$3:$H$401&lt;&gt;""),$C$3:$C$401),COLUMNS($Q:AE)),"-")</f>
        <v>-</v>
      </c>
    </row>
    <row r="296" spans="2:31" ht="13">
      <c r="B296" s="175"/>
      <c r="C296" s="19">
        <v>294</v>
      </c>
      <c r="D296" s="22" t="str">
        <f t="array" ref="D296">IF(ISERROR(INDEX(DossardsARV,MATCH($A$3&amp;C296,triselcourse&amp;claselcourARV,0))),"-",INDEX(DossardsARV,MATCH($A$3&amp;C296,triselcourse&amp;claselcourARV,0)))</f>
        <v>-</v>
      </c>
      <c r="E296" s="117" t="str">
        <f t="shared" si="40"/>
        <v>-</v>
      </c>
      <c r="F296" s="117" t="str">
        <f t="shared" si="41"/>
        <v>-</v>
      </c>
      <c r="G296" s="21" t="str">
        <f t="array" ref="G296">IF($D296="","",IF(ISERROR(INDEX(TempsARV,MATCH($A$3&amp;D296,triselcourse&amp;DossardsARV,0))),"-",INDEX(TempsARV,MATCH($A$3&amp;D296,triselcourse&amp;DossardsARV,0))))</f>
        <v>-</v>
      </c>
      <c r="H296" s="117" t="str">
        <f t="shared" si="42"/>
        <v/>
      </c>
      <c r="I296" s="117" t="str">
        <f t="shared" si="43"/>
        <v/>
      </c>
      <c r="J296" s="117" t="str">
        <f t="shared" si="44"/>
        <v/>
      </c>
      <c r="K296" s="117" t="str">
        <f t="shared" si="45"/>
        <v/>
      </c>
      <c r="L296" s="62" t="str">
        <f t="array" aca="1" ref="L296" ca="1">IF(ISBLANK($C296),"",IF(OR(COUNTIF(clubARV5,H296)&lt;choixt5,COUNTIF($H$2:H295,H296)),"",SUM(SMALL(IF(clubARV5=H296,$C$3:$C$401),ROW(INDIRECT("1:"&amp;choixt5))))+ROW()/9^9))</f>
        <v/>
      </c>
      <c r="M296" s="36" t="str">
        <f ca="1">IF(N296="","",ROWS(M$3:M296))</f>
        <v/>
      </c>
      <c r="N296" s="1" t="str">
        <f ca="1">IF(COUNT(POINTS1b5)&lt;ROWS(N$3:N296),"",INDEX(clubARV5,MATCH(P296,POINTS1b5,0)))</f>
        <v/>
      </c>
      <c r="O296" s="1">
        <f t="shared" ca="1" si="46"/>
        <v>399</v>
      </c>
      <c r="P296" s="2" t="str">
        <f ca="1">IF(COUNT(POINTS1b5)&lt;ROWS(P$3:P296),"",SMALL(POINTS1b5,ROWS(P$3:P296)))</f>
        <v/>
      </c>
      <c r="Q296" s="40" t="str">
        <f t="array" aca="1" ref="Q296" ca="1">IFERROR(SMALL(IF(($H$3:$H$401=$N296)*($H$3:$H$401&lt;&gt;""),$C$3:$C$401),COLUMNS($Q:Q)),"-")</f>
        <v>-</v>
      </c>
      <c r="R296" s="63" t="str">
        <f t="array" aca="1" ref="R296" ca="1">IFERROR(SMALL(IF(($H$3:$H$401=$N296)*($H$3:$H$401&lt;&gt;""),$C$3:$C$401),COLUMNS($Q:R)),"-")</f>
        <v>-</v>
      </c>
      <c r="S296" s="63" t="str">
        <f t="array" aca="1" ref="S296" ca="1">IFERROR(SMALL(IF(($H$3:$H$401=$N296)*($H$3:$H$401&lt;&gt;""),$C$3:$C$401),COLUMNS($Q:S)),"-")</f>
        <v>-</v>
      </c>
      <c r="T296" s="63" t="str">
        <f t="array" aca="1" ref="T296" ca="1">IFERROR(SMALL(IF(($H$3:$H$401=$N296)*($H$3:$H$401&lt;&gt;""),$C$3:$C$401),COLUMNS($Q:T)),"-")</f>
        <v>-</v>
      </c>
      <c r="U296" s="63" t="str">
        <f t="array" aca="1" ref="U296" ca="1">IFERROR(SMALL(IF(($H$3:$H$401=$N296)*($H$3:$H$401&lt;&gt;""),$C$3:$C$401),COLUMNS($Q:U)),"-")</f>
        <v>-</v>
      </c>
      <c r="V296" s="40" t="str">
        <f t="array" aca="1" ref="V296" ca="1">IFERROR(SMALL(IF(($H$3:$H$401=$N296)*($H$3:$H$401&lt;&gt;""),$C$3:$C$401),COLUMNS($Q:V)),"-")</f>
        <v>-</v>
      </c>
      <c r="W296" s="63" t="str">
        <f t="array" aca="1" ref="W296" ca="1">IFERROR(SMALL(IF(($H$3:$H$401=$N296)*($H$3:$H$401&lt;&gt;""),$C$3:$C$401),COLUMNS($Q:W)),"-")</f>
        <v>-</v>
      </c>
      <c r="X296" s="63" t="str">
        <f t="array" aca="1" ref="X296" ca="1">IFERROR(SMALL(IF(($H$3:$H$401=$N296)*($H$3:$H$401&lt;&gt;""),$C$3:$C$401),COLUMNS($Q:X)),"-")</f>
        <v>-</v>
      </c>
      <c r="Y296" s="63" t="str">
        <f t="array" aca="1" ref="Y296" ca="1">IFERROR(SMALL(IF(($H$3:$H$401=$N296)*($H$3:$H$401&lt;&gt;""),$C$3:$C$401),COLUMNS($Q:Y)),"-")</f>
        <v>-</v>
      </c>
      <c r="Z296" s="63" t="str">
        <f t="array" aca="1" ref="Z296" ca="1">IFERROR(SMALL(IF(($H$3:$H$401=$N296)*($H$3:$H$401&lt;&gt;""),$C$3:$C$401),COLUMNS($Q:Z)),"-")</f>
        <v>-</v>
      </c>
      <c r="AA296" s="40" t="str">
        <f t="array" aca="1" ref="AA296" ca="1">IFERROR(SMALL(IF(($H$3:$H$401=$N296)*($H$3:$H$401&lt;&gt;""),$C$3:$C$401),COLUMNS($Q:AA)),"-")</f>
        <v>-</v>
      </c>
      <c r="AB296" s="63" t="str">
        <f t="array" aca="1" ref="AB296" ca="1">IFERROR(SMALL(IF(($H$3:$H$401=$N296)*($H$3:$H$401&lt;&gt;""),$C$3:$C$401),COLUMNS($Q:AB)),"-")</f>
        <v>-</v>
      </c>
      <c r="AC296" s="63" t="str">
        <f t="array" aca="1" ref="AC296" ca="1">IFERROR(SMALL(IF(($H$3:$H$401=$N296)*($H$3:$H$401&lt;&gt;""),$C$3:$C$401),COLUMNS($Q:AC)),"-")</f>
        <v>-</v>
      </c>
      <c r="AD296" s="63" t="str">
        <f t="array" aca="1" ref="AD296" ca="1">IFERROR(SMALL(IF(($H$3:$H$401=$N296)*($H$3:$H$401&lt;&gt;""),$C$3:$C$401),COLUMNS($Q:AD)),"-")</f>
        <v>-</v>
      </c>
      <c r="AE296" s="63" t="str">
        <f t="array" aca="1" ref="AE296" ca="1">IFERROR(SMALL(IF(($H$3:$H$401=$N296)*($H$3:$H$401&lt;&gt;""),$C$3:$C$401),COLUMNS($Q:AE)),"-")</f>
        <v>-</v>
      </c>
    </row>
    <row r="297" spans="2:31" ht="13">
      <c r="B297" s="175"/>
      <c r="C297" s="19">
        <v>295</v>
      </c>
      <c r="D297" s="22" t="str">
        <f t="array" ref="D297">IF(ISERROR(INDEX(DossardsARV,MATCH($A$3&amp;C297,triselcourse&amp;claselcourARV,0))),"-",INDEX(DossardsARV,MATCH($A$3&amp;C297,triselcourse&amp;claselcourARV,0)))</f>
        <v>-</v>
      </c>
      <c r="E297" s="117" t="str">
        <f t="shared" si="40"/>
        <v>-</v>
      </c>
      <c r="F297" s="117" t="str">
        <f t="shared" si="41"/>
        <v>-</v>
      </c>
      <c r="G297" s="21" t="str">
        <f t="array" ref="G297">IF($D297="","",IF(ISERROR(INDEX(TempsARV,MATCH($A$3&amp;D297,triselcourse&amp;DossardsARV,0))),"-",INDEX(TempsARV,MATCH($A$3&amp;D297,triselcourse&amp;DossardsARV,0))))</f>
        <v>-</v>
      </c>
      <c r="H297" s="117" t="str">
        <f t="shared" si="42"/>
        <v/>
      </c>
      <c r="I297" s="117" t="str">
        <f t="shared" si="43"/>
        <v/>
      </c>
      <c r="J297" s="117" t="str">
        <f t="shared" si="44"/>
        <v/>
      </c>
      <c r="K297" s="117" t="str">
        <f t="shared" si="45"/>
        <v/>
      </c>
      <c r="L297" s="62" t="str">
        <f t="array" aca="1" ref="L297" ca="1">IF(ISBLANK($C297),"",IF(OR(COUNTIF(clubARV5,H297)&lt;choixt5,COUNTIF($H$2:H296,H297)),"",SUM(SMALL(IF(clubARV5=H297,$C$3:$C$401),ROW(INDIRECT("1:"&amp;choixt5))))+ROW()/9^9))</f>
        <v/>
      </c>
      <c r="M297" s="36" t="str">
        <f ca="1">IF(N297="","",ROWS(M$3:M297))</f>
        <v/>
      </c>
      <c r="N297" s="1" t="str">
        <f ca="1">IF(COUNT(POINTS1b5)&lt;ROWS(N$3:N297),"",INDEX(clubARV5,MATCH(P297,POINTS1b5,0)))</f>
        <v/>
      </c>
      <c r="O297" s="1">
        <f t="shared" ca="1" si="46"/>
        <v>399</v>
      </c>
      <c r="P297" s="2" t="str">
        <f ca="1">IF(COUNT(POINTS1b5)&lt;ROWS(P$3:P297),"",SMALL(POINTS1b5,ROWS(P$3:P297)))</f>
        <v/>
      </c>
      <c r="Q297" s="40" t="str">
        <f t="array" aca="1" ref="Q297" ca="1">IFERROR(SMALL(IF(($H$3:$H$401=$N297)*($H$3:$H$401&lt;&gt;""),$C$3:$C$401),COLUMNS($Q:Q)),"-")</f>
        <v>-</v>
      </c>
      <c r="R297" s="63" t="str">
        <f t="array" aca="1" ref="R297" ca="1">IFERROR(SMALL(IF(($H$3:$H$401=$N297)*($H$3:$H$401&lt;&gt;""),$C$3:$C$401),COLUMNS($Q:R)),"-")</f>
        <v>-</v>
      </c>
      <c r="S297" s="63" t="str">
        <f t="array" aca="1" ref="S297" ca="1">IFERROR(SMALL(IF(($H$3:$H$401=$N297)*($H$3:$H$401&lt;&gt;""),$C$3:$C$401),COLUMNS($Q:S)),"-")</f>
        <v>-</v>
      </c>
      <c r="T297" s="63" t="str">
        <f t="array" aca="1" ref="T297" ca="1">IFERROR(SMALL(IF(($H$3:$H$401=$N297)*($H$3:$H$401&lt;&gt;""),$C$3:$C$401),COLUMNS($Q:T)),"-")</f>
        <v>-</v>
      </c>
      <c r="U297" s="63" t="str">
        <f t="array" aca="1" ref="U297" ca="1">IFERROR(SMALL(IF(($H$3:$H$401=$N297)*($H$3:$H$401&lt;&gt;""),$C$3:$C$401),COLUMNS($Q:U)),"-")</f>
        <v>-</v>
      </c>
      <c r="V297" s="40" t="str">
        <f t="array" aca="1" ref="V297" ca="1">IFERROR(SMALL(IF(($H$3:$H$401=$N297)*($H$3:$H$401&lt;&gt;""),$C$3:$C$401),COLUMNS($Q:V)),"-")</f>
        <v>-</v>
      </c>
      <c r="W297" s="63" t="str">
        <f t="array" aca="1" ref="W297" ca="1">IFERROR(SMALL(IF(($H$3:$H$401=$N297)*($H$3:$H$401&lt;&gt;""),$C$3:$C$401),COLUMNS($Q:W)),"-")</f>
        <v>-</v>
      </c>
      <c r="X297" s="63" t="str">
        <f t="array" aca="1" ref="X297" ca="1">IFERROR(SMALL(IF(($H$3:$H$401=$N297)*($H$3:$H$401&lt;&gt;""),$C$3:$C$401),COLUMNS($Q:X)),"-")</f>
        <v>-</v>
      </c>
      <c r="Y297" s="63" t="str">
        <f t="array" aca="1" ref="Y297" ca="1">IFERROR(SMALL(IF(($H$3:$H$401=$N297)*($H$3:$H$401&lt;&gt;""),$C$3:$C$401),COLUMNS($Q:Y)),"-")</f>
        <v>-</v>
      </c>
      <c r="Z297" s="63" t="str">
        <f t="array" aca="1" ref="Z297" ca="1">IFERROR(SMALL(IF(($H$3:$H$401=$N297)*($H$3:$H$401&lt;&gt;""),$C$3:$C$401),COLUMNS($Q:Z)),"-")</f>
        <v>-</v>
      </c>
      <c r="AA297" s="40" t="str">
        <f t="array" aca="1" ref="AA297" ca="1">IFERROR(SMALL(IF(($H$3:$H$401=$N297)*($H$3:$H$401&lt;&gt;""),$C$3:$C$401),COLUMNS($Q:AA)),"-")</f>
        <v>-</v>
      </c>
      <c r="AB297" s="63" t="str">
        <f t="array" aca="1" ref="AB297" ca="1">IFERROR(SMALL(IF(($H$3:$H$401=$N297)*($H$3:$H$401&lt;&gt;""),$C$3:$C$401),COLUMNS($Q:AB)),"-")</f>
        <v>-</v>
      </c>
      <c r="AC297" s="63" t="str">
        <f t="array" aca="1" ref="AC297" ca="1">IFERROR(SMALL(IF(($H$3:$H$401=$N297)*($H$3:$H$401&lt;&gt;""),$C$3:$C$401),COLUMNS($Q:AC)),"-")</f>
        <v>-</v>
      </c>
      <c r="AD297" s="63" t="str">
        <f t="array" aca="1" ref="AD297" ca="1">IFERROR(SMALL(IF(($H$3:$H$401=$N297)*($H$3:$H$401&lt;&gt;""),$C$3:$C$401),COLUMNS($Q:AD)),"-")</f>
        <v>-</v>
      </c>
      <c r="AE297" s="63" t="str">
        <f t="array" aca="1" ref="AE297" ca="1">IFERROR(SMALL(IF(($H$3:$H$401=$N297)*($H$3:$H$401&lt;&gt;""),$C$3:$C$401),COLUMNS($Q:AE)),"-")</f>
        <v>-</v>
      </c>
    </row>
    <row r="298" spans="2:31" ht="13">
      <c r="B298" s="175"/>
      <c r="C298" s="19">
        <v>296</v>
      </c>
      <c r="D298" s="22" t="str">
        <f t="array" ref="D298">IF(ISERROR(INDEX(DossardsARV,MATCH($A$3&amp;C298,triselcourse&amp;claselcourARV,0))),"-",INDEX(DossardsARV,MATCH($A$3&amp;C298,triselcourse&amp;claselcourARV,0)))</f>
        <v>-</v>
      </c>
      <c r="E298" s="117" t="str">
        <f t="shared" si="40"/>
        <v>-</v>
      </c>
      <c r="F298" s="117" t="str">
        <f t="shared" si="41"/>
        <v>-</v>
      </c>
      <c r="G298" s="21" t="str">
        <f t="array" ref="G298">IF($D298="","",IF(ISERROR(INDEX(TempsARV,MATCH($A$3&amp;D298,triselcourse&amp;DossardsARV,0))),"-",INDEX(TempsARV,MATCH($A$3&amp;D298,triselcourse&amp;DossardsARV,0))))</f>
        <v>-</v>
      </c>
      <c r="H298" s="117" t="str">
        <f t="shared" si="42"/>
        <v/>
      </c>
      <c r="I298" s="117" t="str">
        <f t="shared" si="43"/>
        <v/>
      </c>
      <c r="J298" s="117" t="str">
        <f t="shared" si="44"/>
        <v/>
      </c>
      <c r="K298" s="117" t="str">
        <f t="shared" si="45"/>
        <v/>
      </c>
      <c r="L298" s="62" t="str">
        <f t="array" aca="1" ref="L298" ca="1">IF(ISBLANK($C298),"",IF(OR(COUNTIF(clubARV5,H298)&lt;choixt5,COUNTIF($H$2:H297,H298)),"",SUM(SMALL(IF(clubARV5=H298,$C$3:$C$401),ROW(INDIRECT("1:"&amp;choixt5))))+ROW()/9^9))</f>
        <v/>
      </c>
      <c r="M298" s="36" t="str">
        <f ca="1">IF(N298="","",ROWS(M$3:M298))</f>
        <v/>
      </c>
      <c r="N298" s="1" t="str">
        <f ca="1">IF(COUNT(POINTS1b5)&lt;ROWS(N$3:N298),"",INDEX(clubARV5,MATCH(P298,POINTS1b5,0)))</f>
        <v/>
      </c>
      <c r="O298" s="1">
        <f t="shared" ca="1" si="46"/>
        <v>399</v>
      </c>
      <c r="P298" s="2" t="str">
        <f ca="1">IF(COUNT(POINTS1b5)&lt;ROWS(P$3:P298),"",SMALL(POINTS1b5,ROWS(P$3:P298)))</f>
        <v/>
      </c>
      <c r="Q298" s="40" t="str">
        <f t="array" aca="1" ref="Q298" ca="1">IFERROR(SMALL(IF(($H$3:$H$401=$N298)*($H$3:$H$401&lt;&gt;""),$C$3:$C$401),COLUMNS($Q:Q)),"-")</f>
        <v>-</v>
      </c>
      <c r="R298" s="63" t="str">
        <f t="array" aca="1" ref="R298" ca="1">IFERROR(SMALL(IF(($H$3:$H$401=$N298)*($H$3:$H$401&lt;&gt;""),$C$3:$C$401),COLUMNS($Q:R)),"-")</f>
        <v>-</v>
      </c>
      <c r="S298" s="63" t="str">
        <f t="array" aca="1" ref="S298" ca="1">IFERROR(SMALL(IF(($H$3:$H$401=$N298)*($H$3:$H$401&lt;&gt;""),$C$3:$C$401),COLUMNS($Q:S)),"-")</f>
        <v>-</v>
      </c>
      <c r="T298" s="63" t="str">
        <f t="array" aca="1" ref="T298" ca="1">IFERROR(SMALL(IF(($H$3:$H$401=$N298)*($H$3:$H$401&lt;&gt;""),$C$3:$C$401),COLUMNS($Q:T)),"-")</f>
        <v>-</v>
      </c>
      <c r="U298" s="63" t="str">
        <f t="array" aca="1" ref="U298" ca="1">IFERROR(SMALL(IF(($H$3:$H$401=$N298)*($H$3:$H$401&lt;&gt;""),$C$3:$C$401),COLUMNS($Q:U)),"-")</f>
        <v>-</v>
      </c>
      <c r="V298" s="40" t="str">
        <f t="array" aca="1" ref="V298" ca="1">IFERROR(SMALL(IF(($H$3:$H$401=$N298)*($H$3:$H$401&lt;&gt;""),$C$3:$C$401),COLUMNS($Q:V)),"-")</f>
        <v>-</v>
      </c>
      <c r="W298" s="63" t="str">
        <f t="array" aca="1" ref="W298" ca="1">IFERROR(SMALL(IF(($H$3:$H$401=$N298)*($H$3:$H$401&lt;&gt;""),$C$3:$C$401),COLUMNS($Q:W)),"-")</f>
        <v>-</v>
      </c>
      <c r="X298" s="63" t="str">
        <f t="array" aca="1" ref="X298" ca="1">IFERROR(SMALL(IF(($H$3:$H$401=$N298)*($H$3:$H$401&lt;&gt;""),$C$3:$C$401),COLUMNS($Q:X)),"-")</f>
        <v>-</v>
      </c>
      <c r="Y298" s="63" t="str">
        <f t="array" aca="1" ref="Y298" ca="1">IFERROR(SMALL(IF(($H$3:$H$401=$N298)*($H$3:$H$401&lt;&gt;""),$C$3:$C$401),COLUMNS($Q:Y)),"-")</f>
        <v>-</v>
      </c>
      <c r="Z298" s="63" t="str">
        <f t="array" aca="1" ref="Z298" ca="1">IFERROR(SMALL(IF(($H$3:$H$401=$N298)*($H$3:$H$401&lt;&gt;""),$C$3:$C$401),COLUMNS($Q:Z)),"-")</f>
        <v>-</v>
      </c>
      <c r="AA298" s="40" t="str">
        <f t="array" aca="1" ref="AA298" ca="1">IFERROR(SMALL(IF(($H$3:$H$401=$N298)*($H$3:$H$401&lt;&gt;""),$C$3:$C$401),COLUMNS($Q:AA)),"-")</f>
        <v>-</v>
      </c>
      <c r="AB298" s="63" t="str">
        <f t="array" aca="1" ref="AB298" ca="1">IFERROR(SMALL(IF(($H$3:$H$401=$N298)*($H$3:$H$401&lt;&gt;""),$C$3:$C$401),COLUMNS($Q:AB)),"-")</f>
        <v>-</v>
      </c>
      <c r="AC298" s="63" t="str">
        <f t="array" aca="1" ref="AC298" ca="1">IFERROR(SMALL(IF(($H$3:$H$401=$N298)*($H$3:$H$401&lt;&gt;""),$C$3:$C$401),COLUMNS($Q:AC)),"-")</f>
        <v>-</v>
      </c>
      <c r="AD298" s="63" t="str">
        <f t="array" aca="1" ref="AD298" ca="1">IFERROR(SMALL(IF(($H$3:$H$401=$N298)*($H$3:$H$401&lt;&gt;""),$C$3:$C$401),COLUMNS($Q:AD)),"-")</f>
        <v>-</v>
      </c>
      <c r="AE298" s="63" t="str">
        <f t="array" aca="1" ref="AE298" ca="1">IFERROR(SMALL(IF(($H$3:$H$401=$N298)*($H$3:$H$401&lt;&gt;""),$C$3:$C$401),COLUMNS($Q:AE)),"-")</f>
        <v>-</v>
      </c>
    </row>
    <row r="299" spans="2:31" ht="13">
      <c r="B299" s="175"/>
      <c r="C299" s="19">
        <v>297</v>
      </c>
      <c r="D299" s="22" t="str">
        <f t="array" ref="D299">IF(ISERROR(INDEX(DossardsARV,MATCH($A$3&amp;C299,triselcourse&amp;claselcourARV,0))),"-",INDEX(DossardsARV,MATCH($A$3&amp;C299,triselcourse&amp;claselcourARV,0)))</f>
        <v>-</v>
      </c>
      <c r="E299" s="117" t="str">
        <f t="shared" si="40"/>
        <v>-</v>
      </c>
      <c r="F299" s="117" t="str">
        <f t="shared" si="41"/>
        <v>-</v>
      </c>
      <c r="G299" s="21" t="str">
        <f t="array" ref="G299">IF($D299="","",IF(ISERROR(INDEX(TempsARV,MATCH($A$3&amp;D299,triselcourse&amp;DossardsARV,0))),"-",INDEX(TempsARV,MATCH($A$3&amp;D299,triselcourse&amp;DossardsARV,0))))</f>
        <v>-</v>
      </c>
      <c r="H299" s="117" t="str">
        <f t="shared" si="42"/>
        <v/>
      </c>
      <c r="I299" s="117" t="str">
        <f t="shared" si="43"/>
        <v/>
      </c>
      <c r="J299" s="117" t="str">
        <f t="shared" si="44"/>
        <v/>
      </c>
      <c r="K299" s="117" t="str">
        <f t="shared" si="45"/>
        <v/>
      </c>
      <c r="L299" s="62" t="str">
        <f t="array" aca="1" ref="L299" ca="1">IF(ISBLANK($C299),"",IF(OR(COUNTIF(clubARV5,H299)&lt;choixt5,COUNTIF($H$2:H298,H299)),"",SUM(SMALL(IF(clubARV5=H299,$C$3:$C$401),ROW(INDIRECT("1:"&amp;choixt5))))+ROW()/9^9))</f>
        <v/>
      </c>
      <c r="M299" s="36" t="str">
        <f ca="1">IF(N299="","",ROWS(M$3:M299))</f>
        <v/>
      </c>
      <c r="N299" s="1" t="str">
        <f ca="1">IF(COUNT(POINTS1b5)&lt;ROWS(N$3:N299),"",INDEX(clubARV5,MATCH(P299,POINTS1b5,0)))</f>
        <v/>
      </c>
      <c r="O299" s="1">
        <f t="shared" ca="1" si="46"/>
        <v>399</v>
      </c>
      <c r="P299" s="2" t="str">
        <f ca="1">IF(COUNT(POINTS1b5)&lt;ROWS(P$3:P299),"",SMALL(POINTS1b5,ROWS(P$3:P299)))</f>
        <v/>
      </c>
      <c r="Q299" s="40" t="str">
        <f t="array" aca="1" ref="Q299" ca="1">IFERROR(SMALL(IF(($H$3:$H$401=$N299)*($H$3:$H$401&lt;&gt;""),$C$3:$C$401),COLUMNS($Q:Q)),"-")</f>
        <v>-</v>
      </c>
      <c r="R299" s="63" t="str">
        <f t="array" aca="1" ref="R299" ca="1">IFERROR(SMALL(IF(($H$3:$H$401=$N299)*($H$3:$H$401&lt;&gt;""),$C$3:$C$401),COLUMNS($Q:R)),"-")</f>
        <v>-</v>
      </c>
      <c r="S299" s="63" t="str">
        <f t="array" aca="1" ref="S299" ca="1">IFERROR(SMALL(IF(($H$3:$H$401=$N299)*($H$3:$H$401&lt;&gt;""),$C$3:$C$401),COLUMNS($Q:S)),"-")</f>
        <v>-</v>
      </c>
      <c r="T299" s="63" t="str">
        <f t="array" aca="1" ref="T299" ca="1">IFERROR(SMALL(IF(($H$3:$H$401=$N299)*($H$3:$H$401&lt;&gt;""),$C$3:$C$401),COLUMNS($Q:T)),"-")</f>
        <v>-</v>
      </c>
      <c r="U299" s="63" t="str">
        <f t="array" aca="1" ref="U299" ca="1">IFERROR(SMALL(IF(($H$3:$H$401=$N299)*($H$3:$H$401&lt;&gt;""),$C$3:$C$401),COLUMNS($Q:U)),"-")</f>
        <v>-</v>
      </c>
      <c r="V299" s="40" t="str">
        <f t="array" aca="1" ref="V299" ca="1">IFERROR(SMALL(IF(($H$3:$H$401=$N299)*($H$3:$H$401&lt;&gt;""),$C$3:$C$401),COLUMNS($Q:V)),"-")</f>
        <v>-</v>
      </c>
      <c r="W299" s="63" t="str">
        <f t="array" aca="1" ref="W299" ca="1">IFERROR(SMALL(IF(($H$3:$H$401=$N299)*($H$3:$H$401&lt;&gt;""),$C$3:$C$401),COLUMNS($Q:W)),"-")</f>
        <v>-</v>
      </c>
      <c r="X299" s="63" t="str">
        <f t="array" aca="1" ref="X299" ca="1">IFERROR(SMALL(IF(($H$3:$H$401=$N299)*($H$3:$H$401&lt;&gt;""),$C$3:$C$401),COLUMNS($Q:X)),"-")</f>
        <v>-</v>
      </c>
      <c r="Y299" s="63" t="str">
        <f t="array" aca="1" ref="Y299" ca="1">IFERROR(SMALL(IF(($H$3:$H$401=$N299)*($H$3:$H$401&lt;&gt;""),$C$3:$C$401),COLUMNS($Q:Y)),"-")</f>
        <v>-</v>
      </c>
      <c r="Z299" s="63" t="str">
        <f t="array" aca="1" ref="Z299" ca="1">IFERROR(SMALL(IF(($H$3:$H$401=$N299)*($H$3:$H$401&lt;&gt;""),$C$3:$C$401),COLUMNS($Q:Z)),"-")</f>
        <v>-</v>
      </c>
      <c r="AA299" s="40" t="str">
        <f t="array" aca="1" ref="AA299" ca="1">IFERROR(SMALL(IF(($H$3:$H$401=$N299)*($H$3:$H$401&lt;&gt;""),$C$3:$C$401),COLUMNS($Q:AA)),"-")</f>
        <v>-</v>
      </c>
      <c r="AB299" s="63" t="str">
        <f t="array" aca="1" ref="AB299" ca="1">IFERROR(SMALL(IF(($H$3:$H$401=$N299)*($H$3:$H$401&lt;&gt;""),$C$3:$C$401),COLUMNS($Q:AB)),"-")</f>
        <v>-</v>
      </c>
      <c r="AC299" s="63" t="str">
        <f t="array" aca="1" ref="AC299" ca="1">IFERROR(SMALL(IF(($H$3:$H$401=$N299)*($H$3:$H$401&lt;&gt;""),$C$3:$C$401),COLUMNS($Q:AC)),"-")</f>
        <v>-</v>
      </c>
      <c r="AD299" s="63" t="str">
        <f t="array" aca="1" ref="AD299" ca="1">IFERROR(SMALL(IF(($H$3:$H$401=$N299)*($H$3:$H$401&lt;&gt;""),$C$3:$C$401),COLUMNS($Q:AD)),"-")</f>
        <v>-</v>
      </c>
      <c r="AE299" s="63" t="str">
        <f t="array" aca="1" ref="AE299" ca="1">IFERROR(SMALL(IF(($H$3:$H$401=$N299)*($H$3:$H$401&lt;&gt;""),$C$3:$C$401),COLUMNS($Q:AE)),"-")</f>
        <v>-</v>
      </c>
    </row>
    <row r="300" spans="2:31" ht="13">
      <c r="B300" s="175"/>
      <c r="C300" s="19">
        <v>298</v>
      </c>
      <c r="D300" s="22" t="str">
        <f t="array" ref="D300">IF(ISERROR(INDEX(DossardsARV,MATCH($A$3&amp;C300,triselcourse&amp;claselcourARV,0))),"-",INDEX(DossardsARV,MATCH($A$3&amp;C300,triselcourse&amp;claselcourARV,0)))</f>
        <v>-</v>
      </c>
      <c r="E300" s="117" t="str">
        <f t="shared" ref="E300:E363" si="47">IFERROR(IF($D300="","",VLOOKUP($D300,base,2,FALSE)),"-")</f>
        <v>-</v>
      </c>
      <c r="F300" s="117" t="str">
        <f t="shared" ref="F300:F363" si="48">IFERROR(IF($D300="","",VLOOKUP($D300,base,3,FALSE)),"-")</f>
        <v>-</v>
      </c>
      <c r="G300" s="21" t="str">
        <f t="array" ref="G300">IF($D300="","",IF(ISERROR(INDEX(TempsARV,MATCH($A$3&amp;D300,triselcourse&amp;DossardsARV,0))),"-",INDEX(TempsARV,MATCH($A$3&amp;D300,triselcourse&amp;DossardsARV,0))))</f>
        <v>-</v>
      </c>
      <c r="H300" s="117" t="str">
        <f t="shared" ref="H300:H363" si="49">IFERROR(IF($D300="-","",VLOOKUP($D300,base,6,FALSE)),"-")</f>
        <v/>
      </c>
      <c r="I300" s="117" t="str">
        <f t="shared" ref="I300:I363" si="50">IFERROR(IF($D300="-","",VLOOKUP($D300,base,9,FALSE)),"-")</f>
        <v/>
      </c>
      <c r="J300" s="117" t="str">
        <f t="shared" ref="J300:J363" si="51">IFERROR(IF($D300="-","",VLOOKUP($D300,base,5,FALSE)),"-")</f>
        <v/>
      </c>
      <c r="K300" s="117" t="str">
        <f t="shared" ref="K300:K363" si="52">IFERROR(IF($D300="-","",VLOOKUP($D300,base,8,FALSE)),"-")</f>
        <v/>
      </c>
      <c r="L300" s="62" t="str">
        <f t="array" aca="1" ref="L300" ca="1">IF(ISBLANK($C300),"",IF(OR(COUNTIF(clubARV5,H300)&lt;choixt5,COUNTIF($H$2:H299,H300)),"",SUM(SMALL(IF(clubARV5=H300,$C$3:$C$401),ROW(INDIRECT("1:"&amp;choixt5))))+ROW()/9^9))</f>
        <v/>
      </c>
      <c r="M300" s="36" t="str">
        <f ca="1">IF(N300="","",ROWS(M$3:M300))</f>
        <v/>
      </c>
      <c r="N300" s="1" t="str">
        <f ca="1">IF(COUNT(POINTS1b5)&lt;ROWS(N$3:N300),"",INDEX(clubARV5,MATCH(P300,POINTS1b5,0)))</f>
        <v/>
      </c>
      <c r="O300" s="1">
        <f t="shared" ca="1" si="46"/>
        <v>399</v>
      </c>
      <c r="P300" s="2" t="str">
        <f ca="1">IF(COUNT(POINTS1b5)&lt;ROWS(P$3:P300),"",SMALL(POINTS1b5,ROWS(P$3:P300)))</f>
        <v/>
      </c>
      <c r="Q300" s="40" t="str">
        <f t="array" aca="1" ref="Q300" ca="1">IFERROR(SMALL(IF(($H$3:$H$401=$N300)*($H$3:$H$401&lt;&gt;""),$C$3:$C$401),COLUMNS($Q:Q)),"-")</f>
        <v>-</v>
      </c>
      <c r="R300" s="63" t="str">
        <f t="array" aca="1" ref="R300" ca="1">IFERROR(SMALL(IF(($H$3:$H$401=$N300)*($H$3:$H$401&lt;&gt;""),$C$3:$C$401),COLUMNS($Q:R)),"-")</f>
        <v>-</v>
      </c>
      <c r="S300" s="63" t="str">
        <f t="array" aca="1" ref="S300" ca="1">IFERROR(SMALL(IF(($H$3:$H$401=$N300)*($H$3:$H$401&lt;&gt;""),$C$3:$C$401),COLUMNS($Q:S)),"-")</f>
        <v>-</v>
      </c>
      <c r="T300" s="63" t="str">
        <f t="array" aca="1" ref="T300" ca="1">IFERROR(SMALL(IF(($H$3:$H$401=$N300)*($H$3:$H$401&lt;&gt;""),$C$3:$C$401),COLUMNS($Q:T)),"-")</f>
        <v>-</v>
      </c>
      <c r="U300" s="63" t="str">
        <f t="array" aca="1" ref="U300" ca="1">IFERROR(SMALL(IF(($H$3:$H$401=$N300)*($H$3:$H$401&lt;&gt;""),$C$3:$C$401),COLUMNS($Q:U)),"-")</f>
        <v>-</v>
      </c>
      <c r="V300" s="40" t="str">
        <f t="array" aca="1" ref="V300" ca="1">IFERROR(SMALL(IF(($H$3:$H$401=$N300)*($H$3:$H$401&lt;&gt;""),$C$3:$C$401),COLUMNS($Q:V)),"-")</f>
        <v>-</v>
      </c>
      <c r="W300" s="63" t="str">
        <f t="array" aca="1" ref="W300" ca="1">IFERROR(SMALL(IF(($H$3:$H$401=$N300)*($H$3:$H$401&lt;&gt;""),$C$3:$C$401),COLUMNS($Q:W)),"-")</f>
        <v>-</v>
      </c>
      <c r="X300" s="63" t="str">
        <f t="array" aca="1" ref="X300" ca="1">IFERROR(SMALL(IF(($H$3:$H$401=$N300)*($H$3:$H$401&lt;&gt;""),$C$3:$C$401),COLUMNS($Q:X)),"-")</f>
        <v>-</v>
      </c>
      <c r="Y300" s="63" t="str">
        <f t="array" aca="1" ref="Y300" ca="1">IFERROR(SMALL(IF(($H$3:$H$401=$N300)*($H$3:$H$401&lt;&gt;""),$C$3:$C$401),COLUMNS($Q:Y)),"-")</f>
        <v>-</v>
      </c>
      <c r="Z300" s="63" t="str">
        <f t="array" aca="1" ref="Z300" ca="1">IFERROR(SMALL(IF(($H$3:$H$401=$N300)*($H$3:$H$401&lt;&gt;""),$C$3:$C$401),COLUMNS($Q:Z)),"-")</f>
        <v>-</v>
      </c>
      <c r="AA300" s="40" t="str">
        <f t="array" aca="1" ref="AA300" ca="1">IFERROR(SMALL(IF(($H$3:$H$401=$N300)*($H$3:$H$401&lt;&gt;""),$C$3:$C$401),COLUMNS($Q:AA)),"-")</f>
        <v>-</v>
      </c>
      <c r="AB300" s="63" t="str">
        <f t="array" aca="1" ref="AB300" ca="1">IFERROR(SMALL(IF(($H$3:$H$401=$N300)*($H$3:$H$401&lt;&gt;""),$C$3:$C$401),COLUMNS($Q:AB)),"-")</f>
        <v>-</v>
      </c>
      <c r="AC300" s="63" t="str">
        <f t="array" aca="1" ref="AC300" ca="1">IFERROR(SMALL(IF(($H$3:$H$401=$N300)*($H$3:$H$401&lt;&gt;""),$C$3:$C$401),COLUMNS($Q:AC)),"-")</f>
        <v>-</v>
      </c>
      <c r="AD300" s="63" t="str">
        <f t="array" aca="1" ref="AD300" ca="1">IFERROR(SMALL(IF(($H$3:$H$401=$N300)*($H$3:$H$401&lt;&gt;""),$C$3:$C$401),COLUMNS($Q:AD)),"-")</f>
        <v>-</v>
      </c>
      <c r="AE300" s="63" t="str">
        <f t="array" aca="1" ref="AE300" ca="1">IFERROR(SMALL(IF(($H$3:$H$401=$N300)*($H$3:$H$401&lt;&gt;""),$C$3:$C$401),COLUMNS($Q:AE)),"-")</f>
        <v>-</v>
      </c>
    </row>
    <row r="301" spans="2:31" ht="13">
      <c r="B301" s="175"/>
      <c r="C301" s="19">
        <v>299</v>
      </c>
      <c r="D301" s="22" t="str">
        <f t="array" ref="D301">IF(ISERROR(INDEX(DossardsARV,MATCH($A$3&amp;C301,triselcourse&amp;claselcourARV,0))),"-",INDEX(DossardsARV,MATCH($A$3&amp;C301,triselcourse&amp;claselcourARV,0)))</f>
        <v>-</v>
      </c>
      <c r="E301" s="117" t="str">
        <f t="shared" si="47"/>
        <v>-</v>
      </c>
      <c r="F301" s="117" t="str">
        <f t="shared" si="48"/>
        <v>-</v>
      </c>
      <c r="G301" s="21" t="str">
        <f t="array" ref="G301">IF($D301="","",IF(ISERROR(INDEX(TempsARV,MATCH($A$3&amp;D301,triselcourse&amp;DossardsARV,0))),"-",INDEX(TempsARV,MATCH($A$3&amp;D301,triselcourse&amp;DossardsARV,0))))</f>
        <v>-</v>
      </c>
      <c r="H301" s="117" t="str">
        <f t="shared" si="49"/>
        <v/>
      </c>
      <c r="I301" s="117" t="str">
        <f t="shared" si="50"/>
        <v/>
      </c>
      <c r="J301" s="117" t="str">
        <f t="shared" si="51"/>
        <v/>
      </c>
      <c r="K301" s="117" t="str">
        <f t="shared" si="52"/>
        <v/>
      </c>
      <c r="L301" s="62" t="str">
        <f t="array" aca="1" ref="L301" ca="1">IF(ISBLANK($C301),"",IF(OR(COUNTIF(clubARV5,H301)&lt;choixt5,COUNTIF($H$2:H300,H301)),"",SUM(SMALL(IF(clubARV5=H301,$C$3:$C$401),ROW(INDIRECT("1:"&amp;choixt5))))+ROW()/9^9))</f>
        <v/>
      </c>
      <c r="M301" s="36" t="str">
        <f ca="1">IF(N301="","",ROWS(M$3:M301))</f>
        <v/>
      </c>
      <c r="N301" s="1" t="str">
        <f ca="1">IF(COUNT(POINTS1b5)&lt;ROWS(N$3:N301),"",INDEX(clubARV5,MATCH(P301,POINTS1b5,0)))</f>
        <v/>
      </c>
      <c r="O301" s="1">
        <f t="shared" ca="1" si="46"/>
        <v>399</v>
      </c>
      <c r="P301" s="2" t="str">
        <f ca="1">IF(COUNT(POINTS1b5)&lt;ROWS(P$3:P301),"",SMALL(POINTS1b5,ROWS(P$3:P301)))</f>
        <v/>
      </c>
      <c r="Q301" s="40" t="str">
        <f t="array" aca="1" ref="Q301" ca="1">IFERROR(SMALL(IF(($H$3:$H$401=$N301)*($H$3:$H$401&lt;&gt;""),$C$3:$C$401),COLUMNS($Q:Q)),"-")</f>
        <v>-</v>
      </c>
      <c r="R301" s="63" t="str">
        <f t="array" aca="1" ref="R301" ca="1">IFERROR(SMALL(IF(($H$3:$H$401=$N301)*($H$3:$H$401&lt;&gt;""),$C$3:$C$401),COLUMNS($Q:R)),"-")</f>
        <v>-</v>
      </c>
      <c r="S301" s="63" t="str">
        <f t="array" aca="1" ref="S301" ca="1">IFERROR(SMALL(IF(($H$3:$H$401=$N301)*($H$3:$H$401&lt;&gt;""),$C$3:$C$401),COLUMNS($Q:S)),"-")</f>
        <v>-</v>
      </c>
      <c r="T301" s="63" t="str">
        <f t="array" aca="1" ref="T301" ca="1">IFERROR(SMALL(IF(($H$3:$H$401=$N301)*($H$3:$H$401&lt;&gt;""),$C$3:$C$401),COLUMNS($Q:T)),"-")</f>
        <v>-</v>
      </c>
      <c r="U301" s="63" t="str">
        <f t="array" aca="1" ref="U301" ca="1">IFERROR(SMALL(IF(($H$3:$H$401=$N301)*($H$3:$H$401&lt;&gt;""),$C$3:$C$401),COLUMNS($Q:U)),"-")</f>
        <v>-</v>
      </c>
      <c r="V301" s="40" t="str">
        <f t="array" aca="1" ref="V301" ca="1">IFERROR(SMALL(IF(($H$3:$H$401=$N301)*($H$3:$H$401&lt;&gt;""),$C$3:$C$401),COLUMNS($Q:V)),"-")</f>
        <v>-</v>
      </c>
      <c r="W301" s="63" t="str">
        <f t="array" aca="1" ref="W301" ca="1">IFERROR(SMALL(IF(($H$3:$H$401=$N301)*($H$3:$H$401&lt;&gt;""),$C$3:$C$401),COLUMNS($Q:W)),"-")</f>
        <v>-</v>
      </c>
      <c r="X301" s="63" t="str">
        <f t="array" aca="1" ref="X301" ca="1">IFERROR(SMALL(IF(($H$3:$H$401=$N301)*($H$3:$H$401&lt;&gt;""),$C$3:$C$401),COLUMNS($Q:X)),"-")</f>
        <v>-</v>
      </c>
      <c r="Y301" s="63" t="str">
        <f t="array" aca="1" ref="Y301" ca="1">IFERROR(SMALL(IF(($H$3:$H$401=$N301)*($H$3:$H$401&lt;&gt;""),$C$3:$C$401),COLUMNS($Q:Y)),"-")</f>
        <v>-</v>
      </c>
      <c r="Z301" s="63" t="str">
        <f t="array" aca="1" ref="Z301" ca="1">IFERROR(SMALL(IF(($H$3:$H$401=$N301)*($H$3:$H$401&lt;&gt;""),$C$3:$C$401),COLUMNS($Q:Z)),"-")</f>
        <v>-</v>
      </c>
      <c r="AA301" s="40" t="str">
        <f t="array" aca="1" ref="AA301" ca="1">IFERROR(SMALL(IF(($H$3:$H$401=$N301)*($H$3:$H$401&lt;&gt;""),$C$3:$C$401),COLUMNS($Q:AA)),"-")</f>
        <v>-</v>
      </c>
      <c r="AB301" s="63" t="str">
        <f t="array" aca="1" ref="AB301" ca="1">IFERROR(SMALL(IF(($H$3:$H$401=$N301)*($H$3:$H$401&lt;&gt;""),$C$3:$C$401),COLUMNS($Q:AB)),"-")</f>
        <v>-</v>
      </c>
      <c r="AC301" s="63" t="str">
        <f t="array" aca="1" ref="AC301" ca="1">IFERROR(SMALL(IF(($H$3:$H$401=$N301)*($H$3:$H$401&lt;&gt;""),$C$3:$C$401),COLUMNS($Q:AC)),"-")</f>
        <v>-</v>
      </c>
      <c r="AD301" s="63" t="str">
        <f t="array" aca="1" ref="AD301" ca="1">IFERROR(SMALL(IF(($H$3:$H$401=$N301)*($H$3:$H$401&lt;&gt;""),$C$3:$C$401),COLUMNS($Q:AD)),"-")</f>
        <v>-</v>
      </c>
      <c r="AE301" s="63" t="str">
        <f t="array" aca="1" ref="AE301" ca="1">IFERROR(SMALL(IF(($H$3:$H$401=$N301)*($H$3:$H$401&lt;&gt;""),$C$3:$C$401),COLUMNS($Q:AE)),"-")</f>
        <v>-</v>
      </c>
    </row>
    <row r="302" spans="2:31" ht="13">
      <c r="B302" s="175"/>
      <c r="C302" s="19">
        <v>300</v>
      </c>
      <c r="D302" s="22" t="str">
        <f t="array" ref="D302">IF(ISERROR(INDEX(DossardsARV,MATCH($A$3&amp;C302,triselcourse&amp;claselcourARV,0))),"-",INDEX(DossardsARV,MATCH($A$3&amp;C302,triselcourse&amp;claselcourARV,0)))</f>
        <v>-</v>
      </c>
      <c r="E302" s="117" t="str">
        <f t="shared" si="47"/>
        <v>-</v>
      </c>
      <c r="F302" s="117" t="str">
        <f t="shared" si="48"/>
        <v>-</v>
      </c>
      <c r="G302" s="21" t="str">
        <f t="array" ref="G302">IF($D302="","",IF(ISERROR(INDEX(TempsARV,MATCH($A$3&amp;D302,triselcourse&amp;DossardsARV,0))),"-",INDEX(TempsARV,MATCH($A$3&amp;D302,triselcourse&amp;DossardsARV,0))))</f>
        <v>-</v>
      </c>
      <c r="H302" s="117" t="str">
        <f t="shared" si="49"/>
        <v/>
      </c>
      <c r="I302" s="117" t="str">
        <f t="shared" si="50"/>
        <v/>
      </c>
      <c r="J302" s="117" t="str">
        <f t="shared" si="51"/>
        <v/>
      </c>
      <c r="K302" s="117" t="str">
        <f t="shared" si="52"/>
        <v/>
      </c>
      <c r="L302" s="62" t="str">
        <f t="array" aca="1" ref="L302" ca="1">IF(ISBLANK($C302),"",IF(OR(COUNTIF(clubARV5,H302)&lt;choixt5,COUNTIF($H$2:H301,H302)),"",SUM(SMALL(IF(clubARV5=H302,$C$3:$C$401),ROW(INDIRECT("1:"&amp;choixt5))))+ROW()/9^9))</f>
        <v/>
      </c>
      <c r="M302" s="36" t="str">
        <f ca="1">IF(N302="","",ROWS(M$3:M302))</f>
        <v/>
      </c>
      <c r="N302" s="1" t="str">
        <f ca="1">IF(COUNT(POINTS1b5)&lt;ROWS(N$3:N302),"",INDEX(clubARV5,MATCH(P302,POINTS1b5,0)))</f>
        <v/>
      </c>
      <c r="O302" s="1">
        <f t="shared" ca="1" si="46"/>
        <v>399</v>
      </c>
      <c r="P302" s="2" t="str">
        <f ca="1">IF(COUNT(POINTS1b5)&lt;ROWS(P$3:P302),"",SMALL(POINTS1b5,ROWS(P$3:P302)))</f>
        <v/>
      </c>
      <c r="Q302" s="40" t="str">
        <f t="array" aca="1" ref="Q302" ca="1">IFERROR(SMALL(IF(($H$3:$H$401=$N302)*($H$3:$H$401&lt;&gt;""),$C$3:$C$401),COLUMNS($Q:Q)),"-")</f>
        <v>-</v>
      </c>
      <c r="R302" s="63" t="str">
        <f t="array" aca="1" ref="R302" ca="1">IFERROR(SMALL(IF(($H$3:$H$401=$N302)*($H$3:$H$401&lt;&gt;""),$C$3:$C$401),COLUMNS($Q:R)),"-")</f>
        <v>-</v>
      </c>
      <c r="S302" s="63" t="str">
        <f t="array" aca="1" ref="S302" ca="1">IFERROR(SMALL(IF(($H$3:$H$401=$N302)*($H$3:$H$401&lt;&gt;""),$C$3:$C$401),COLUMNS($Q:S)),"-")</f>
        <v>-</v>
      </c>
      <c r="T302" s="63" t="str">
        <f t="array" aca="1" ref="T302" ca="1">IFERROR(SMALL(IF(($H$3:$H$401=$N302)*($H$3:$H$401&lt;&gt;""),$C$3:$C$401),COLUMNS($Q:T)),"-")</f>
        <v>-</v>
      </c>
      <c r="U302" s="63" t="str">
        <f t="array" aca="1" ref="U302" ca="1">IFERROR(SMALL(IF(($H$3:$H$401=$N302)*($H$3:$H$401&lt;&gt;""),$C$3:$C$401),COLUMNS($Q:U)),"-")</f>
        <v>-</v>
      </c>
      <c r="V302" s="40" t="str">
        <f t="array" aca="1" ref="V302" ca="1">IFERROR(SMALL(IF(($H$3:$H$401=$N302)*($H$3:$H$401&lt;&gt;""),$C$3:$C$401),COLUMNS($Q:V)),"-")</f>
        <v>-</v>
      </c>
      <c r="W302" s="63" t="str">
        <f t="array" aca="1" ref="W302" ca="1">IFERROR(SMALL(IF(($H$3:$H$401=$N302)*($H$3:$H$401&lt;&gt;""),$C$3:$C$401),COLUMNS($Q:W)),"-")</f>
        <v>-</v>
      </c>
      <c r="X302" s="63" t="str">
        <f t="array" aca="1" ref="X302" ca="1">IFERROR(SMALL(IF(($H$3:$H$401=$N302)*($H$3:$H$401&lt;&gt;""),$C$3:$C$401),COLUMNS($Q:X)),"-")</f>
        <v>-</v>
      </c>
      <c r="Y302" s="63" t="str">
        <f t="array" aca="1" ref="Y302" ca="1">IFERROR(SMALL(IF(($H$3:$H$401=$N302)*($H$3:$H$401&lt;&gt;""),$C$3:$C$401),COLUMNS($Q:Y)),"-")</f>
        <v>-</v>
      </c>
      <c r="Z302" s="63" t="str">
        <f t="array" aca="1" ref="Z302" ca="1">IFERROR(SMALL(IF(($H$3:$H$401=$N302)*($H$3:$H$401&lt;&gt;""),$C$3:$C$401),COLUMNS($Q:Z)),"-")</f>
        <v>-</v>
      </c>
      <c r="AA302" s="40" t="str">
        <f t="array" aca="1" ref="AA302" ca="1">IFERROR(SMALL(IF(($H$3:$H$401=$N302)*($H$3:$H$401&lt;&gt;""),$C$3:$C$401),COLUMNS($Q:AA)),"-")</f>
        <v>-</v>
      </c>
      <c r="AB302" s="63" t="str">
        <f t="array" aca="1" ref="AB302" ca="1">IFERROR(SMALL(IF(($H$3:$H$401=$N302)*($H$3:$H$401&lt;&gt;""),$C$3:$C$401),COLUMNS($Q:AB)),"-")</f>
        <v>-</v>
      </c>
      <c r="AC302" s="63" t="str">
        <f t="array" aca="1" ref="AC302" ca="1">IFERROR(SMALL(IF(($H$3:$H$401=$N302)*($H$3:$H$401&lt;&gt;""),$C$3:$C$401),COLUMNS($Q:AC)),"-")</f>
        <v>-</v>
      </c>
      <c r="AD302" s="63" t="str">
        <f t="array" aca="1" ref="AD302" ca="1">IFERROR(SMALL(IF(($H$3:$H$401=$N302)*($H$3:$H$401&lt;&gt;""),$C$3:$C$401),COLUMNS($Q:AD)),"-")</f>
        <v>-</v>
      </c>
      <c r="AE302" s="63" t="str">
        <f t="array" aca="1" ref="AE302" ca="1">IFERROR(SMALL(IF(($H$3:$H$401=$N302)*($H$3:$H$401&lt;&gt;""),$C$3:$C$401),COLUMNS($Q:AE)),"-")</f>
        <v>-</v>
      </c>
    </row>
    <row r="303" spans="2:31" ht="13">
      <c r="B303" s="175"/>
      <c r="C303" s="19">
        <v>301</v>
      </c>
      <c r="D303" s="22" t="str">
        <f t="array" ref="D303">IF(ISERROR(INDEX(DossardsARV,MATCH($A$3&amp;C303,triselcourse&amp;claselcourARV,0))),"-",INDEX(DossardsARV,MATCH($A$3&amp;C303,triselcourse&amp;claselcourARV,0)))</f>
        <v>-</v>
      </c>
      <c r="E303" s="117" t="str">
        <f t="shared" si="47"/>
        <v>-</v>
      </c>
      <c r="F303" s="117" t="str">
        <f t="shared" si="48"/>
        <v>-</v>
      </c>
      <c r="G303" s="21" t="str">
        <f t="array" ref="G303">IF($D303="","",IF(ISERROR(INDEX(TempsARV,MATCH($A$3&amp;D303,triselcourse&amp;DossardsARV,0))),"-",INDEX(TempsARV,MATCH($A$3&amp;D303,triselcourse&amp;DossardsARV,0))))</f>
        <v>-</v>
      </c>
      <c r="H303" s="117" t="str">
        <f t="shared" si="49"/>
        <v/>
      </c>
      <c r="I303" s="117" t="str">
        <f t="shared" si="50"/>
        <v/>
      </c>
      <c r="J303" s="117" t="str">
        <f t="shared" si="51"/>
        <v/>
      </c>
      <c r="K303" s="117" t="str">
        <f t="shared" si="52"/>
        <v/>
      </c>
      <c r="L303" s="62" t="str">
        <f t="array" aca="1" ref="L303" ca="1">IF(ISBLANK($C303),"",IF(OR(COUNTIF(clubARV5,H303)&lt;choixt5,COUNTIF($H$2:H302,H303)),"",SUM(SMALL(IF(clubARV5=H303,$C$3:$C$401),ROW(INDIRECT("1:"&amp;choixt5))))+ROW()/9^9))</f>
        <v/>
      </c>
      <c r="M303" s="36" t="str">
        <f ca="1">IF(N303="","",ROWS(M$3:M303))</f>
        <v/>
      </c>
      <c r="N303" s="1" t="str">
        <f ca="1">IF(COUNT(POINTS1b5)&lt;ROWS(N$3:N303),"",INDEX(clubARV5,MATCH(P303,POINTS1b5,0)))</f>
        <v/>
      </c>
      <c r="O303" s="1">
        <f t="shared" ca="1" si="46"/>
        <v>399</v>
      </c>
      <c r="P303" s="2" t="str">
        <f ca="1">IF(COUNT(POINTS1b5)&lt;ROWS(P$3:P303),"",SMALL(POINTS1b5,ROWS(P$3:P303)))</f>
        <v/>
      </c>
      <c r="Q303" s="40" t="str">
        <f t="array" aca="1" ref="Q303" ca="1">IFERROR(SMALL(IF(($H$3:$H$401=$N303)*($H$3:$H$401&lt;&gt;""),$C$3:$C$401),COLUMNS($Q:Q)),"-")</f>
        <v>-</v>
      </c>
      <c r="R303" s="63" t="str">
        <f t="array" aca="1" ref="R303" ca="1">IFERROR(SMALL(IF(($H$3:$H$401=$N303)*($H$3:$H$401&lt;&gt;""),$C$3:$C$401),COLUMNS($Q:R)),"-")</f>
        <v>-</v>
      </c>
      <c r="S303" s="63" t="str">
        <f t="array" aca="1" ref="S303" ca="1">IFERROR(SMALL(IF(($H$3:$H$401=$N303)*($H$3:$H$401&lt;&gt;""),$C$3:$C$401),COLUMNS($Q:S)),"-")</f>
        <v>-</v>
      </c>
      <c r="T303" s="63" t="str">
        <f t="array" aca="1" ref="T303" ca="1">IFERROR(SMALL(IF(($H$3:$H$401=$N303)*($H$3:$H$401&lt;&gt;""),$C$3:$C$401),COLUMNS($Q:T)),"-")</f>
        <v>-</v>
      </c>
      <c r="U303" s="63" t="str">
        <f t="array" aca="1" ref="U303" ca="1">IFERROR(SMALL(IF(($H$3:$H$401=$N303)*($H$3:$H$401&lt;&gt;""),$C$3:$C$401),COLUMNS($Q:U)),"-")</f>
        <v>-</v>
      </c>
      <c r="V303" s="40" t="str">
        <f t="array" aca="1" ref="V303" ca="1">IFERROR(SMALL(IF(($H$3:$H$401=$N303)*($H$3:$H$401&lt;&gt;""),$C$3:$C$401),COLUMNS($Q:V)),"-")</f>
        <v>-</v>
      </c>
      <c r="W303" s="63" t="str">
        <f t="array" aca="1" ref="W303" ca="1">IFERROR(SMALL(IF(($H$3:$H$401=$N303)*($H$3:$H$401&lt;&gt;""),$C$3:$C$401),COLUMNS($Q:W)),"-")</f>
        <v>-</v>
      </c>
      <c r="X303" s="63" t="str">
        <f t="array" aca="1" ref="X303" ca="1">IFERROR(SMALL(IF(($H$3:$H$401=$N303)*($H$3:$H$401&lt;&gt;""),$C$3:$C$401),COLUMNS($Q:X)),"-")</f>
        <v>-</v>
      </c>
      <c r="Y303" s="63" t="str">
        <f t="array" aca="1" ref="Y303" ca="1">IFERROR(SMALL(IF(($H$3:$H$401=$N303)*($H$3:$H$401&lt;&gt;""),$C$3:$C$401),COLUMNS($Q:Y)),"-")</f>
        <v>-</v>
      </c>
      <c r="Z303" s="63" t="str">
        <f t="array" aca="1" ref="Z303" ca="1">IFERROR(SMALL(IF(($H$3:$H$401=$N303)*($H$3:$H$401&lt;&gt;""),$C$3:$C$401),COLUMNS($Q:Z)),"-")</f>
        <v>-</v>
      </c>
      <c r="AA303" s="40" t="str">
        <f t="array" aca="1" ref="AA303" ca="1">IFERROR(SMALL(IF(($H$3:$H$401=$N303)*($H$3:$H$401&lt;&gt;""),$C$3:$C$401),COLUMNS($Q:AA)),"-")</f>
        <v>-</v>
      </c>
      <c r="AB303" s="63" t="str">
        <f t="array" aca="1" ref="AB303" ca="1">IFERROR(SMALL(IF(($H$3:$H$401=$N303)*($H$3:$H$401&lt;&gt;""),$C$3:$C$401),COLUMNS($Q:AB)),"-")</f>
        <v>-</v>
      </c>
      <c r="AC303" s="63" t="str">
        <f t="array" aca="1" ref="AC303" ca="1">IFERROR(SMALL(IF(($H$3:$H$401=$N303)*($H$3:$H$401&lt;&gt;""),$C$3:$C$401),COLUMNS($Q:AC)),"-")</f>
        <v>-</v>
      </c>
      <c r="AD303" s="63" t="str">
        <f t="array" aca="1" ref="AD303" ca="1">IFERROR(SMALL(IF(($H$3:$H$401=$N303)*($H$3:$H$401&lt;&gt;""),$C$3:$C$401),COLUMNS($Q:AD)),"-")</f>
        <v>-</v>
      </c>
      <c r="AE303" s="63" t="str">
        <f t="array" aca="1" ref="AE303" ca="1">IFERROR(SMALL(IF(($H$3:$H$401=$N303)*($H$3:$H$401&lt;&gt;""),$C$3:$C$401),COLUMNS($Q:AE)),"-")</f>
        <v>-</v>
      </c>
    </row>
    <row r="304" spans="2:31" ht="13">
      <c r="B304" s="175"/>
      <c r="C304" s="19">
        <v>302</v>
      </c>
      <c r="D304" s="22" t="str">
        <f t="array" ref="D304">IF(ISERROR(INDEX(DossardsARV,MATCH($A$3&amp;C304,triselcourse&amp;claselcourARV,0))),"-",INDEX(DossardsARV,MATCH($A$3&amp;C304,triselcourse&amp;claselcourARV,0)))</f>
        <v>-</v>
      </c>
      <c r="E304" s="117" t="str">
        <f t="shared" si="47"/>
        <v>-</v>
      </c>
      <c r="F304" s="117" t="str">
        <f t="shared" si="48"/>
        <v>-</v>
      </c>
      <c r="G304" s="21" t="str">
        <f t="array" ref="G304">IF($D304="","",IF(ISERROR(INDEX(TempsARV,MATCH($A$3&amp;D304,triselcourse&amp;DossardsARV,0))),"-",INDEX(TempsARV,MATCH($A$3&amp;D304,triselcourse&amp;DossardsARV,0))))</f>
        <v>-</v>
      </c>
      <c r="H304" s="117" t="str">
        <f t="shared" si="49"/>
        <v/>
      </c>
      <c r="I304" s="117" t="str">
        <f t="shared" si="50"/>
        <v/>
      </c>
      <c r="J304" s="117" t="str">
        <f t="shared" si="51"/>
        <v/>
      </c>
      <c r="K304" s="117" t="str">
        <f t="shared" si="52"/>
        <v/>
      </c>
      <c r="L304" s="62" t="str">
        <f t="array" aca="1" ref="L304" ca="1">IF(ISBLANK($C304),"",IF(OR(COUNTIF(clubARV5,H304)&lt;choixt5,COUNTIF($H$2:H303,H304)),"",SUM(SMALL(IF(clubARV5=H304,$C$3:$C$401),ROW(INDIRECT("1:"&amp;choixt5))))+ROW()/9^9))</f>
        <v/>
      </c>
      <c r="M304" s="36" t="str">
        <f ca="1">IF(N304="","",ROWS(M$3:M304))</f>
        <v/>
      </c>
      <c r="N304" s="1" t="str">
        <f ca="1">IF(COUNT(POINTS1b5)&lt;ROWS(N$3:N304),"",INDEX(clubARV5,MATCH(P304,POINTS1b5,0)))</f>
        <v/>
      </c>
      <c r="O304" s="1">
        <f t="shared" ca="1" si="46"/>
        <v>399</v>
      </c>
      <c r="P304" s="2" t="str">
        <f ca="1">IF(COUNT(POINTS1b5)&lt;ROWS(P$3:P304),"",SMALL(POINTS1b5,ROWS(P$3:P304)))</f>
        <v/>
      </c>
      <c r="Q304" s="40" t="str">
        <f t="array" aca="1" ref="Q304" ca="1">IFERROR(SMALL(IF(($H$3:$H$401=$N304)*($H$3:$H$401&lt;&gt;""),$C$3:$C$401),COLUMNS($Q:Q)),"-")</f>
        <v>-</v>
      </c>
      <c r="R304" s="63" t="str">
        <f t="array" aca="1" ref="R304" ca="1">IFERROR(SMALL(IF(($H$3:$H$401=$N304)*($H$3:$H$401&lt;&gt;""),$C$3:$C$401),COLUMNS($Q:R)),"-")</f>
        <v>-</v>
      </c>
      <c r="S304" s="63" t="str">
        <f t="array" aca="1" ref="S304" ca="1">IFERROR(SMALL(IF(($H$3:$H$401=$N304)*($H$3:$H$401&lt;&gt;""),$C$3:$C$401),COLUMNS($Q:S)),"-")</f>
        <v>-</v>
      </c>
      <c r="T304" s="63" t="str">
        <f t="array" aca="1" ref="T304" ca="1">IFERROR(SMALL(IF(($H$3:$H$401=$N304)*($H$3:$H$401&lt;&gt;""),$C$3:$C$401),COLUMNS($Q:T)),"-")</f>
        <v>-</v>
      </c>
      <c r="U304" s="63" t="str">
        <f t="array" aca="1" ref="U304" ca="1">IFERROR(SMALL(IF(($H$3:$H$401=$N304)*($H$3:$H$401&lt;&gt;""),$C$3:$C$401),COLUMNS($Q:U)),"-")</f>
        <v>-</v>
      </c>
      <c r="V304" s="40" t="str">
        <f t="array" aca="1" ref="V304" ca="1">IFERROR(SMALL(IF(($H$3:$H$401=$N304)*($H$3:$H$401&lt;&gt;""),$C$3:$C$401),COLUMNS($Q:V)),"-")</f>
        <v>-</v>
      </c>
      <c r="W304" s="63" t="str">
        <f t="array" aca="1" ref="W304" ca="1">IFERROR(SMALL(IF(($H$3:$H$401=$N304)*($H$3:$H$401&lt;&gt;""),$C$3:$C$401),COLUMNS($Q:W)),"-")</f>
        <v>-</v>
      </c>
      <c r="X304" s="63" t="str">
        <f t="array" aca="1" ref="X304" ca="1">IFERROR(SMALL(IF(($H$3:$H$401=$N304)*($H$3:$H$401&lt;&gt;""),$C$3:$C$401),COLUMNS($Q:X)),"-")</f>
        <v>-</v>
      </c>
      <c r="Y304" s="63" t="str">
        <f t="array" aca="1" ref="Y304" ca="1">IFERROR(SMALL(IF(($H$3:$H$401=$N304)*($H$3:$H$401&lt;&gt;""),$C$3:$C$401),COLUMNS($Q:Y)),"-")</f>
        <v>-</v>
      </c>
      <c r="Z304" s="63" t="str">
        <f t="array" aca="1" ref="Z304" ca="1">IFERROR(SMALL(IF(($H$3:$H$401=$N304)*($H$3:$H$401&lt;&gt;""),$C$3:$C$401),COLUMNS($Q:Z)),"-")</f>
        <v>-</v>
      </c>
      <c r="AA304" s="40" t="str">
        <f t="array" aca="1" ref="AA304" ca="1">IFERROR(SMALL(IF(($H$3:$H$401=$N304)*($H$3:$H$401&lt;&gt;""),$C$3:$C$401),COLUMNS($Q:AA)),"-")</f>
        <v>-</v>
      </c>
      <c r="AB304" s="63" t="str">
        <f t="array" aca="1" ref="AB304" ca="1">IFERROR(SMALL(IF(($H$3:$H$401=$N304)*($H$3:$H$401&lt;&gt;""),$C$3:$C$401),COLUMNS($Q:AB)),"-")</f>
        <v>-</v>
      </c>
      <c r="AC304" s="63" t="str">
        <f t="array" aca="1" ref="AC304" ca="1">IFERROR(SMALL(IF(($H$3:$H$401=$N304)*($H$3:$H$401&lt;&gt;""),$C$3:$C$401),COLUMNS($Q:AC)),"-")</f>
        <v>-</v>
      </c>
      <c r="AD304" s="63" t="str">
        <f t="array" aca="1" ref="AD304" ca="1">IFERROR(SMALL(IF(($H$3:$H$401=$N304)*($H$3:$H$401&lt;&gt;""),$C$3:$C$401),COLUMNS($Q:AD)),"-")</f>
        <v>-</v>
      </c>
      <c r="AE304" s="63" t="str">
        <f t="array" aca="1" ref="AE304" ca="1">IFERROR(SMALL(IF(($H$3:$H$401=$N304)*($H$3:$H$401&lt;&gt;""),$C$3:$C$401),COLUMNS($Q:AE)),"-")</f>
        <v>-</v>
      </c>
    </row>
    <row r="305" spans="2:31" ht="13">
      <c r="B305" s="175"/>
      <c r="C305" s="19">
        <v>303</v>
      </c>
      <c r="D305" s="22" t="str">
        <f t="array" ref="D305">IF(ISERROR(INDEX(DossardsARV,MATCH($A$3&amp;C305,triselcourse&amp;claselcourARV,0))),"-",INDEX(DossardsARV,MATCH($A$3&amp;C305,triselcourse&amp;claselcourARV,0)))</f>
        <v>-</v>
      </c>
      <c r="E305" s="117" t="str">
        <f t="shared" si="47"/>
        <v>-</v>
      </c>
      <c r="F305" s="117" t="str">
        <f t="shared" si="48"/>
        <v>-</v>
      </c>
      <c r="G305" s="21" t="str">
        <f t="array" ref="G305">IF($D305="","",IF(ISERROR(INDEX(TempsARV,MATCH($A$3&amp;D305,triselcourse&amp;DossardsARV,0))),"-",INDEX(TempsARV,MATCH($A$3&amp;D305,triselcourse&amp;DossardsARV,0))))</f>
        <v>-</v>
      </c>
      <c r="H305" s="117" t="str">
        <f t="shared" si="49"/>
        <v/>
      </c>
      <c r="I305" s="117" t="str">
        <f t="shared" si="50"/>
        <v/>
      </c>
      <c r="J305" s="117" t="str">
        <f t="shared" si="51"/>
        <v/>
      </c>
      <c r="K305" s="117" t="str">
        <f t="shared" si="52"/>
        <v/>
      </c>
      <c r="L305" s="62" t="str">
        <f t="array" aca="1" ref="L305" ca="1">IF(ISBLANK($C305),"",IF(OR(COUNTIF(clubARV5,H305)&lt;choixt5,COUNTIF($H$2:H304,H305)),"",SUM(SMALL(IF(clubARV5=H305,$C$3:$C$401),ROW(INDIRECT("1:"&amp;choixt5))))+ROW()/9^9))</f>
        <v/>
      </c>
      <c r="M305" s="36" t="str">
        <f ca="1">IF(N305="","",ROWS(M$3:M305))</f>
        <v/>
      </c>
      <c r="N305" s="1" t="str">
        <f ca="1">IF(COUNT(POINTS1b5)&lt;ROWS(N$3:N305),"",INDEX(clubARV5,MATCH(P305,POINTS1b5,0)))</f>
        <v/>
      </c>
      <c r="O305" s="1">
        <f t="shared" ca="1" si="46"/>
        <v>399</v>
      </c>
      <c r="P305" s="2" t="str">
        <f ca="1">IF(COUNT(POINTS1b5)&lt;ROWS(P$3:P305),"",SMALL(POINTS1b5,ROWS(P$3:P305)))</f>
        <v/>
      </c>
      <c r="Q305" s="40" t="str">
        <f t="array" aca="1" ref="Q305" ca="1">IFERROR(SMALL(IF(($H$3:$H$401=$N305)*($H$3:$H$401&lt;&gt;""),$C$3:$C$401),COLUMNS($Q:Q)),"-")</f>
        <v>-</v>
      </c>
      <c r="R305" s="63" t="str">
        <f t="array" aca="1" ref="R305" ca="1">IFERROR(SMALL(IF(($H$3:$H$401=$N305)*($H$3:$H$401&lt;&gt;""),$C$3:$C$401),COLUMNS($Q:R)),"-")</f>
        <v>-</v>
      </c>
      <c r="S305" s="63" t="str">
        <f t="array" aca="1" ref="S305" ca="1">IFERROR(SMALL(IF(($H$3:$H$401=$N305)*($H$3:$H$401&lt;&gt;""),$C$3:$C$401),COLUMNS($Q:S)),"-")</f>
        <v>-</v>
      </c>
      <c r="T305" s="63" t="str">
        <f t="array" aca="1" ref="T305" ca="1">IFERROR(SMALL(IF(($H$3:$H$401=$N305)*($H$3:$H$401&lt;&gt;""),$C$3:$C$401),COLUMNS($Q:T)),"-")</f>
        <v>-</v>
      </c>
      <c r="U305" s="63" t="str">
        <f t="array" aca="1" ref="U305" ca="1">IFERROR(SMALL(IF(($H$3:$H$401=$N305)*($H$3:$H$401&lt;&gt;""),$C$3:$C$401),COLUMNS($Q:U)),"-")</f>
        <v>-</v>
      </c>
      <c r="V305" s="40" t="str">
        <f t="array" aca="1" ref="V305" ca="1">IFERROR(SMALL(IF(($H$3:$H$401=$N305)*($H$3:$H$401&lt;&gt;""),$C$3:$C$401),COLUMNS($Q:V)),"-")</f>
        <v>-</v>
      </c>
      <c r="W305" s="63" t="str">
        <f t="array" aca="1" ref="W305" ca="1">IFERROR(SMALL(IF(($H$3:$H$401=$N305)*($H$3:$H$401&lt;&gt;""),$C$3:$C$401),COLUMNS($Q:W)),"-")</f>
        <v>-</v>
      </c>
      <c r="X305" s="63" t="str">
        <f t="array" aca="1" ref="X305" ca="1">IFERROR(SMALL(IF(($H$3:$H$401=$N305)*($H$3:$H$401&lt;&gt;""),$C$3:$C$401),COLUMNS($Q:X)),"-")</f>
        <v>-</v>
      </c>
      <c r="Y305" s="63" t="str">
        <f t="array" aca="1" ref="Y305" ca="1">IFERROR(SMALL(IF(($H$3:$H$401=$N305)*($H$3:$H$401&lt;&gt;""),$C$3:$C$401),COLUMNS($Q:Y)),"-")</f>
        <v>-</v>
      </c>
      <c r="Z305" s="63" t="str">
        <f t="array" aca="1" ref="Z305" ca="1">IFERROR(SMALL(IF(($H$3:$H$401=$N305)*($H$3:$H$401&lt;&gt;""),$C$3:$C$401),COLUMNS($Q:Z)),"-")</f>
        <v>-</v>
      </c>
      <c r="AA305" s="40" t="str">
        <f t="array" aca="1" ref="AA305" ca="1">IFERROR(SMALL(IF(($H$3:$H$401=$N305)*($H$3:$H$401&lt;&gt;""),$C$3:$C$401),COLUMNS($Q:AA)),"-")</f>
        <v>-</v>
      </c>
      <c r="AB305" s="63" t="str">
        <f t="array" aca="1" ref="AB305" ca="1">IFERROR(SMALL(IF(($H$3:$H$401=$N305)*($H$3:$H$401&lt;&gt;""),$C$3:$C$401),COLUMNS($Q:AB)),"-")</f>
        <v>-</v>
      </c>
      <c r="AC305" s="63" t="str">
        <f t="array" aca="1" ref="AC305" ca="1">IFERROR(SMALL(IF(($H$3:$H$401=$N305)*($H$3:$H$401&lt;&gt;""),$C$3:$C$401),COLUMNS($Q:AC)),"-")</f>
        <v>-</v>
      </c>
      <c r="AD305" s="63" t="str">
        <f t="array" aca="1" ref="AD305" ca="1">IFERROR(SMALL(IF(($H$3:$H$401=$N305)*($H$3:$H$401&lt;&gt;""),$C$3:$C$401),COLUMNS($Q:AD)),"-")</f>
        <v>-</v>
      </c>
      <c r="AE305" s="63" t="str">
        <f t="array" aca="1" ref="AE305" ca="1">IFERROR(SMALL(IF(($H$3:$H$401=$N305)*($H$3:$H$401&lt;&gt;""),$C$3:$C$401),COLUMNS($Q:AE)),"-")</f>
        <v>-</v>
      </c>
    </row>
    <row r="306" spans="2:31" ht="13">
      <c r="B306" s="175"/>
      <c r="C306" s="19">
        <v>304</v>
      </c>
      <c r="D306" s="22" t="str">
        <f t="array" ref="D306">IF(ISERROR(INDEX(DossardsARV,MATCH($A$3&amp;C306,triselcourse&amp;claselcourARV,0))),"-",INDEX(DossardsARV,MATCH($A$3&amp;C306,triselcourse&amp;claselcourARV,0)))</f>
        <v>-</v>
      </c>
      <c r="E306" s="117" t="str">
        <f t="shared" si="47"/>
        <v>-</v>
      </c>
      <c r="F306" s="117" t="str">
        <f t="shared" si="48"/>
        <v>-</v>
      </c>
      <c r="G306" s="21" t="str">
        <f t="array" ref="G306">IF($D306="","",IF(ISERROR(INDEX(TempsARV,MATCH($A$3&amp;D306,triselcourse&amp;DossardsARV,0))),"-",INDEX(TempsARV,MATCH($A$3&amp;D306,triselcourse&amp;DossardsARV,0))))</f>
        <v>-</v>
      </c>
      <c r="H306" s="117" t="str">
        <f t="shared" si="49"/>
        <v/>
      </c>
      <c r="I306" s="117" t="str">
        <f t="shared" si="50"/>
        <v/>
      </c>
      <c r="J306" s="117" t="str">
        <f t="shared" si="51"/>
        <v/>
      </c>
      <c r="K306" s="117" t="str">
        <f t="shared" si="52"/>
        <v/>
      </c>
      <c r="L306" s="62" t="str">
        <f t="array" aca="1" ref="L306" ca="1">IF(ISBLANK($C306),"",IF(OR(COUNTIF(clubARV5,H306)&lt;choixt5,COUNTIF($H$2:H305,H306)),"",SUM(SMALL(IF(clubARV5=H306,$C$3:$C$401),ROW(INDIRECT("1:"&amp;choixt5))))+ROW()/9^9))</f>
        <v/>
      </c>
      <c r="M306" s="36" t="str">
        <f ca="1">IF(N306="","",ROWS(M$3:M306))</f>
        <v/>
      </c>
      <c r="N306" s="1" t="str">
        <f ca="1">IF(COUNT(POINTS1b5)&lt;ROWS(N$3:N306),"",INDEX(clubARV5,MATCH(P306,POINTS1b5,0)))</f>
        <v/>
      </c>
      <c r="O306" s="1">
        <f t="shared" ca="1" si="46"/>
        <v>399</v>
      </c>
      <c r="P306" s="2" t="str">
        <f ca="1">IF(COUNT(POINTS1b5)&lt;ROWS(P$3:P306),"",SMALL(POINTS1b5,ROWS(P$3:P306)))</f>
        <v/>
      </c>
      <c r="Q306" s="40" t="str">
        <f t="array" aca="1" ref="Q306" ca="1">IFERROR(SMALL(IF(($H$3:$H$401=$N306)*($H$3:$H$401&lt;&gt;""),$C$3:$C$401),COLUMNS($Q:Q)),"-")</f>
        <v>-</v>
      </c>
      <c r="R306" s="63" t="str">
        <f t="array" aca="1" ref="R306" ca="1">IFERROR(SMALL(IF(($H$3:$H$401=$N306)*($H$3:$H$401&lt;&gt;""),$C$3:$C$401),COLUMNS($Q:R)),"-")</f>
        <v>-</v>
      </c>
      <c r="S306" s="63" t="str">
        <f t="array" aca="1" ref="S306" ca="1">IFERROR(SMALL(IF(($H$3:$H$401=$N306)*($H$3:$H$401&lt;&gt;""),$C$3:$C$401),COLUMNS($Q:S)),"-")</f>
        <v>-</v>
      </c>
      <c r="T306" s="63" t="str">
        <f t="array" aca="1" ref="T306" ca="1">IFERROR(SMALL(IF(($H$3:$H$401=$N306)*($H$3:$H$401&lt;&gt;""),$C$3:$C$401),COLUMNS($Q:T)),"-")</f>
        <v>-</v>
      </c>
      <c r="U306" s="63" t="str">
        <f t="array" aca="1" ref="U306" ca="1">IFERROR(SMALL(IF(($H$3:$H$401=$N306)*($H$3:$H$401&lt;&gt;""),$C$3:$C$401),COLUMNS($Q:U)),"-")</f>
        <v>-</v>
      </c>
      <c r="V306" s="40" t="str">
        <f t="array" aca="1" ref="V306" ca="1">IFERROR(SMALL(IF(($H$3:$H$401=$N306)*($H$3:$H$401&lt;&gt;""),$C$3:$C$401),COLUMNS($Q:V)),"-")</f>
        <v>-</v>
      </c>
      <c r="W306" s="63" t="str">
        <f t="array" aca="1" ref="W306" ca="1">IFERROR(SMALL(IF(($H$3:$H$401=$N306)*($H$3:$H$401&lt;&gt;""),$C$3:$C$401),COLUMNS($Q:W)),"-")</f>
        <v>-</v>
      </c>
      <c r="X306" s="63" t="str">
        <f t="array" aca="1" ref="X306" ca="1">IFERROR(SMALL(IF(($H$3:$H$401=$N306)*($H$3:$H$401&lt;&gt;""),$C$3:$C$401),COLUMNS($Q:X)),"-")</f>
        <v>-</v>
      </c>
      <c r="Y306" s="63" t="str">
        <f t="array" aca="1" ref="Y306" ca="1">IFERROR(SMALL(IF(($H$3:$H$401=$N306)*($H$3:$H$401&lt;&gt;""),$C$3:$C$401),COLUMNS($Q:Y)),"-")</f>
        <v>-</v>
      </c>
      <c r="Z306" s="63" t="str">
        <f t="array" aca="1" ref="Z306" ca="1">IFERROR(SMALL(IF(($H$3:$H$401=$N306)*($H$3:$H$401&lt;&gt;""),$C$3:$C$401),COLUMNS($Q:Z)),"-")</f>
        <v>-</v>
      </c>
      <c r="AA306" s="40" t="str">
        <f t="array" aca="1" ref="AA306" ca="1">IFERROR(SMALL(IF(($H$3:$H$401=$N306)*($H$3:$H$401&lt;&gt;""),$C$3:$C$401),COLUMNS($Q:AA)),"-")</f>
        <v>-</v>
      </c>
      <c r="AB306" s="63" t="str">
        <f t="array" aca="1" ref="AB306" ca="1">IFERROR(SMALL(IF(($H$3:$H$401=$N306)*($H$3:$H$401&lt;&gt;""),$C$3:$C$401),COLUMNS($Q:AB)),"-")</f>
        <v>-</v>
      </c>
      <c r="AC306" s="63" t="str">
        <f t="array" aca="1" ref="AC306" ca="1">IFERROR(SMALL(IF(($H$3:$H$401=$N306)*($H$3:$H$401&lt;&gt;""),$C$3:$C$401),COLUMNS($Q:AC)),"-")</f>
        <v>-</v>
      </c>
      <c r="AD306" s="63" t="str">
        <f t="array" aca="1" ref="AD306" ca="1">IFERROR(SMALL(IF(($H$3:$H$401=$N306)*($H$3:$H$401&lt;&gt;""),$C$3:$C$401),COLUMNS($Q:AD)),"-")</f>
        <v>-</v>
      </c>
      <c r="AE306" s="63" t="str">
        <f t="array" aca="1" ref="AE306" ca="1">IFERROR(SMALL(IF(($H$3:$H$401=$N306)*($H$3:$H$401&lt;&gt;""),$C$3:$C$401),COLUMNS($Q:AE)),"-")</f>
        <v>-</v>
      </c>
    </row>
    <row r="307" spans="2:31" ht="13">
      <c r="B307" s="175"/>
      <c r="C307" s="19">
        <v>305</v>
      </c>
      <c r="D307" s="22" t="str">
        <f t="array" ref="D307">IF(ISERROR(INDEX(DossardsARV,MATCH($A$3&amp;C307,triselcourse&amp;claselcourARV,0))),"-",INDEX(DossardsARV,MATCH($A$3&amp;C307,triselcourse&amp;claselcourARV,0)))</f>
        <v>-</v>
      </c>
      <c r="E307" s="117" t="str">
        <f t="shared" si="47"/>
        <v>-</v>
      </c>
      <c r="F307" s="117" t="str">
        <f t="shared" si="48"/>
        <v>-</v>
      </c>
      <c r="G307" s="21" t="str">
        <f t="array" ref="G307">IF($D307="","",IF(ISERROR(INDEX(TempsARV,MATCH($A$3&amp;D307,triselcourse&amp;DossardsARV,0))),"-",INDEX(TempsARV,MATCH($A$3&amp;D307,triselcourse&amp;DossardsARV,0))))</f>
        <v>-</v>
      </c>
      <c r="H307" s="117" t="str">
        <f t="shared" si="49"/>
        <v/>
      </c>
      <c r="I307" s="117" t="str">
        <f t="shared" si="50"/>
        <v/>
      </c>
      <c r="J307" s="117" t="str">
        <f t="shared" si="51"/>
        <v/>
      </c>
      <c r="K307" s="117" t="str">
        <f t="shared" si="52"/>
        <v/>
      </c>
      <c r="L307" s="62" t="str">
        <f t="array" aca="1" ref="L307" ca="1">IF(ISBLANK($C307),"",IF(OR(COUNTIF(clubARV5,H307)&lt;choixt5,COUNTIF($H$2:H306,H307)),"",SUM(SMALL(IF(clubARV5=H307,$C$3:$C$401),ROW(INDIRECT("1:"&amp;choixt5))))+ROW()/9^9))</f>
        <v/>
      </c>
      <c r="M307" s="36" t="str">
        <f ca="1">IF(N307="","",ROWS(M$3:M307))</f>
        <v/>
      </c>
      <c r="N307" s="1" t="str">
        <f ca="1">IF(COUNT(POINTS1b5)&lt;ROWS(N$3:N307),"",INDEX(clubARV5,MATCH(P307,POINTS1b5,0)))</f>
        <v/>
      </c>
      <c r="O307" s="1">
        <f t="shared" ca="1" si="46"/>
        <v>399</v>
      </c>
      <c r="P307" s="2" t="str">
        <f ca="1">IF(COUNT(POINTS1b5)&lt;ROWS(P$3:P307),"",SMALL(POINTS1b5,ROWS(P$3:P307)))</f>
        <v/>
      </c>
      <c r="Q307" s="40" t="str">
        <f t="array" aca="1" ref="Q307" ca="1">IFERROR(SMALL(IF(($H$3:$H$401=$N307)*($H$3:$H$401&lt;&gt;""),$C$3:$C$401),COLUMNS($Q:Q)),"-")</f>
        <v>-</v>
      </c>
      <c r="R307" s="63" t="str">
        <f t="array" aca="1" ref="R307" ca="1">IFERROR(SMALL(IF(($H$3:$H$401=$N307)*($H$3:$H$401&lt;&gt;""),$C$3:$C$401),COLUMNS($Q:R)),"-")</f>
        <v>-</v>
      </c>
      <c r="S307" s="63" t="str">
        <f t="array" aca="1" ref="S307" ca="1">IFERROR(SMALL(IF(($H$3:$H$401=$N307)*($H$3:$H$401&lt;&gt;""),$C$3:$C$401),COLUMNS($Q:S)),"-")</f>
        <v>-</v>
      </c>
      <c r="T307" s="63" t="str">
        <f t="array" aca="1" ref="T307" ca="1">IFERROR(SMALL(IF(($H$3:$H$401=$N307)*($H$3:$H$401&lt;&gt;""),$C$3:$C$401),COLUMNS($Q:T)),"-")</f>
        <v>-</v>
      </c>
      <c r="U307" s="63" t="str">
        <f t="array" aca="1" ref="U307" ca="1">IFERROR(SMALL(IF(($H$3:$H$401=$N307)*($H$3:$H$401&lt;&gt;""),$C$3:$C$401),COLUMNS($Q:U)),"-")</f>
        <v>-</v>
      </c>
      <c r="V307" s="40" t="str">
        <f t="array" aca="1" ref="V307" ca="1">IFERROR(SMALL(IF(($H$3:$H$401=$N307)*($H$3:$H$401&lt;&gt;""),$C$3:$C$401),COLUMNS($Q:V)),"-")</f>
        <v>-</v>
      </c>
      <c r="W307" s="63" t="str">
        <f t="array" aca="1" ref="W307" ca="1">IFERROR(SMALL(IF(($H$3:$H$401=$N307)*($H$3:$H$401&lt;&gt;""),$C$3:$C$401),COLUMNS($Q:W)),"-")</f>
        <v>-</v>
      </c>
      <c r="X307" s="63" t="str">
        <f t="array" aca="1" ref="X307" ca="1">IFERROR(SMALL(IF(($H$3:$H$401=$N307)*($H$3:$H$401&lt;&gt;""),$C$3:$C$401),COLUMNS($Q:X)),"-")</f>
        <v>-</v>
      </c>
      <c r="Y307" s="63" t="str">
        <f t="array" aca="1" ref="Y307" ca="1">IFERROR(SMALL(IF(($H$3:$H$401=$N307)*($H$3:$H$401&lt;&gt;""),$C$3:$C$401),COLUMNS($Q:Y)),"-")</f>
        <v>-</v>
      </c>
      <c r="Z307" s="63" t="str">
        <f t="array" aca="1" ref="Z307" ca="1">IFERROR(SMALL(IF(($H$3:$H$401=$N307)*($H$3:$H$401&lt;&gt;""),$C$3:$C$401),COLUMNS($Q:Z)),"-")</f>
        <v>-</v>
      </c>
      <c r="AA307" s="40" t="str">
        <f t="array" aca="1" ref="AA307" ca="1">IFERROR(SMALL(IF(($H$3:$H$401=$N307)*($H$3:$H$401&lt;&gt;""),$C$3:$C$401),COLUMNS($Q:AA)),"-")</f>
        <v>-</v>
      </c>
      <c r="AB307" s="63" t="str">
        <f t="array" aca="1" ref="AB307" ca="1">IFERROR(SMALL(IF(($H$3:$H$401=$N307)*($H$3:$H$401&lt;&gt;""),$C$3:$C$401),COLUMNS($Q:AB)),"-")</f>
        <v>-</v>
      </c>
      <c r="AC307" s="63" t="str">
        <f t="array" aca="1" ref="AC307" ca="1">IFERROR(SMALL(IF(($H$3:$H$401=$N307)*($H$3:$H$401&lt;&gt;""),$C$3:$C$401),COLUMNS($Q:AC)),"-")</f>
        <v>-</v>
      </c>
      <c r="AD307" s="63" t="str">
        <f t="array" aca="1" ref="AD307" ca="1">IFERROR(SMALL(IF(($H$3:$H$401=$N307)*($H$3:$H$401&lt;&gt;""),$C$3:$C$401),COLUMNS($Q:AD)),"-")</f>
        <v>-</v>
      </c>
      <c r="AE307" s="63" t="str">
        <f t="array" aca="1" ref="AE307" ca="1">IFERROR(SMALL(IF(($H$3:$H$401=$N307)*($H$3:$H$401&lt;&gt;""),$C$3:$C$401),COLUMNS($Q:AE)),"-")</f>
        <v>-</v>
      </c>
    </row>
    <row r="308" spans="2:31" ht="13">
      <c r="B308" s="175"/>
      <c r="C308" s="19">
        <v>306</v>
      </c>
      <c r="D308" s="22" t="str">
        <f t="array" ref="D308">IF(ISERROR(INDEX(DossardsARV,MATCH($A$3&amp;C308,triselcourse&amp;claselcourARV,0))),"-",INDEX(DossardsARV,MATCH($A$3&amp;C308,triselcourse&amp;claselcourARV,0)))</f>
        <v>-</v>
      </c>
      <c r="E308" s="117" t="str">
        <f t="shared" si="47"/>
        <v>-</v>
      </c>
      <c r="F308" s="117" t="str">
        <f t="shared" si="48"/>
        <v>-</v>
      </c>
      <c r="G308" s="21" t="str">
        <f t="array" ref="G308">IF($D308="","",IF(ISERROR(INDEX(TempsARV,MATCH($A$3&amp;D308,triselcourse&amp;DossardsARV,0))),"-",INDEX(TempsARV,MATCH($A$3&amp;D308,triselcourse&amp;DossardsARV,0))))</f>
        <v>-</v>
      </c>
      <c r="H308" s="117" t="str">
        <f t="shared" si="49"/>
        <v/>
      </c>
      <c r="I308" s="117" t="str">
        <f t="shared" si="50"/>
        <v/>
      </c>
      <c r="J308" s="117" t="str">
        <f t="shared" si="51"/>
        <v/>
      </c>
      <c r="K308" s="117" t="str">
        <f t="shared" si="52"/>
        <v/>
      </c>
      <c r="L308" s="62" t="str">
        <f t="array" aca="1" ref="L308" ca="1">IF(ISBLANK($C308),"",IF(OR(COUNTIF(clubARV5,H308)&lt;choixt5,COUNTIF($H$2:H307,H308)),"",SUM(SMALL(IF(clubARV5=H308,$C$3:$C$401),ROW(INDIRECT("1:"&amp;choixt5))))+ROW()/9^9))</f>
        <v/>
      </c>
      <c r="M308" s="36" t="str">
        <f ca="1">IF(N308="","",ROWS(M$3:M308))</f>
        <v/>
      </c>
      <c r="N308" s="1" t="str">
        <f ca="1">IF(COUNT(POINTS1b5)&lt;ROWS(N$3:N308),"",INDEX(clubARV5,MATCH(P308,POINTS1b5,0)))</f>
        <v/>
      </c>
      <c r="O308" s="1">
        <f t="shared" ca="1" si="46"/>
        <v>399</v>
      </c>
      <c r="P308" s="2" t="str">
        <f ca="1">IF(COUNT(POINTS1b5)&lt;ROWS(P$3:P308),"",SMALL(POINTS1b5,ROWS(P$3:P308)))</f>
        <v/>
      </c>
      <c r="Q308" s="40" t="str">
        <f t="array" aca="1" ref="Q308" ca="1">IFERROR(SMALL(IF(($H$3:$H$401=$N308)*($H$3:$H$401&lt;&gt;""),$C$3:$C$401),COLUMNS($Q:Q)),"-")</f>
        <v>-</v>
      </c>
      <c r="R308" s="63" t="str">
        <f t="array" aca="1" ref="R308" ca="1">IFERROR(SMALL(IF(($H$3:$H$401=$N308)*($H$3:$H$401&lt;&gt;""),$C$3:$C$401),COLUMNS($Q:R)),"-")</f>
        <v>-</v>
      </c>
      <c r="S308" s="63" t="str">
        <f t="array" aca="1" ref="S308" ca="1">IFERROR(SMALL(IF(($H$3:$H$401=$N308)*($H$3:$H$401&lt;&gt;""),$C$3:$C$401),COLUMNS($Q:S)),"-")</f>
        <v>-</v>
      </c>
      <c r="T308" s="63" t="str">
        <f t="array" aca="1" ref="T308" ca="1">IFERROR(SMALL(IF(($H$3:$H$401=$N308)*($H$3:$H$401&lt;&gt;""),$C$3:$C$401),COLUMNS($Q:T)),"-")</f>
        <v>-</v>
      </c>
      <c r="U308" s="63" t="str">
        <f t="array" aca="1" ref="U308" ca="1">IFERROR(SMALL(IF(($H$3:$H$401=$N308)*($H$3:$H$401&lt;&gt;""),$C$3:$C$401),COLUMNS($Q:U)),"-")</f>
        <v>-</v>
      </c>
      <c r="V308" s="40" t="str">
        <f t="array" aca="1" ref="V308" ca="1">IFERROR(SMALL(IF(($H$3:$H$401=$N308)*($H$3:$H$401&lt;&gt;""),$C$3:$C$401),COLUMNS($Q:V)),"-")</f>
        <v>-</v>
      </c>
      <c r="W308" s="63" t="str">
        <f t="array" aca="1" ref="W308" ca="1">IFERROR(SMALL(IF(($H$3:$H$401=$N308)*($H$3:$H$401&lt;&gt;""),$C$3:$C$401),COLUMNS($Q:W)),"-")</f>
        <v>-</v>
      </c>
      <c r="X308" s="63" t="str">
        <f t="array" aca="1" ref="X308" ca="1">IFERROR(SMALL(IF(($H$3:$H$401=$N308)*($H$3:$H$401&lt;&gt;""),$C$3:$C$401),COLUMNS($Q:X)),"-")</f>
        <v>-</v>
      </c>
      <c r="Y308" s="63" t="str">
        <f t="array" aca="1" ref="Y308" ca="1">IFERROR(SMALL(IF(($H$3:$H$401=$N308)*($H$3:$H$401&lt;&gt;""),$C$3:$C$401),COLUMNS($Q:Y)),"-")</f>
        <v>-</v>
      </c>
      <c r="Z308" s="63" t="str">
        <f t="array" aca="1" ref="Z308" ca="1">IFERROR(SMALL(IF(($H$3:$H$401=$N308)*($H$3:$H$401&lt;&gt;""),$C$3:$C$401),COLUMNS($Q:Z)),"-")</f>
        <v>-</v>
      </c>
      <c r="AA308" s="40" t="str">
        <f t="array" aca="1" ref="AA308" ca="1">IFERROR(SMALL(IF(($H$3:$H$401=$N308)*($H$3:$H$401&lt;&gt;""),$C$3:$C$401),COLUMNS($Q:AA)),"-")</f>
        <v>-</v>
      </c>
      <c r="AB308" s="63" t="str">
        <f t="array" aca="1" ref="AB308" ca="1">IFERROR(SMALL(IF(($H$3:$H$401=$N308)*($H$3:$H$401&lt;&gt;""),$C$3:$C$401),COLUMNS($Q:AB)),"-")</f>
        <v>-</v>
      </c>
      <c r="AC308" s="63" t="str">
        <f t="array" aca="1" ref="AC308" ca="1">IFERROR(SMALL(IF(($H$3:$H$401=$N308)*($H$3:$H$401&lt;&gt;""),$C$3:$C$401),COLUMNS($Q:AC)),"-")</f>
        <v>-</v>
      </c>
      <c r="AD308" s="63" t="str">
        <f t="array" aca="1" ref="AD308" ca="1">IFERROR(SMALL(IF(($H$3:$H$401=$N308)*($H$3:$H$401&lt;&gt;""),$C$3:$C$401),COLUMNS($Q:AD)),"-")</f>
        <v>-</v>
      </c>
      <c r="AE308" s="63" t="str">
        <f t="array" aca="1" ref="AE308" ca="1">IFERROR(SMALL(IF(($H$3:$H$401=$N308)*($H$3:$H$401&lt;&gt;""),$C$3:$C$401),COLUMNS($Q:AE)),"-")</f>
        <v>-</v>
      </c>
    </row>
    <row r="309" spans="2:31" ht="13">
      <c r="B309" s="175"/>
      <c r="C309" s="19">
        <v>307</v>
      </c>
      <c r="D309" s="22" t="str">
        <f t="array" ref="D309">IF(ISERROR(INDEX(DossardsARV,MATCH($A$3&amp;C309,triselcourse&amp;claselcourARV,0))),"-",INDEX(DossardsARV,MATCH($A$3&amp;C309,triselcourse&amp;claselcourARV,0)))</f>
        <v>-</v>
      </c>
      <c r="E309" s="117" t="str">
        <f t="shared" si="47"/>
        <v>-</v>
      </c>
      <c r="F309" s="117" t="str">
        <f t="shared" si="48"/>
        <v>-</v>
      </c>
      <c r="G309" s="21" t="str">
        <f t="array" ref="G309">IF($D309="","",IF(ISERROR(INDEX(TempsARV,MATCH($A$3&amp;D309,triselcourse&amp;DossardsARV,0))),"-",INDEX(TempsARV,MATCH($A$3&amp;D309,triselcourse&amp;DossardsARV,0))))</f>
        <v>-</v>
      </c>
      <c r="H309" s="117" t="str">
        <f t="shared" si="49"/>
        <v/>
      </c>
      <c r="I309" s="117" t="str">
        <f t="shared" si="50"/>
        <v/>
      </c>
      <c r="J309" s="117" t="str">
        <f t="shared" si="51"/>
        <v/>
      </c>
      <c r="K309" s="117" t="str">
        <f t="shared" si="52"/>
        <v/>
      </c>
      <c r="L309" s="62" t="str">
        <f t="array" aca="1" ref="L309" ca="1">IF(ISBLANK($C309),"",IF(OR(COUNTIF(clubARV5,H309)&lt;choixt5,COUNTIF($H$2:H308,H309)),"",SUM(SMALL(IF(clubARV5=H309,$C$3:$C$401),ROW(INDIRECT("1:"&amp;choixt5))))+ROW()/9^9))</f>
        <v/>
      </c>
      <c r="M309" s="36" t="str">
        <f ca="1">IF(N309="","",ROWS(M$3:M309))</f>
        <v/>
      </c>
      <c r="N309" s="1" t="str">
        <f ca="1">IF(COUNT(POINTS1b5)&lt;ROWS(N$3:N309),"",INDEX(clubARV5,MATCH(P309,POINTS1b5,0)))</f>
        <v/>
      </c>
      <c r="O309" s="1">
        <f t="shared" ca="1" si="46"/>
        <v>399</v>
      </c>
      <c r="P309" s="2" t="str">
        <f ca="1">IF(COUNT(POINTS1b5)&lt;ROWS(P$3:P309),"",SMALL(POINTS1b5,ROWS(P$3:P309)))</f>
        <v/>
      </c>
      <c r="Q309" s="40" t="str">
        <f t="array" aca="1" ref="Q309" ca="1">IFERROR(SMALL(IF(($H$3:$H$401=$N309)*($H$3:$H$401&lt;&gt;""),$C$3:$C$401),COLUMNS($Q:Q)),"-")</f>
        <v>-</v>
      </c>
      <c r="R309" s="63" t="str">
        <f t="array" aca="1" ref="R309" ca="1">IFERROR(SMALL(IF(($H$3:$H$401=$N309)*($H$3:$H$401&lt;&gt;""),$C$3:$C$401),COLUMNS($Q:R)),"-")</f>
        <v>-</v>
      </c>
      <c r="S309" s="63" t="str">
        <f t="array" aca="1" ref="S309" ca="1">IFERROR(SMALL(IF(($H$3:$H$401=$N309)*($H$3:$H$401&lt;&gt;""),$C$3:$C$401),COLUMNS($Q:S)),"-")</f>
        <v>-</v>
      </c>
      <c r="T309" s="63" t="str">
        <f t="array" aca="1" ref="T309" ca="1">IFERROR(SMALL(IF(($H$3:$H$401=$N309)*($H$3:$H$401&lt;&gt;""),$C$3:$C$401),COLUMNS($Q:T)),"-")</f>
        <v>-</v>
      </c>
      <c r="U309" s="63" t="str">
        <f t="array" aca="1" ref="U309" ca="1">IFERROR(SMALL(IF(($H$3:$H$401=$N309)*($H$3:$H$401&lt;&gt;""),$C$3:$C$401),COLUMNS($Q:U)),"-")</f>
        <v>-</v>
      </c>
      <c r="V309" s="40" t="str">
        <f t="array" aca="1" ref="V309" ca="1">IFERROR(SMALL(IF(($H$3:$H$401=$N309)*($H$3:$H$401&lt;&gt;""),$C$3:$C$401),COLUMNS($Q:V)),"-")</f>
        <v>-</v>
      </c>
      <c r="W309" s="63" t="str">
        <f t="array" aca="1" ref="W309" ca="1">IFERROR(SMALL(IF(($H$3:$H$401=$N309)*($H$3:$H$401&lt;&gt;""),$C$3:$C$401),COLUMNS($Q:W)),"-")</f>
        <v>-</v>
      </c>
      <c r="X309" s="63" t="str">
        <f t="array" aca="1" ref="X309" ca="1">IFERROR(SMALL(IF(($H$3:$H$401=$N309)*($H$3:$H$401&lt;&gt;""),$C$3:$C$401),COLUMNS($Q:X)),"-")</f>
        <v>-</v>
      </c>
      <c r="Y309" s="63" t="str">
        <f t="array" aca="1" ref="Y309" ca="1">IFERROR(SMALL(IF(($H$3:$H$401=$N309)*($H$3:$H$401&lt;&gt;""),$C$3:$C$401),COLUMNS($Q:Y)),"-")</f>
        <v>-</v>
      </c>
      <c r="Z309" s="63" t="str">
        <f t="array" aca="1" ref="Z309" ca="1">IFERROR(SMALL(IF(($H$3:$H$401=$N309)*($H$3:$H$401&lt;&gt;""),$C$3:$C$401),COLUMNS($Q:Z)),"-")</f>
        <v>-</v>
      </c>
      <c r="AA309" s="40" t="str">
        <f t="array" aca="1" ref="AA309" ca="1">IFERROR(SMALL(IF(($H$3:$H$401=$N309)*($H$3:$H$401&lt;&gt;""),$C$3:$C$401),COLUMNS($Q:AA)),"-")</f>
        <v>-</v>
      </c>
      <c r="AB309" s="63" t="str">
        <f t="array" aca="1" ref="AB309" ca="1">IFERROR(SMALL(IF(($H$3:$H$401=$N309)*($H$3:$H$401&lt;&gt;""),$C$3:$C$401),COLUMNS($Q:AB)),"-")</f>
        <v>-</v>
      </c>
      <c r="AC309" s="63" t="str">
        <f t="array" aca="1" ref="AC309" ca="1">IFERROR(SMALL(IF(($H$3:$H$401=$N309)*($H$3:$H$401&lt;&gt;""),$C$3:$C$401),COLUMNS($Q:AC)),"-")</f>
        <v>-</v>
      </c>
      <c r="AD309" s="63" t="str">
        <f t="array" aca="1" ref="AD309" ca="1">IFERROR(SMALL(IF(($H$3:$H$401=$N309)*($H$3:$H$401&lt;&gt;""),$C$3:$C$401),COLUMNS($Q:AD)),"-")</f>
        <v>-</v>
      </c>
      <c r="AE309" s="63" t="str">
        <f t="array" aca="1" ref="AE309" ca="1">IFERROR(SMALL(IF(($H$3:$H$401=$N309)*($H$3:$H$401&lt;&gt;""),$C$3:$C$401),COLUMNS($Q:AE)),"-")</f>
        <v>-</v>
      </c>
    </row>
    <row r="310" spans="2:31" ht="13">
      <c r="B310" s="175"/>
      <c r="C310" s="19">
        <v>308</v>
      </c>
      <c r="D310" s="22" t="str">
        <f t="array" ref="D310">IF(ISERROR(INDEX(DossardsARV,MATCH($A$3&amp;C310,triselcourse&amp;claselcourARV,0))),"-",INDEX(DossardsARV,MATCH($A$3&amp;C310,triselcourse&amp;claselcourARV,0)))</f>
        <v>-</v>
      </c>
      <c r="E310" s="117" t="str">
        <f t="shared" si="47"/>
        <v>-</v>
      </c>
      <c r="F310" s="117" t="str">
        <f t="shared" si="48"/>
        <v>-</v>
      </c>
      <c r="G310" s="21" t="str">
        <f t="array" ref="G310">IF($D310="","",IF(ISERROR(INDEX(TempsARV,MATCH($A$3&amp;D310,triselcourse&amp;DossardsARV,0))),"-",INDEX(TempsARV,MATCH($A$3&amp;D310,triselcourse&amp;DossardsARV,0))))</f>
        <v>-</v>
      </c>
      <c r="H310" s="117" t="str">
        <f t="shared" si="49"/>
        <v/>
      </c>
      <c r="I310" s="117" t="str">
        <f t="shared" si="50"/>
        <v/>
      </c>
      <c r="J310" s="117" t="str">
        <f t="shared" si="51"/>
        <v/>
      </c>
      <c r="K310" s="117" t="str">
        <f t="shared" si="52"/>
        <v/>
      </c>
      <c r="L310" s="62" t="str">
        <f t="array" aca="1" ref="L310" ca="1">IF(ISBLANK($C310),"",IF(OR(COUNTIF(clubARV5,H310)&lt;choixt5,COUNTIF($H$2:H309,H310)),"",SUM(SMALL(IF(clubARV5=H310,$C$3:$C$401),ROW(INDIRECT("1:"&amp;choixt5))))+ROW()/9^9))</f>
        <v/>
      </c>
      <c r="M310" s="36" t="str">
        <f ca="1">IF(N310="","",ROWS(M$3:M310))</f>
        <v/>
      </c>
      <c r="N310" s="1" t="str">
        <f ca="1">IF(COUNT(POINTS1b5)&lt;ROWS(N$3:N310),"",INDEX(clubARV5,MATCH(P310,POINTS1b5,0)))</f>
        <v/>
      </c>
      <c r="O310" s="1">
        <f t="shared" ca="1" si="46"/>
        <v>399</v>
      </c>
      <c r="P310" s="2" t="str">
        <f ca="1">IF(COUNT(POINTS1b5)&lt;ROWS(P$3:P310),"",SMALL(POINTS1b5,ROWS(P$3:P310)))</f>
        <v/>
      </c>
      <c r="Q310" s="40" t="str">
        <f t="array" aca="1" ref="Q310" ca="1">IFERROR(SMALL(IF(($H$3:$H$401=$N310)*($H$3:$H$401&lt;&gt;""),$C$3:$C$401),COLUMNS($Q:Q)),"-")</f>
        <v>-</v>
      </c>
      <c r="R310" s="63" t="str">
        <f t="array" aca="1" ref="R310" ca="1">IFERROR(SMALL(IF(($H$3:$H$401=$N310)*($H$3:$H$401&lt;&gt;""),$C$3:$C$401),COLUMNS($Q:R)),"-")</f>
        <v>-</v>
      </c>
      <c r="S310" s="63" t="str">
        <f t="array" aca="1" ref="S310" ca="1">IFERROR(SMALL(IF(($H$3:$H$401=$N310)*($H$3:$H$401&lt;&gt;""),$C$3:$C$401),COLUMNS($Q:S)),"-")</f>
        <v>-</v>
      </c>
      <c r="T310" s="63" t="str">
        <f t="array" aca="1" ref="T310" ca="1">IFERROR(SMALL(IF(($H$3:$H$401=$N310)*($H$3:$H$401&lt;&gt;""),$C$3:$C$401),COLUMNS($Q:T)),"-")</f>
        <v>-</v>
      </c>
      <c r="U310" s="63" t="str">
        <f t="array" aca="1" ref="U310" ca="1">IFERROR(SMALL(IF(($H$3:$H$401=$N310)*($H$3:$H$401&lt;&gt;""),$C$3:$C$401),COLUMNS($Q:U)),"-")</f>
        <v>-</v>
      </c>
      <c r="V310" s="40" t="str">
        <f t="array" aca="1" ref="V310" ca="1">IFERROR(SMALL(IF(($H$3:$H$401=$N310)*($H$3:$H$401&lt;&gt;""),$C$3:$C$401),COLUMNS($Q:V)),"-")</f>
        <v>-</v>
      </c>
      <c r="W310" s="63" t="str">
        <f t="array" aca="1" ref="W310" ca="1">IFERROR(SMALL(IF(($H$3:$H$401=$N310)*($H$3:$H$401&lt;&gt;""),$C$3:$C$401),COLUMNS($Q:W)),"-")</f>
        <v>-</v>
      </c>
      <c r="X310" s="63" t="str">
        <f t="array" aca="1" ref="X310" ca="1">IFERROR(SMALL(IF(($H$3:$H$401=$N310)*($H$3:$H$401&lt;&gt;""),$C$3:$C$401),COLUMNS($Q:X)),"-")</f>
        <v>-</v>
      </c>
      <c r="Y310" s="63" t="str">
        <f t="array" aca="1" ref="Y310" ca="1">IFERROR(SMALL(IF(($H$3:$H$401=$N310)*($H$3:$H$401&lt;&gt;""),$C$3:$C$401),COLUMNS($Q:Y)),"-")</f>
        <v>-</v>
      </c>
      <c r="Z310" s="63" t="str">
        <f t="array" aca="1" ref="Z310" ca="1">IFERROR(SMALL(IF(($H$3:$H$401=$N310)*($H$3:$H$401&lt;&gt;""),$C$3:$C$401),COLUMNS($Q:Z)),"-")</f>
        <v>-</v>
      </c>
      <c r="AA310" s="40" t="str">
        <f t="array" aca="1" ref="AA310" ca="1">IFERROR(SMALL(IF(($H$3:$H$401=$N310)*($H$3:$H$401&lt;&gt;""),$C$3:$C$401),COLUMNS($Q:AA)),"-")</f>
        <v>-</v>
      </c>
      <c r="AB310" s="63" t="str">
        <f t="array" aca="1" ref="AB310" ca="1">IFERROR(SMALL(IF(($H$3:$H$401=$N310)*($H$3:$H$401&lt;&gt;""),$C$3:$C$401),COLUMNS($Q:AB)),"-")</f>
        <v>-</v>
      </c>
      <c r="AC310" s="63" t="str">
        <f t="array" aca="1" ref="AC310" ca="1">IFERROR(SMALL(IF(($H$3:$H$401=$N310)*($H$3:$H$401&lt;&gt;""),$C$3:$C$401),COLUMNS($Q:AC)),"-")</f>
        <v>-</v>
      </c>
      <c r="AD310" s="63" t="str">
        <f t="array" aca="1" ref="AD310" ca="1">IFERROR(SMALL(IF(($H$3:$H$401=$N310)*($H$3:$H$401&lt;&gt;""),$C$3:$C$401),COLUMNS($Q:AD)),"-")</f>
        <v>-</v>
      </c>
      <c r="AE310" s="63" t="str">
        <f t="array" aca="1" ref="AE310" ca="1">IFERROR(SMALL(IF(($H$3:$H$401=$N310)*($H$3:$H$401&lt;&gt;""),$C$3:$C$401),COLUMNS($Q:AE)),"-")</f>
        <v>-</v>
      </c>
    </row>
    <row r="311" spans="2:31" ht="13">
      <c r="B311" s="175"/>
      <c r="C311" s="19">
        <v>309</v>
      </c>
      <c r="D311" s="22" t="str">
        <f t="array" ref="D311">IF(ISERROR(INDEX(DossardsARV,MATCH($A$3&amp;C311,triselcourse&amp;claselcourARV,0))),"-",INDEX(DossardsARV,MATCH($A$3&amp;C311,triselcourse&amp;claselcourARV,0)))</f>
        <v>-</v>
      </c>
      <c r="E311" s="117" t="str">
        <f t="shared" si="47"/>
        <v>-</v>
      </c>
      <c r="F311" s="117" t="str">
        <f t="shared" si="48"/>
        <v>-</v>
      </c>
      <c r="G311" s="21" t="str">
        <f t="array" ref="G311">IF($D311="","",IF(ISERROR(INDEX(TempsARV,MATCH($A$3&amp;D311,triselcourse&amp;DossardsARV,0))),"-",INDEX(TempsARV,MATCH($A$3&amp;D311,triselcourse&amp;DossardsARV,0))))</f>
        <v>-</v>
      </c>
      <c r="H311" s="117" t="str">
        <f t="shared" si="49"/>
        <v/>
      </c>
      <c r="I311" s="117" t="str">
        <f t="shared" si="50"/>
        <v/>
      </c>
      <c r="J311" s="117" t="str">
        <f t="shared" si="51"/>
        <v/>
      </c>
      <c r="K311" s="117" t="str">
        <f t="shared" si="52"/>
        <v/>
      </c>
      <c r="L311" s="62" t="str">
        <f t="array" aca="1" ref="L311" ca="1">IF(ISBLANK($C311),"",IF(OR(COUNTIF(clubARV5,H311)&lt;choixt5,COUNTIF($H$2:H310,H311)),"",SUM(SMALL(IF(clubARV5=H311,$C$3:$C$401),ROW(INDIRECT("1:"&amp;choixt5))))+ROW()/9^9))</f>
        <v/>
      </c>
      <c r="M311" s="36" t="str">
        <f ca="1">IF(N311="","",ROWS(M$3:M311))</f>
        <v/>
      </c>
      <c r="N311" s="1" t="str">
        <f ca="1">IF(COUNT(POINTS1b5)&lt;ROWS(N$3:N311),"",INDEX(clubARV5,MATCH(P311,POINTS1b5,0)))</f>
        <v/>
      </c>
      <c r="O311" s="1">
        <f t="shared" ca="1" si="46"/>
        <v>399</v>
      </c>
      <c r="P311" s="2" t="str">
        <f ca="1">IF(COUNT(POINTS1b5)&lt;ROWS(P$3:P311),"",SMALL(POINTS1b5,ROWS(P$3:P311)))</f>
        <v/>
      </c>
      <c r="Q311" s="40" t="str">
        <f t="array" aca="1" ref="Q311" ca="1">IFERROR(SMALL(IF(($H$3:$H$401=$N311)*($H$3:$H$401&lt;&gt;""),$C$3:$C$401),COLUMNS($Q:Q)),"-")</f>
        <v>-</v>
      </c>
      <c r="R311" s="63" t="str">
        <f t="array" aca="1" ref="R311" ca="1">IFERROR(SMALL(IF(($H$3:$H$401=$N311)*($H$3:$H$401&lt;&gt;""),$C$3:$C$401),COLUMNS($Q:R)),"-")</f>
        <v>-</v>
      </c>
      <c r="S311" s="63" t="str">
        <f t="array" aca="1" ref="S311" ca="1">IFERROR(SMALL(IF(($H$3:$H$401=$N311)*($H$3:$H$401&lt;&gt;""),$C$3:$C$401),COLUMNS($Q:S)),"-")</f>
        <v>-</v>
      </c>
      <c r="T311" s="63" t="str">
        <f t="array" aca="1" ref="T311" ca="1">IFERROR(SMALL(IF(($H$3:$H$401=$N311)*($H$3:$H$401&lt;&gt;""),$C$3:$C$401),COLUMNS($Q:T)),"-")</f>
        <v>-</v>
      </c>
      <c r="U311" s="63" t="str">
        <f t="array" aca="1" ref="U311" ca="1">IFERROR(SMALL(IF(($H$3:$H$401=$N311)*($H$3:$H$401&lt;&gt;""),$C$3:$C$401),COLUMNS($Q:U)),"-")</f>
        <v>-</v>
      </c>
      <c r="V311" s="40" t="str">
        <f t="array" aca="1" ref="V311" ca="1">IFERROR(SMALL(IF(($H$3:$H$401=$N311)*($H$3:$H$401&lt;&gt;""),$C$3:$C$401),COLUMNS($Q:V)),"-")</f>
        <v>-</v>
      </c>
      <c r="W311" s="63" t="str">
        <f t="array" aca="1" ref="W311" ca="1">IFERROR(SMALL(IF(($H$3:$H$401=$N311)*($H$3:$H$401&lt;&gt;""),$C$3:$C$401),COLUMNS($Q:W)),"-")</f>
        <v>-</v>
      </c>
      <c r="X311" s="63" t="str">
        <f t="array" aca="1" ref="X311" ca="1">IFERROR(SMALL(IF(($H$3:$H$401=$N311)*($H$3:$H$401&lt;&gt;""),$C$3:$C$401),COLUMNS($Q:X)),"-")</f>
        <v>-</v>
      </c>
      <c r="Y311" s="63" t="str">
        <f t="array" aca="1" ref="Y311" ca="1">IFERROR(SMALL(IF(($H$3:$H$401=$N311)*($H$3:$H$401&lt;&gt;""),$C$3:$C$401),COLUMNS($Q:Y)),"-")</f>
        <v>-</v>
      </c>
      <c r="Z311" s="63" t="str">
        <f t="array" aca="1" ref="Z311" ca="1">IFERROR(SMALL(IF(($H$3:$H$401=$N311)*($H$3:$H$401&lt;&gt;""),$C$3:$C$401),COLUMNS($Q:Z)),"-")</f>
        <v>-</v>
      </c>
      <c r="AA311" s="40" t="str">
        <f t="array" aca="1" ref="AA311" ca="1">IFERROR(SMALL(IF(($H$3:$H$401=$N311)*($H$3:$H$401&lt;&gt;""),$C$3:$C$401),COLUMNS($Q:AA)),"-")</f>
        <v>-</v>
      </c>
      <c r="AB311" s="63" t="str">
        <f t="array" aca="1" ref="AB311" ca="1">IFERROR(SMALL(IF(($H$3:$H$401=$N311)*($H$3:$H$401&lt;&gt;""),$C$3:$C$401),COLUMNS($Q:AB)),"-")</f>
        <v>-</v>
      </c>
      <c r="AC311" s="63" t="str">
        <f t="array" aca="1" ref="AC311" ca="1">IFERROR(SMALL(IF(($H$3:$H$401=$N311)*($H$3:$H$401&lt;&gt;""),$C$3:$C$401),COLUMNS($Q:AC)),"-")</f>
        <v>-</v>
      </c>
      <c r="AD311" s="63" t="str">
        <f t="array" aca="1" ref="AD311" ca="1">IFERROR(SMALL(IF(($H$3:$H$401=$N311)*($H$3:$H$401&lt;&gt;""),$C$3:$C$401),COLUMNS($Q:AD)),"-")</f>
        <v>-</v>
      </c>
      <c r="AE311" s="63" t="str">
        <f t="array" aca="1" ref="AE311" ca="1">IFERROR(SMALL(IF(($H$3:$H$401=$N311)*($H$3:$H$401&lt;&gt;""),$C$3:$C$401),COLUMNS($Q:AE)),"-")</f>
        <v>-</v>
      </c>
    </row>
    <row r="312" spans="2:31" ht="13">
      <c r="B312" s="175"/>
      <c r="C312" s="19">
        <v>310</v>
      </c>
      <c r="D312" s="22" t="str">
        <f t="array" ref="D312">IF(ISERROR(INDEX(DossardsARV,MATCH($A$3&amp;C312,triselcourse&amp;claselcourARV,0))),"-",INDEX(DossardsARV,MATCH($A$3&amp;C312,triselcourse&amp;claselcourARV,0)))</f>
        <v>-</v>
      </c>
      <c r="E312" s="117" t="str">
        <f t="shared" si="47"/>
        <v>-</v>
      </c>
      <c r="F312" s="117" t="str">
        <f t="shared" si="48"/>
        <v>-</v>
      </c>
      <c r="G312" s="21" t="str">
        <f t="array" ref="G312">IF($D312="","",IF(ISERROR(INDEX(TempsARV,MATCH($A$3&amp;D312,triselcourse&amp;DossardsARV,0))),"-",INDEX(TempsARV,MATCH($A$3&amp;D312,triselcourse&amp;DossardsARV,0))))</f>
        <v>-</v>
      </c>
      <c r="H312" s="117" t="str">
        <f t="shared" si="49"/>
        <v/>
      </c>
      <c r="I312" s="117" t="str">
        <f t="shared" si="50"/>
        <v/>
      </c>
      <c r="J312" s="117" t="str">
        <f t="shared" si="51"/>
        <v/>
      </c>
      <c r="K312" s="117" t="str">
        <f t="shared" si="52"/>
        <v/>
      </c>
      <c r="L312" s="62" t="str">
        <f t="array" aca="1" ref="L312" ca="1">IF(ISBLANK($C312),"",IF(OR(COUNTIF(clubARV5,H312)&lt;choixt5,COUNTIF($H$2:H311,H312)),"",SUM(SMALL(IF(clubARV5=H312,$C$3:$C$401),ROW(INDIRECT("1:"&amp;choixt5))))+ROW()/9^9))</f>
        <v/>
      </c>
      <c r="M312" s="36" t="str">
        <f ca="1">IF(N312="","",ROWS(M$3:M312))</f>
        <v/>
      </c>
      <c r="N312" s="1" t="str">
        <f ca="1">IF(COUNT(POINTS1b5)&lt;ROWS(N$3:N312),"",INDEX(clubARV5,MATCH(P312,POINTS1b5,0)))</f>
        <v/>
      </c>
      <c r="O312" s="1">
        <f t="shared" ca="1" si="46"/>
        <v>399</v>
      </c>
      <c r="P312" s="2" t="str">
        <f ca="1">IF(COUNT(POINTS1b5)&lt;ROWS(P$3:P312),"",SMALL(POINTS1b5,ROWS(P$3:P312)))</f>
        <v/>
      </c>
      <c r="Q312" s="40" t="str">
        <f t="array" aca="1" ref="Q312" ca="1">IFERROR(SMALL(IF(($H$3:$H$401=$N312)*($H$3:$H$401&lt;&gt;""),$C$3:$C$401),COLUMNS($Q:Q)),"-")</f>
        <v>-</v>
      </c>
      <c r="R312" s="63" t="str">
        <f t="array" aca="1" ref="R312" ca="1">IFERROR(SMALL(IF(($H$3:$H$401=$N312)*($H$3:$H$401&lt;&gt;""),$C$3:$C$401),COLUMNS($Q:R)),"-")</f>
        <v>-</v>
      </c>
      <c r="S312" s="63" t="str">
        <f t="array" aca="1" ref="S312" ca="1">IFERROR(SMALL(IF(($H$3:$H$401=$N312)*($H$3:$H$401&lt;&gt;""),$C$3:$C$401),COLUMNS($Q:S)),"-")</f>
        <v>-</v>
      </c>
      <c r="T312" s="63" t="str">
        <f t="array" aca="1" ref="T312" ca="1">IFERROR(SMALL(IF(($H$3:$H$401=$N312)*($H$3:$H$401&lt;&gt;""),$C$3:$C$401),COLUMNS($Q:T)),"-")</f>
        <v>-</v>
      </c>
      <c r="U312" s="63" t="str">
        <f t="array" aca="1" ref="U312" ca="1">IFERROR(SMALL(IF(($H$3:$H$401=$N312)*($H$3:$H$401&lt;&gt;""),$C$3:$C$401),COLUMNS($Q:U)),"-")</f>
        <v>-</v>
      </c>
      <c r="V312" s="40" t="str">
        <f t="array" aca="1" ref="V312" ca="1">IFERROR(SMALL(IF(($H$3:$H$401=$N312)*($H$3:$H$401&lt;&gt;""),$C$3:$C$401),COLUMNS($Q:V)),"-")</f>
        <v>-</v>
      </c>
      <c r="W312" s="63" t="str">
        <f t="array" aca="1" ref="W312" ca="1">IFERROR(SMALL(IF(($H$3:$H$401=$N312)*($H$3:$H$401&lt;&gt;""),$C$3:$C$401),COLUMNS($Q:W)),"-")</f>
        <v>-</v>
      </c>
      <c r="X312" s="63" t="str">
        <f t="array" aca="1" ref="X312" ca="1">IFERROR(SMALL(IF(($H$3:$H$401=$N312)*($H$3:$H$401&lt;&gt;""),$C$3:$C$401),COLUMNS($Q:X)),"-")</f>
        <v>-</v>
      </c>
      <c r="Y312" s="63" t="str">
        <f t="array" aca="1" ref="Y312" ca="1">IFERROR(SMALL(IF(($H$3:$H$401=$N312)*($H$3:$H$401&lt;&gt;""),$C$3:$C$401),COLUMNS($Q:Y)),"-")</f>
        <v>-</v>
      </c>
      <c r="Z312" s="63" t="str">
        <f t="array" aca="1" ref="Z312" ca="1">IFERROR(SMALL(IF(($H$3:$H$401=$N312)*($H$3:$H$401&lt;&gt;""),$C$3:$C$401),COLUMNS($Q:Z)),"-")</f>
        <v>-</v>
      </c>
      <c r="AA312" s="40" t="str">
        <f t="array" aca="1" ref="AA312" ca="1">IFERROR(SMALL(IF(($H$3:$H$401=$N312)*($H$3:$H$401&lt;&gt;""),$C$3:$C$401),COLUMNS($Q:AA)),"-")</f>
        <v>-</v>
      </c>
      <c r="AB312" s="63" t="str">
        <f t="array" aca="1" ref="AB312" ca="1">IFERROR(SMALL(IF(($H$3:$H$401=$N312)*($H$3:$H$401&lt;&gt;""),$C$3:$C$401),COLUMNS($Q:AB)),"-")</f>
        <v>-</v>
      </c>
      <c r="AC312" s="63" t="str">
        <f t="array" aca="1" ref="AC312" ca="1">IFERROR(SMALL(IF(($H$3:$H$401=$N312)*($H$3:$H$401&lt;&gt;""),$C$3:$C$401),COLUMNS($Q:AC)),"-")</f>
        <v>-</v>
      </c>
      <c r="AD312" s="63" t="str">
        <f t="array" aca="1" ref="AD312" ca="1">IFERROR(SMALL(IF(($H$3:$H$401=$N312)*($H$3:$H$401&lt;&gt;""),$C$3:$C$401),COLUMNS($Q:AD)),"-")</f>
        <v>-</v>
      </c>
      <c r="AE312" s="63" t="str">
        <f t="array" aca="1" ref="AE312" ca="1">IFERROR(SMALL(IF(($H$3:$H$401=$N312)*($H$3:$H$401&lt;&gt;""),$C$3:$C$401),COLUMNS($Q:AE)),"-")</f>
        <v>-</v>
      </c>
    </row>
    <row r="313" spans="2:31" ht="13">
      <c r="B313" s="175"/>
      <c r="C313" s="19">
        <v>311</v>
      </c>
      <c r="D313" s="22" t="str">
        <f t="array" ref="D313">IF(ISERROR(INDEX(DossardsARV,MATCH($A$3&amp;C313,triselcourse&amp;claselcourARV,0))),"-",INDEX(DossardsARV,MATCH($A$3&amp;C313,triselcourse&amp;claselcourARV,0)))</f>
        <v>-</v>
      </c>
      <c r="E313" s="117" t="str">
        <f t="shared" si="47"/>
        <v>-</v>
      </c>
      <c r="F313" s="117" t="str">
        <f t="shared" si="48"/>
        <v>-</v>
      </c>
      <c r="G313" s="21" t="str">
        <f t="array" ref="G313">IF($D313="","",IF(ISERROR(INDEX(TempsARV,MATCH($A$3&amp;D313,triselcourse&amp;DossardsARV,0))),"-",INDEX(TempsARV,MATCH($A$3&amp;D313,triselcourse&amp;DossardsARV,0))))</f>
        <v>-</v>
      </c>
      <c r="H313" s="117" t="str">
        <f t="shared" si="49"/>
        <v/>
      </c>
      <c r="I313" s="117" t="str">
        <f t="shared" si="50"/>
        <v/>
      </c>
      <c r="J313" s="117" t="str">
        <f t="shared" si="51"/>
        <v/>
      </c>
      <c r="K313" s="117" t="str">
        <f t="shared" si="52"/>
        <v/>
      </c>
      <c r="L313" s="62" t="str">
        <f t="array" aca="1" ref="L313" ca="1">IF(ISBLANK($C313),"",IF(OR(COUNTIF(clubARV5,H313)&lt;choixt5,COUNTIF($H$2:H312,H313)),"",SUM(SMALL(IF(clubARV5=H313,$C$3:$C$401),ROW(INDIRECT("1:"&amp;choixt5))))+ROW()/9^9))</f>
        <v/>
      </c>
      <c r="M313" s="36" t="str">
        <f ca="1">IF(N313="","",ROWS(M$3:M313))</f>
        <v/>
      </c>
      <c r="N313" s="1" t="str">
        <f ca="1">IF(COUNT(POINTS1b5)&lt;ROWS(N$3:N313),"",INDEX(clubARV5,MATCH(P313,POINTS1b5,0)))</f>
        <v/>
      </c>
      <c r="O313" s="1">
        <f t="shared" ca="1" si="46"/>
        <v>399</v>
      </c>
      <c r="P313" s="2" t="str">
        <f ca="1">IF(COUNT(POINTS1b5)&lt;ROWS(P$3:P313),"",SMALL(POINTS1b5,ROWS(P$3:P313)))</f>
        <v/>
      </c>
      <c r="Q313" s="40" t="str">
        <f t="array" aca="1" ref="Q313" ca="1">IFERROR(SMALL(IF(($H$3:$H$401=$N313)*($H$3:$H$401&lt;&gt;""),$C$3:$C$401),COLUMNS($Q:Q)),"-")</f>
        <v>-</v>
      </c>
      <c r="R313" s="63" t="str">
        <f t="array" aca="1" ref="R313" ca="1">IFERROR(SMALL(IF(($H$3:$H$401=$N313)*($H$3:$H$401&lt;&gt;""),$C$3:$C$401),COLUMNS($Q:R)),"-")</f>
        <v>-</v>
      </c>
      <c r="S313" s="63" t="str">
        <f t="array" aca="1" ref="S313" ca="1">IFERROR(SMALL(IF(($H$3:$H$401=$N313)*($H$3:$H$401&lt;&gt;""),$C$3:$C$401),COLUMNS($Q:S)),"-")</f>
        <v>-</v>
      </c>
      <c r="T313" s="63" t="str">
        <f t="array" aca="1" ref="T313" ca="1">IFERROR(SMALL(IF(($H$3:$H$401=$N313)*($H$3:$H$401&lt;&gt;""),$C$3:$C$401),COLUMNS($Q:T)),"-")</f>
        <v>-</v>
      </c>
      <c r="U313" s="63" t="str">
        <f t="array" aca="1" ref="U313" ca="1">IFERROR(SMALL(IF(($H$3:$H$401=$N313)*($H$3:$H$401&lt;&gt;""),$C$3:$C$401),COLUMNS($Q:U)),"-")</f>
        <v>-</v>
      </c>
      <c r="V313" s="40" t="str">
        <f t="array" aca="1" ref="V313" ca="1">IFERROR(SMALL(IF(($H$3:$H$401=$N313)*($H$3:$H$401&lt;&gt;""),$C$3:$C$401),COLUMNS($Q:V)),"-")</f>
        <v>-</v>
      </c>
      <c r="W313" s="63" t="str">
        <f t="array" aca="1" ref="W313" ca="1">IFERROR(SMALL(IF(($H$3:$H$401=$N313)*($H$3:$H$401&lt;&gt;""),$C$3:$C$401),COLUMNS($Q:W)),"-")</f>
        <v>-</v>
      </c>
      <c r="X313" s="63" t="str">
        <f t="array" aca="1" ref="X313" ca="1">IFERROR(SMALL(IF(($H$3:$H$401=$N313)*($H$3:$H$401&lt;&gt;""),$C$3:$C$401),COLUMNS($Q:X)),"-")</f>
        <v>-</v>
      </c>
      <c r="Y313" s="63" t="str">
        <f t="array" aca="1" ref="Y313" ca="1">IFERROR(SMALL(IF(($H$3:$H$401=$N313)*($H$3:$H$401&lt;&gt;""),$C$3:$C$401),COLUMNS($Q:Y)),"-")</f>
        <v>-</v>
      </c>
      <c r="Z313" s="63" t="str">
        <f t="array" aca="1" ref="Z313" ca="1">IFERROR(SMALL(IF(($H$3:$H$401=$N313)*($H$3:$H$401&lt;&gt;""),$C$3:$C$401),COLUMNS($Q:Z)),"-")</f>
        <v>-</v>
      </c>
      <c r="AA313" s="40" t="str">
        <f t="array" aca="1" ref="AA313" ca="1">IFERROR(SMALL(IF(($H$3:$H$401=$N313)*($H$3:$H$401&lt;&gt;""),$C$3:$C$401),COLUMNS($Q:AA)),"-")</f>
        <v>-</v>
      </c>
      <c r="AB313" s="63" t="str">
        <f t="array" aca="1" ref="AB313" ca="1">IFERROR(SMALL(IF(($H$3:$H$401=$N313)*($H$3:$H$401&lt;&gt;""),$C$3:$C$401),COLUMNS($Q:AB)),"-")</f>
        <v>-</v>
      </c>
      <c r="AC313" s="63" t="str">
        <f t="array" aca="1" ref="AC313" ca="1">IFERROR(SMALL(IF(($H$3:$H$401=$N313)*($H$3:$H$401&lt;&gt;""),$C$3:$C$401),COLUMNS($Q:AC)),"-")</f>
        <v>-</v>
      </c>
      <c r="AD313" s="63" t="str">
        <f t="array" aca="1" ref="AD313" ca="1">IFERROR(SMALL(IF(($H$3:$H$401=$N313)*($H$3:$H$401&lt;&gt;""),$C$3:$C$401),COLUMNS($Q:AD)),"-")</f>
        <v>-</v>
      </c>
      <c r="AE313" s="63" t="str">
        <f t="array" aca="1" ref="AE313" ca="1">IFERROR(SMALL(IF(($H$3:$H$401=$N313)*($H$3:$H$401&lt;&gt;""),$C$3:$C$401),COLUMNS($Q:AE)),"-")</f>
        <v>-</v>
      </c>
    </row>
    <row r="314" spans="2:31" ht="13">
      <c r="B314" s="175"/>
      <c r="C314" s="19">
        <v>312</v>
      </c>
      <c r="D314" s="22" t="str">
        <f t="array" ref="D314">IF(ISERROR(INDEX(DossardsARV,MATCH($A$3&amp;C314,triselcourse&amp;claselcourARV,0))),"-",INDEX(DossardsARV,MATCH($A$3&amp;C314,triselcourse&amp;claselcourARV,0)))</f>
        <v>-</v>
      </c>
      <c r="E314" s="117" t="str">
        <f t="shared" si="47"/>
        <v>-</v>
      </c>
      <c r="F314" s="117" t="str">
        <f t="shared" si="48"/>
        <v>-</v>
      </c>
      <c r="G314" s="21" t="str">
        <f t="array" ref="G314">IF($D314="","",IF(ISERROR(INDEX(TempsARV,MATCH($A$3&amp;D314,triselcourse&amp;DossardsARV,0))),"-",INDEX(TempsARV,MATCH($A$3&amp;D314,triselcourse&amp;DossardsARV,0))))</f>
        <v>-</v>
      </c>
      <c r="H314" s="117" t="str">
        <f t="shared" si="49"/>
        <v/>
      </c>
      <c r="I314" s="117" t="str">
        <f t="shared" si="50"/>
        <v/>
      </c>
      <c r="J314" s="117" t="str">
        <f t="shared" si="51"/>
        <v/>
      </c>
      <c r="K314" s="117" t="str">
        <f t="shared" si="52"/>
        <v/>
      </c>
      <c r="L314" s="62" t="str">
        <f t="array" aca="1" ref="L314" ca="1">IF(ISBLANK($C314),"",IF(OR(COUNTIF(clubARV5,H314)&lt;choixt5,COUNTIF($H$2:H313,H314)),"",SUM(SMALL(IF(clubARV5=H314,$C$3:$C$401),ROW(INDIRECT("1:"&amp;choixt5))))+ROW()/9^9))</f>
        <v/>
      </c>
      <c r="M314" s="36" t="str">
        <f ca="1">IF(N314="","",ROWS(M$3:M314))</f>
        <v/>
      </c>
      <c r="N314" s="1" t="str">
        <f ca="1">IF(COUNT(POINTS1b5)&lt;ROWS(N$3:N314),"",INDEX(clubARV5,MATCH(P314,POINTS1b5,0)))</f>
        <v/>
      </c>
      <c r="O314" s="1">
        <f t="shared" ca="1" si="46"/>
        <v>399</v>
      </c>
      <c r="P314" s="2" t="str">
        <f ca="1">IF(COUNT(POINTS1b5)&lt;ROWS(P$3:P314),"",SMALL(POINTS1b5,ROWS(P$3:P314)))</f>
        <v/>
      </c>
      <c r="Q314" s="40" t="str">
        <f t="array" aca="1" ref="Q314" ca="1">IFERROR(SMALL(IF(($H$3:$H$401=$N314)*($H$3:$H$401&lt;&gt;""),$C$3:$C$401),COLUMNS($Q:Q)),"-")</f>
        <v>-</v>
      </c>
      <c r="R314" s="63" t="str">
        <f t="array" aca="1" ref="R314" ca="1">IFERROR(SMALL(IF(($H$3:$H$401=$N314)*($H$3:$H$401&lt;&gt;""),$C$3:$C$401),COLUMNS($Q:R)),"-")</f>
        <v>-</v>
      </c>
      <c r="S314" s="63" t="str">
        <f t="array" aca="1" ref="S314" ca="1">IFERROR(SMALL(IF(($H$3:$H$401=$N314)*($H$3:$H$401&lt;&gt;""),$C$3:$C$401),COLUMNS($Q:S)),"-")</f>
        <v>-</v>
      </c>
      <c r="T314" s="63" t="str">
        <f t="array" aca="1" ref="T314" ca="1">IFERROR(SMALL(IF(($H$3:$H$401=$N314)*($H$3:$H$401&lt;&gt;""),$C$3:$C$401),COLUMNS($Q:T)),"-")</f>
        <v>-</v>
      </c>
      <c r="U314" s="63" t="str">
        <f t="array" aca="1" ref="U314" ca="1">IFERROR(SMALL(IF(($H$3:$H$401=$N314)*($H$3:$H$401&lt;&gt;""),$C$3:$C$401),COLUMNS($Q:U)),"-")</f>
        <v>-</v>
      </c>
      <c r="V314" s="40" t="str">
        <f t="array" aca="1" ref="V314" ca="1">IFERROR(SMALL(IF(($H$3:$H$401=$N314)*($H$3:$H$401&lt;&gt;""),$C$3:$C$401),COLUMNS($Q:V)),"-")</f>
        <v>-</v>
      </c>
      <c r="W314" s="63" t="str">
        <f t="array" aca="1" ref="W314" ca="1">IFERROR(SMALL(IF(($H$3:$H$401=$N314)*($H$3:$H$401&lt;&gt;""),$C$3:$C$401),COLUMNS($Q:W)),"-")</f>
        <v>-</v>
      </c>
      <c r="X314" s="63" t="str">
        <f t="array" aca="1" ref="X314" ca="1">IFERROR(SMALL(IF(($H$3:$H$401=$N314)*($H$3:$H$401&lt;&gt;""),$C$3:$C$401),COLUMNS($Q:X)),"-")</f>
        <v>-</v>
      </c>
      <c r="Y314" s="63" t="str">
        <f t="array" aca="1" ref="Y314" ca="1">IFERROR(SMALL(IF(($H$3:$H$401=$N314)*($H$3:$H$401&lt;&gt;""),$C$3:$C$401),COLUMNS($Q:Y)),"-")</f>
        <v>-</v>
      </c>
      <c r="Z314" s="63" t="str">
        <f t="array" aca="1" ref="Z314" ca="1">IFERROR(SMALL(IF(($H$3:$H$401=$N314)*($H$3:$H$401&lt;&gt;""),$C$3:$C$401),COLUMNS($Q:Z)),"-")</f>
        <v>-</v>
      </c>
      <c r="AA314" s="40" t="str">
        <f t="array" aca="1" ref="AA314" ca="1">IFERROR(SMALL(IF(($H$3:$H$401=$N314)*($H$3:$H$401&lt;&gt;""),$C$3:$C$401),COLUMNS($Q:AA)),"-")</f>
        <v>-</v>
      </c>
      <c r="AB314" s="63" t="str">
        <f t="array" aca="1" ref="AB314" ca="1">IFERROR(SMALL(IF(($H$3:$H$401=$N314)*($H$3:$H$401&lt;&gt;""),$C$3:$C$401),COLUMNS($Q:AB)),"-")</f>
        <v>-</v>
      </c>
      <c r="AC314" s="63" t="str">
        <f t="array" aca="1" ref="AC314" ca="1">IFERROR(SMALL(IF(($H$3:$H$401=$N314)*($H$3:$H$401&lt;&gt;""),$C$3:$C$401),COLUMNS($Q:AC)),"-")</f>
        <v>-</v>
      </c>
      <c r="AD314" s="63" t="str">
        <f t="array" aca="1" ref="AD314" ca="1">IFERROR(SMALL(IF(($H$3:$H$401=$N314)*($H$3:$H$401&lt;&gt;""),$C$3:$C$401),COLUMNS($Q:AD)),"-")</f>
        <v>-</v>
      </c>
      <c r="AE314" s="63" t="str">
        <f t="array" aca="1" ref="AE314" ca="1">IFERROR(SMALL(IF(($H$3:$H$401=$N314)*($H$3:$H$401&lt;&gt;""),$C$3:$C$401),COLUMNS($Q:AE)),"-")</f>
        <v>-</v>
      </c>
    </row>
    <row r="315" spans="2:31" ht="13">
      <c r="B315" s="175"/>
      <c r="C315" s="19">
        <v>313</v>
      </c>
      <c r="D315" s="22" t="str">
        <f t="array" ref="D315">IF(ISERROR(INDEX(DossardsARV,MATCH($A$3&amp;C315,triselcourse&amp;claselcourARV,0))),"-",INDEX(DossardsARV,MATCH($A$3&amp;C315,triselcourse&amp;claselcourARV,0)))</f>
        <v>-</v>
      </c>
      <c r="E315" s="117" t="str">
        <f t="shared" si="47"/>
        <v>-</v>
      </c>
      <c r="F315" s="117" t="str">
        <f t="shared" si="48"/>
        <v>-</v>
      </c>
      <c r="G315" s="21" t="str">
        <f t="array" ref="G315">IF($D315="","",IF(ISERROR(INDEX(TempsARV,MATCH($A$3&amp;D315,triselcourse&amp;DossardsARV,0))),"-",INDEX(TempsARV,MATCH($A$3&amp;D315,triselcourse&amp;DossardsARV,0))))</f>
        <v>-</v>
      </c>
      <c r="H315" s="117" t="str">
        <f t="shared" si="49"/>
        <v/>
      </c>
      <c r="I315" s="117" t="str">
        <f t="shared" si="50"/>
        <v/>
      </c>
      <c r="J315" s="117" t="str">
        <f t="shared" si="51"/>
        <v/>
      </c>
      <c r="K315" s="117" t="str">
        <f t="shared" si="52"/>
        <v/>
      </c>
      <c r="L315" s="62" t="str">
        <f t="array" aca="1" ref="L315" ca="1">IF(ISBLANK($C315),"",IF(OR(COUNTIF(clubARV5,H315)&lt;choixt5,COUNTIF($H$2:H314,H315)),"",SUM(SMALL(IF(clubARV5=H315,$C$3:$C$401),ROW(INDIRECT("1:"&amp;choixt5))))+ROW()/9^9))</f>
        <v/>
      </c>
      <c r="M315" s="36" t="str">
        <f ca="1">IF(N315="","",ROWS(M$3:M315))</f>
        <v/>
      </c>
      <c r="N315" s="1" t="str">
        <f ca="1">IF(COUNT(POINTS1b5)&lt;ROWS(N$3:N315),"",INDEX(clubARV5,MATCH(P315,POINTS1b5,0)))</f>
        <v/>
      </c>
      <c r="O315" s="1">
        <f t="shared" ca="1" si="46"/>
        <v>399</v>
      </c>
      <c r="P315" s="2" t="str">
        <f ca="1">IF(COUNT(POINTS1b5)&lt;ROWS(P$3:P315),"",SMALL(POINTS1b5,ROWS(P$3:P315)))</f>
        <v/>
      </c>
      <c r="Q315" s="40" t="str">
        <f t="array" aca="1" ref="Q315" ca="1">IFERROR(SMALL(IF(($H$3:$H$401=$N315)*($H$3:$H$401&lt;&gt;""),$C$3:$C$401),COLUMNS($Q:Q)),"-")</f>
        <v>-</v>
      </c>
      <c r="R315" s="63" t="str">
        <f t="array" aca="1" ref="R315" ca="1">IFERROR(SMALL(IF(($H$3:$H$401=$N315)*($H$3:$H$401&lt;&gt;""),$C$3:$C$401),COLUMNS($Q:R)),"-")</f>
        <v>-</v>
      </c>
      <c r="S315" s="63" t="str">
        <f t="array" aca="1" ref="S315" ca="1">IFERROR(SMALL(IF(($H$3:$H$401=$N315)*($H$3:$H$401&lt;&gt;""),$C$3:$C$401),COLUMNS($Q:S)),"-")</f>
        <v>-</v>
      </c>
      <c r="T315" s="63" t="str">
        <f t="array" aca="1" ref="T315" ca="1">IFERROR(SMALL(IF(($H$3:$H$401=$N315)*($H$3:$H$401&lt;&gt;""),$C$3:$C$401),COLUMNS($Q:T)),"-")</f>
        <v>-</v>
      </c>
      <c r="U315" s="63" t="str">
        <f t="array" aca="1" ref="U315" ca="1">IFERROR(SMALL(IF(($H$3:$H$401=$N315)*($H$3:$H$401&lt;&gt;""),$C$3:$C$401),COLUMNS($Q:U)),"-")</f>
        <v>-</v>
      </c>
      <c r="V315" s="40" t="str">
        <f t="array" aca="1" ref="V315" ca="1">IFERROR(SMALL(IF(($H$3:$H$401=$N315)*($H$3:$H$401&lt;&gt;""),$C$3:$C$401),COLUMNS($Q:V)),"-")</f>
        <v>-</v>
      </c>
      <c r="W315" s="63" t="str">
        <f t="array" aca="1" ref="W315" ca="1">IFERROR(SMALL(IF(($H$3:$H$401=$N315)*($H$3:$H$401&lt;&gt;""),$C$3:$C$401),COLUMNS($Q:W)),"-")</f>
        <v>-</v>
      </c>
      <c r="X315" s="63" t="str">
        <f t="array" aca="1" ref="X315" ca="1">IFERROR(SMALL(IF(($H$3:$H$401=$N315)*($H$3:$H$401&lt;&gt;""),$C$3:$C$401),COLUMNS($Q:X)),"-")</f>
        <v>-</v>
      </c>
      <c r="Y315" s="63" t="str">
        <f t="array" aca="1" ref="Y315" ca="1">IFERROR(SMALL(IF(($H$3:$H$401=$N315)*($H$3:$H$401&lt;&gt;""),$C$3:$C$401),COLUMNS($Q:Y)),"-")</f>
        <v>-</v>
      </c>
      <c r="Z315" s="63" t="str">
        <f t="array" aca="1" ref="Z315" ca="1">IFERROR(SMALL(IF(($H$3:$H$401=$N315)*($H$3:$H$401&lt;&gt;""),$C$3:$C$401),COLUMNS($Q:Z)),"-")</f>
        <v>-</v>
      </c>
      <c r="AA315" s="40" t="str">
        <f t="array" aca="1" ref="AA315" ca="1">IFERROR(SMALL(IF(($H$3:$H$401=$N315)*($H$3:$H$401&lt;&gt;""),$C$3:$C$401),COLUMNS($Q:AA)),"-")</f>
        <v>-</v>
      </c>
      <c r="AB315" s="63" t="str">
        <f t="array" aca="1" ref="AB315" ca="1">IFERROR(SMALL(IF(($H$3:$H$401=$N315)*($H$3:$H$401&lt;&gt;""),$C$3:$C$401),COLUMNS($Q:AB)),"-")</f>
        <v>-</v>
      </c>
      <c r="AC315" s="63" t="str">
        <f t="array" aca="1" ref="AC315" ca="1">IFERROR(SMALL(IF(($H$3:$H$401=$N315)*($H$3:$H$401&lt;&gt;""),$C$3:$C$401),COLUMNS($Q:AC)),"-")</f>
        <v>-</v>
      </c>
      <c r="AD315" s="63" t="str">
        <f t="array" aca="1" ref="AD315" ca="1">IFERROR(SMALL(IF(($H$3:$H$401=$N315)*($H$3:$H$401&lt;&gt;""),$C$3:$C$401),COLUMNS($Q:AD)),"-")</f>
        <v>-</v>
      </c>
      <c r="AE315" s="63" t="str">
        <f t="array" aca="1" ref="AE315" ca="1">IFERROR(SMALL(IF(($H$3:$H$401=$N315)*($H$3:$H$401&lt;&gt;""),$C$3:$C$401),COLUMNS($Q:AE)),"-")</f>
        <v>-</v>
      </c>
    </row>
    <row r="316" spans="2:31" ht="13">
      <c r="B316" s="175"/>
      <c r="C316" s="19">
        <v>314</v>
      </c>
      <c r="D316" s="22" t="str">
        <f t="array" ref="D316">IF(ISERROR(INDEX(DossardsARV,MATCH($A$3&amp;C316,triselcourse&amp;claselcourARV,0))),"-",INDEX(DossardsARV,MATCH($A$3&amp;C316,triselcourse&amp;claselcourARV,0)))</f>
        <v>-</v>
      </c>
      <c r="E316" s="117" t="str">
        <f t="shared" si="47"/>
        <v>-</v>
      </c>
      <c r="F316" s="117" t="str">
        <f t="shared" si="48"/>
        <v>-</v>
      </c>
      <c r="G316" s="21" t="str">
        <f t="array" ref="G316">IF($D316="","",IF(ISERROR(INDEX(TempsARV,MATCH($A$3&amp;D316,triselcourse&amp;DossardsARV,0))),"-",INDEX(TempsARV,MATCH($A$3&amp;D316,triselcourse&amp;DossardsARV,0))))</f>
        <v>-</v>
      </c>
      <c r="H316" s="117" t="str">
        <f t="shared" si="49"/>
        <v/>
      </c>
      <c r="I316" s="117" t="str">
        <f t="shared" si="50"/>
        <v/>
      </c>
      <c r="J316" s="117" t="str">
        <f t="shared" si="51"/>
        <v/>
      </c>
      <c r="K316" s="117" t="str">
        <f t="shared" si="52"/>
        <v/>
      </c>
      <c r="L316" s="62" t="str">
        <f t="array" aca="1" ref="L316" ca="1">IF(ISBLANK($C316),"",IF(OR(COUNTIF(clubARV5,H316)&lt;choixt5,COUNTIF($H$2:H315,H316)),"",SUM(SMALL(IF(clubARV5=H316,$C$3:$C$401),ROW(INDIRECT("1:"&amp;choixt5))))+ROW()/9^9))</f>
        <v/>
      </c>
      <c r="M316" s="36" t="str">
        <f ca="1">IF(N316="","",ROWS(M$3:M316))</f>
        <v/>
      </c>
      <c r="N316" s="1" t="str">
        <f ca="1">IF(COUNT(POINTS1b5)&lt;ROWS(N$3:N316),"",INDEX(clubARV5,MATCH(P316,POINTS1b5,0)))</f>
        <v/>
      </c>
      <c r="O316" s="1">
        <f t="shared" ca="1" si="46"/>
        <v>399</v>
      </c>
      <c r="P316" s="2" t="str">
        <f ca="1">IF(COUNT(POINTS1b5)&lt;ROWS(P$3:P316),"",SMALL(POINTS1b5,ROWS(P$3:P316)))</f>
        <v/>
      </c>
      <c r="Q316" s="40" t="str">
        <f t="array" aca="1" ref="Q316" ca="1">IFERROR(SMALL(IF(($H$3:$H$401=$N316)*($H$3:$H$401&lt;&gt;""),$C$3:$C$401),COLUMNS($Q:Q)),"-")</f>
        <v>-</v>
      </c>
      <c r="R316" s="63" t="str">
        <f t="array" aca="1" ref="R316" ca="1">IFERROR(SMALL(IF(($H$3:$H$401=$N316)*($H$3:$H$401&lt;&gt;""),$C$3:$C$401),COLUMNS($Q:R)),"-")</f>
        <v>-</v>
      </c>
      <c r="S316" s="63" t="str">
        <f t="array" aca="1" ref="S316" ca="1">IFERROR(SMALL(IF(($H$3:$H$401=$N316)*($H$3:$H$401&lt;&gt;""),$C$3:$C$401),COLUMNS($Q:S)),"-")</f>
        <v>-</v>
      </c>
      <c r="T316" s="63" t="str">
        <f t="array" aca="1" ref="T316" ca="1">IFERROR(SMALL(IF(($H$3:$H$401=$N316)*($H$3:$H$401&lt;&gt;""),$C$3:$C$401),COLUMNS($Q:T)),"-")</f>
        <v>-</v>
      </c>
      <c r="U316" s="63" t="str">
        <f t="array" aca="1" ref="U316" ca="1">IFERROR(SMALL(IF(($H$3:$H$401=$N316)*($H$3:$H$401&lt;&gt;""),$C$3:$C$401),COLUMNS($Q:U)),"-")</f>
        <v>-</v>
      </c>
      <c r="V316" s="40" t="str">
        <f t="array" aca="1" ref="V316" ca="1">IFERROR(SMALL(IF(($H$3:$H$401=$N316)*($H$3:$H$401&lt;&gt;""),$C$3:$C$401),COLUMNS($Q:V)),"-")</f>
        <v>-</v>
      </c>
      <c r="W316" s="63" t="str">
        <f t="array" aca="1" ref="W316" ca="1">IFERROR(SMALL(IF(($H$3:$H$401=$N316)*($H$3:$H$401&lt;&gt;""),$C$3:$C$401),COLUMNS($Q:W)),"-")</f>
        <v>-</v>
      </c>
      <c r="X316" s="63" t="str">
        <f t="array" aca="1" ref="X316" ca="1">IFERROR(SMALL(IF(($H$3:$H$401=$N316)*($H$3:$H$401&lt;&gt;""),$C$3:$C$401),COLUMNS($Q:X)),"-")</f>
        <v>-</v>
      </c>
      <c r="Y316" s="63" t="str">
        <f t="array" aca="1" ref="Y316" ca="1">IFERROR(SMALL(IF(($H$3:$H$401=$N316)*($H$3:$H$401&lt;&gt;""),$C$3:$C$401),COLUMNS($Q:Y)),"-")</f>
        <v>-</v>
      </c>
      <c r="Z316" s="63" t="str">
        <f t="array" aca="1" ref="Z316" ca="1">IFERROR(SMALL(IF(($H$3:$H$401=$N316)*($H$3:$H$401&lt;&gt;""),$C$3:$C$401),COLUMNS($Q:Z)),"-")</f>
        <v>-</v>
      </c>
      <c r="AA316" s="40" t="str">
        <f t="array" aca="1" ref="AA316" ca="1">IFERROR(SMALL(IF(($H$3:$H$401=$N316)*($H$3:$H$401&lt;&gt;""),$C$3:$C$401),COLUMNS($Q:AA)),"-")</f>
        <v>-</v>
      </c>
      <c r="AB316" s="63" t="str">
        <f t="array" aca="1" ref="AB316" ca="1">IFERROR(SMALL(IF(($H$3:$H$401=$N316)*($H$3:$H$401&lt;&gt;""),$C$3:$C$401),COLUMNS($Q:AB)),"-")</f>
        <v>-</v>
      </c>
      <c r="AC316" s="63" t="str">
        <f t="array" aca="1" ref="AC316" ca="1">IFERROR(SMALL(IF(($H$3:$H$401=$N316)*($H$3:$H$401&lt;&gt;""),$C$3:$C$401),COLUMNS($Q:AC)),"-")</f>
        <v>-</v>
      </c>
      <c r="AD316" s="63" t="str">
        <f t="array" aca="1" ref="AD316" ca="1">IFERROR(SMALL(IF(($H$3:$H$401=$N316)*($H$3:$H$401&lt;&gt;""),$C$3:$C$401),COLUMNS($Q:AD)),"-")</f>
        <v>-</v>
      </c>
      <c r="AE316" s="63" t="str">
        <f t="array" aca="1" ref="AE316" ca="1">IFERROR(SMALL(IF(($H$3:$H$401=$N316)*($H$3:$H$401&lt;&gt;""),$C$3:$C$401),COLUMNS($Q:AE)),"-")</f>
        <v>-</v>
      </c>
    </row>
    <row r="317" spans="2:31" ht="13">
      <c r="B317" s="175"/>
      <c r="C317" s="19">
        <v>315</v>
      </c>
      <c r="D317" s="22" t="str">
        <f t="array" ref="D317">IF(ISERROR(INDEX(DossardsARV,MATCH($A$3&amp;C317,triselcourse&amp;claselcourARV,0))),"-",INDEX(DossardsARV,MATCH($A$3&amp;C317,triselcourse&amp;claselcourARV,0)))</f>
        <v>-</v>
      </c>
      <c r="E317" s="117" t="str">
        <f t="shared" si="47"/>
        <v>-</v>
      </c>
      <c r="F317" s="117" t="str">
        <f t="shared" si="48"/>
        <v>-</v>
      </c>
      <c r="G317" s="21" t="str">
        <f t="array" ref="G317">IF($D317="","",IF(ISERROR(INDEX(TempsARV,MATCH($A$3&amp;D317,triselcourse&amp;DossardsARV,0))),"-",INDEX(TempsARV,MATCH($A$3&amp;D317,triselcourse&amp;DossardsARV,0))))</f>
        <v>-</v>
      </c>
      <c r="H317" s="117" t="str">
        <f t="shared" si="49"/>
        <v/>
      </c>
      <c r="I317" s="117" t="str">
        <f t="shared" si="50"/>
        <v/>
      </c>
      <c r="J317" s="117" t="str">
        <f t="shared" si="51"/>
        <v/>
      </c>
      <c r="K317" s="117" t="str">
        <f t="shared" si="52"/>
        <v/>
      </c>
      <c r="L317" s="62" t="str">
        <f t="array" aca="1" ref="L317" ca="1">IF(ISBLANK($C317),"",IF(OR(COUNTIF(clubARV5,H317)&lt;choixt5,COUNTIF($H$2:H316,H317)),"",SUM(SMALL(IF(clubARV5=H317,$C$3:$C$401),ROW(INDIRECT("1:"&amp;choixt5))))+ROW()/9^9))</f>
        <v/>
      </c>
      <c r="M317" s="36" t="str">
        <f ca="1">IF(N317="","",ROWS(M$3:M317))</f>
        <v/>
      </c>
      <c r="N317" s="1" t="str">
        <f ca="1">IF(COUNT(POINTS1b5)&lt;ROWS(N$3:N317),"",INDEX(clubARV5,MATCH(P317,POINTS1b5,0)))</f>
        <v/>
      </c>
      <c r="O317" s="1">
        <f t="shared" ca="1" si="46"/>
        <v>399</v>
      </c>
      <c r="P317" s="2" t="str">
        <f ca="1">IF(COUNT(POINTS1b5)&lt;ROWS(P$3:P317),"",SMALL(POINTS1b5,ROWS(P$3:P317)))</f>
        <v/>
      </c>
      <c r="Q317" s="40" t="str">
        <f t="array" aca="1" ref="Q317" ca="1">IFERROR(SMALL(IF(($H$3:$H$401=$N317)*($H$3:$H$401&lt;&gt;""),$C$3:$C$401),COLUMNS($Q:Q)),"-")</f>
        <v>-</v>
      </c>
      <c r="R317" s="63" t="str">
        <f t="array" aca="1" ref="R317" ca="1">IFERROR(SMALL(IF(($H$3:$H$401=$N317)*($H$3:$H$401&lt;&gt;""),$C$3:$C$401),COLUMNS($Q:R)),"-")</f>
        <v>-</v>
      </c>
      <c r="S317" s="63" t="str">
        <f t="array" aca="1" ref="S317" ca="1">IFERROR(SMALL(IF(($H$3:$H$401=$N317)*($H$3:$H$401&lt;&gt;""),$C$3:$C$401),COLUMNS($Q:S)),"-")</f>
        <v>-</v>
      </c>
      <c r="T317" s="63" t="str">
        <f t="array" aca="1" ref="T317" ca="1">IFERROR(SMALL(IF(($H$3:$H$401=$N317)*($H$3:$H$401&lt;&gt;""),$C$3:$C$401),COLUMNS($Q:T)),"-")</f>
        <v>-</v>
      </c>
      <c r="U317" s="63" t="str">
        <f t="array" aca="1" ref="U317" ca="1">IFERROR(SMALL(IF(($H$3:$H$401=$N317)*($H$3:$H$401&lt;&gt;""),$C$3:$C$401),COLUMNS($Q:U)),"-")</f>
        <v>-</v>
      </c>
      <c r="V317" s="40" t="str">
        <f t="array" aca="1" ref="V317" ca="1">IFERROR(SMALL(IF(($H$3:$H$401=$N317)*($H$3:$H$401&lt;&gt;""),$C$3:$C$401),COLUMNS($Q:V)),"-")</f>
        <v>-</v>
      </c>
      <c r="W317" s="63" t="str">
        <f t="array" aca="1" ref="W317" ca="1">IFERROR(SMALL(IF(($H$3:$H$401=$N317)*($H$3:$H$401&lt;&gt;""),$C$3:$C$401),COLUMNS($Q:W)),"-")</f>
        <v>-</v>
      </c>
      <c r="X317" s="63" t="str">
        <f t="array" aca="1" ref="X317" ca="1">IFERROR(SMALL(IF(($H$3:$H$401=$N317)*($H$3:$H$401&lt;&gt;""),$C$3:$C$401),COLUMNS($Q:X)),"-")</f>
        <v>-</v>
      </c>
      <c r="Y317" s="63" t="str">
        <f t="array" aca="1" ref="Y317" ca="1">IFERROR(SMALL(IF(($H$3:$H$401=$N317)*($H$3:$H$401&lt;&gt;""),$C$3:$C$401),COLUMNS($Q:Y)),"-")</f>
        <v>-</v>
      </c>
      <c r="Z317" s="63" t="str">
        <f t="array" aca="1" ref="Z317" ca="1">IFERROR(SMALL(IF(($H$3:$H$401=$N317)*($H$3:$H$401&lt;&gt;""),$C$3:$C$401),COLUMNS($Q:Z)),"-")</f>
        <v>-</v>
      </c>
      <c r="AA317" s="40" t="str">
        <f t="array" aca="1" ref="AA317" ca="1">IFERROR(SMALL(IF(($H$3:$H$401=$N317)*($H$3:$H$401&lt;&gt;""),$C$3:$C$401),COLUMNS($Q:AA)),"-")</f>
        <v>-</v>
      </c>
      <c r="AB317" s="63" t="str">
        <f t="array" aca="1" ref="AB317" ca="1">IFERROR(SMALL(IF(($H$3:$H$401=$N317)*($H$3:$H$401&lt;&gt;""),$C$3:$C$401),COLUMNS($Q:AB)),"-")</f>
        <v>-</v>
      </c>
      <c r="AC317" s="63" t="str">
        <f t="array" aca="1" ref="AC317" ca="1">IFERROR(SMALL(IF(($H$3:$H$401=$N317)*($H$3:$H$401&lt;&gt;""),$C$3:$C$401),COLUMNS($Q:AC)),"-")</f>
        <v>-</v>
      </c>
      <c r="AD317" s="63" t="str">
        <f t="array" aca="1" ref="AD317" ca="1">IFERROR(SMALL(IF(($H$3:$H$401=$N317)*($H$3:$H$401&lt;&gt;""),$C$3:$C$401),COLUMNS($Q:AD)),"-")</f>
        <v>-</v>
      </c>
      <c r="AE317" s="63" t="str">
        <f t="array" aca="1" ref="AE317" ca="1">IFERROR(SMALL(IF(($H$3:$H$401=$N317)*($H$3:$H$401&lt;&gt;""),$C$3:$C$401),COLUMNS($Q:AE)),"-")</f>
        <v>-</v>
      </c>
    </row>
    <row r="318" spans="2:31" ht="13">
      <c r="B318" s="175"/>
      <c r="C318" s="19">
        <v>316</v>
      </c>
      <c r="D318" s="22" t="str">
        <f t="array" ref="D318">IF(ISERROR(INDEX(DossardsARV,MATCH($A$3&amp;C318,triselcourse&amp;claselcourARV,0))),"-",INDEX(DossardsARV,MATCH($A$3&amp;C318,triselcourse&amp;claselcourARV,0)))</f>
        <v>-</v>
      </c>
      <c r="E318" s="117" t="str">
        <f t="shared" si="47"/>
        <v>-</v>
      </c>
      <c r="F318" s="117" t="str">
        <f t="shared" si="48"/>
        <v>-</v>
      </c>
      <c r="G318" s="21" t="str">
        <f t="array" ref="G318">IF($D318="","",IF(ISERROR(INDEX(TempsARV,MATCH($A$3&amp;D318,triselcourse&amp;DossardsARV,0))),"-",INDEX(TempsARV,MATCH($A$3&amp;D318,triselcourse&amp;DossardsARV,0))))</f>
        <v>-</v>
      </c>
      <c r="H318" s="117" t="str">
        <f t="shared" si="49"/>
        <v/>
      </c>
      <c r="I318" s="117" t="str">
        <f t="shared" si="50"/>
        <v/>
      </c>
      <c r="J318" s="117" t="str">
        <f t="shared" si="51"/>
        <v/>
      </c>
      <c r="K318" s="117" t="str">
        <f t="shared" si="52"/>
        <v/>
      </c>
      <c r="L318" s="62" t="str">
        <f t="array" aca="1" ref="L318" ca="1">IF(ISBLANK($C318),"",IF(OR(COUNTIF(clubARV5,H318)&lt;choixt5,COUNTIF($H$2:H317,H318)),"",SUM(SMALL(IF(clubARV5=H318,$C$3:$C$401),ROW(INDIRECT("1:"&amp;choixt5))))+ROW()/9^9))</f>
        <v/>
      </c>
      <c r="M318" s="36" t="str">
        <f ca="1">IF(N318="","",ROWS(M$3:M318))</f>
        <v/>
      </c>
      <c r="N318" s="1" t="str">
        <f ca="1">IF(COUNT(POINTS1b5)&lt;ROWS(N$3:N318),"",INDEX(clubARV5,MATCH(P318,POINTS1b5,0)))</f>
        <v/>
      </c>
      <c r="O318" s="1">
        <f t="shared" ca="1" si="46"/>
        <v>399</v>
      </c>
      <c r="P318" s="2" t="str">
        <f ca="1">IF(COUNT(POINTS1b5)&lt;ROWS(P$3:P318),"",SMALL(POINTS1b5,ROWS(P$3:P318)))</f>
        <v/>
      </c>
      <c r="Q318" s="40" t="str">
        <f t="array" aca="1" ref="Q318" ca="1">IFERROR(SMALL(IF(($H$3:$H$401=$N318)*($H$3:$H$401&lt;&gt;""),$C$3:$C$401),COLUMNS($Q:Q)),"-")</f>
        <v>-</v>
      </c>
      <c r="R318" s="63" t="str">
        <f t="array" aca="1" ref="R318" ca="1">IFERROR(SMALL(IF(($H$3:$H$401=$N318)*($H$3:$H$401&lt;&gt;""),$C$3:$C$401),COLUMNS($Q:R)),"-")</f>
        <v>-</v>
      </c>
      <c r="S318" s="63" t="str">
        <f t="array" aca="1" ref="S318" ca="1">IFERROR(SMALL(IF(($H$3:$H$401=$N318)*($H$3:$H$401&lt;&gt;""),$C$3:$C$401),COLUMNS($Q:S)),"-")</f>
        <v>-</v>
      </c>
      <c r="T318" s="63" t="str">
        <f t="array" aca="1" ref="T318" ca="1">IFERROR(SMALL(IF(($H$3:$H$401=$N318)*($H$3:$H$401&lt;&gt;""),$C$3:$C$401),COLUMNS($Q:T)),"-")</f>
        <v>-</v>
      </c>
      <c r="U318" s="63" t="str">
        <f t="array" aca="1" ref="U318" ca="1">IFERROR(SMALL(IF(($H$3:$H$401=$N318)*($H$3:$H$401&lt;&gt;""),$C$3:$C$401),COLUMNS($Q:U)),"-")</f>
        <v>-</v>
      </c>
      <c r="V318" s="40" t="str">
        <f t="array" aca="1" ref="V318" ca="1">IFERROR(SMALL(IF(($H$3:$H$401=$N318)*($H$3:$H$401&lt;&gt;""),$C$3:$C$401),COLUMNS($Q:V)),"-")</f>
        <v>-</v>
      </c>
      <c r="W318" s="63" t="str">
        <f t="array" aca="1" ref="W318" ca="1">IFERROR(SMALL(IF(($H$3:$H$401=$N318)*($H$3:$H$401&lt;&gt;""),$C$3:$C$401),COLUMNS($Q:W)),"-")</f>
        <v>-</v>
      </c>
      <c r="X318" s="63" t="str">
        <f t="array" aca="1" ref="X318" ca="1">IFERROR(SMALL(IF(($H$3:$H$401=$N318)*($H$3:$H$401&lt;&gt;""),$C$3:$C$401),COLUMNS($Q:X)),"-")</f>
        <v>-</v>
      </c>
      <c r="Y318" s="63" t="str">
        <f t="array" aca="1" ref="Y318" ca="1">IFERROR(SMALL(IF(($H$3:$H$401=$N318)*($H$3:$H$401&lt;&gt;""),$C$3:$C$401),COLUMNS($Q:Y)),"-")</f>
        <v>-</v>
      </c>
      <c r="Z318" s="63" t="str">
        <f t="array" aca="1" ref="Z318" ca="1">IFERROR(SMALL(IF(($H$3:$H$401=$N318)*($H$3:$H$401&lt;&gt;""),$C$3:$C$401),COLUMNS($Q:Z)),"-")</f>
        <v>-</v>
      </c>
      <c r="AA318" s="40" t="str">
        <f t="array" aca="1" ref="AA318" ca="1">IFERROR(SMALL(IF(($H$3:$H$401=$N318)*($H$3:$H$401&lt;&gt;""),$C$3:$C$401),COLUMNS($Q:AA)),"-")</f>
        <v>-</v>
      </c>
      <c r="AB318" s="63" t="str">
        <f t="array" aca="1" ref="AB318" ca="1">IFERROR(SMALL(IF(($H$3:$H$401=$N318)*($H$3:$H$401&lt;&gt;""),$C$3:$C$401),COLUMNS($Q:AB)),"-")</f>
        <v>-</v>
      </c>
      <c r="AC318" s="63" t="str">
        <f t="array" aca="1" ref="AC318" ca="1">IFERROR(SMALL(IF(($H$3:$H$401=$N318)*($H$3:$H$401&lt;&gt;""),$C$3:$C$401),COLUMNS($Q:AC)),"-")</f>
        <v>-</v>
      </c>
      <c r="AD318" s="63" t="str">
        <f t="array" aca="1" ref="AD318" ca="1">IFERROR(SMALL(IF(($H$3:$H$401=$N318)*($H$3:$H$401&lt;&gt;""),$C$3:$C$401),COLUMNS($Q:AD)),"-")</f>
        <v>-</v>
      </c>
      <c r="AE318" s="63" t="str">
        <f t="array" aca="1" ref="AE318" ca="1">IFERROR(SMALL(IF(($H$3:$H$401=$N318)*($H$3:$H$401&lt;&gt;""),$C$3:$C$401),COLUMNS($Q:AE)),"-")</f>
        <v>-</v>
      </c>
    </row>
    <row r="319" spans="2:31" ht="13">
      <c r="B319" s="175"/>
      <c r="C319" s="19">
        <v>317</v>
      </c>
      <c r="D319" s="22" t="str">
        <f t="array" ref="D319">IF(ISERROR(INDEX(DossardsARV,MATCH($A$3&amp;C319,triselcourse&amp;claselcourARV,0))),"-",INDEX(DossardsARV,MATCH($A$3&amp;C319,triselcourse&amp;claselcourARV,0)))</f>
        <v>-</v>
      </c>
      <c r="E319" s="117" t="str">
        <f t="shared" si="47"/>
        <v>-</v>
      </c>
      <c r="F319" s="117" t="str">
        <f t="shared" si="48"/>
        <v>-</v>
      </c>
      <c r="G319" s="21" t="str">
        <f t="array" ref="G319">IF($D319="","",IF(ISERROR(INDEX(TempsARV,MATCH($A$3&amp;D319,triselcourse&amp;DossardsARV,0))),"-",INDEX(TempsARV,MATCH($A$3&amp;D319,triselcourse&amp;DossardsARV,0))))</f>
        <v>-</v>
      </c>
      <c r="H319" s="117" t="str">
        <f t="shared" si="49"/>
        <v/>
      </c>
      <c r="I319" s="117" t="str">
        <f t="shared" si="50"/>
        <v/>
      </c>
      <c r="J319" s="117" t="str">
        <f t="shared" si="51"/>
        <v/>
      </c>
      <c r="K319" s="117" t="str">
        <f t="shared" si="52"/>
        <v/>
      </c>
      <c r="L319" s="62" t="str">
        <f t="array" aca="1" ref="L319" ca="1">IF(ISBLANK($C319),"",IF(OR(COUNTIF(clubARV5,H319)&lt;choixt5,COUNTIF($H$2:H318,H319)),"",SUM(SMALL(IF(clubARV5=H319,$C$3:$C$401),ROW(INDIRECT("1:"&amp;choixt5))))+ROW()/9^9))</f>
        <v/>
      </c>
      <c r="M319" s="36" t="str">
        <f ca="1">IF(N319="","",ROWS(M$3:M319))</f>
        <v/>
      </c>
      <c r="N319" s="1" t="str">
        <f ca="1">IF(COUNT(POINTS1b5)&lt;ROWS(N$3:N319),"",INDEX(clubARV5,MATCH(P319,POINTS1b5,0)))</f>
        <v/>
      </c>
      <c r="O319" s="1">
        <f t="shared" ca="1" si="46"/>
        <v>399</v>
      </c>
      <c r="P319" s="2" t="str">
        <f ca="1">IF(COUNT(POINTS1b5)&lt;ROWS(P$3:P319),"",SMALL(POINTS1b5,ROWS(P$3:P319)))</f>
        <v/>
      </c>
      <c r="Q319" s="40" t="str">
        <f t="array" aca="1" ref="Q319" ca="1">IFERROR(SMALL(IF(($H$3:$H$401=$N319)*($H$3:$H$401&lt;&gt;""),$C$3:$C$401),COLUMNS($Q:Q)),"-")</f>
        <v>-</v>
      </c>
      <c r="R319" s="63" t="str">
        <f t="array" aca="1" ref="R319" ca="1">IFERROR(SMALL(IF(($H$3:$H$401=$N319)*($H$3:$H$401&lt;&gt;""),$C$3:$C$401),COLUMNS($Q:R)),"-")</f>
        <v>-</v>
      </c>
      <c r="S319" s="63" t="str">
        <f t="array" aca="1" ref="S319" ca="1">IFERROR(SMALL(IF(($H$3:$H$401=$N319)*($H$3:$H$401&lt;&gt;""),$C$3:$C$401),COLUMNS($Q:S)),"-")</f>
        <v>-</v>
      </c>
      <c r="T319" s="63" t="str">
        <f t="array" aca="1" ref="T319" ca="1">IFERROR(SMALL(IF(($H$3:$H$401=$N319)*($H$3:$H$401&lt;&gt;""),$C$3:$C$401),COLUMNS($Q:T)),"-")</f>
        <v>-</v>
      </c>
      <c r="U319" s="63" t="str">
        <f t="array" aca="1" ref="U319" ca="1">IFERROR(SMALL(IF(($H$3:$H$401=$N319)*($H$3:$H$401&lt;&gt;""),$C$3:$C$401),COLUMNS($Q:U)),"-")</f>
        <v>-</v>
      </c>
      <c r="V319" s="40" t="str">
        <f t="array" aca="1" ref="V319" ca="1">IFERROR(SMALL(IF(($H$3:$H$401=$N319)*($H$3:$H$401&lt;&gt;""),$C$3:$C$401),COLUMNS($Q:V)),"-")</f>
        <v>-</v>
      </c>
      <c r="W319" s="63" t="str">
        <f t="array" aca="1" ref="W319" ca="1">IFERROR(SMALL(IF(($H$3:$H$401=$N319)*($H$3:$H$401&lt;&gt;""),$C$3:$C$401),COLUMNS($Q:W)),"-")</f>
        <v>-</v>
      </c>
      <c r="X319" s="63" t="str">
        <f t="array" aca="1" ref="X319" ca="1">IFERROR(SMALL(IF(($H$3:$H$401=$N319)*($H$3:$H$401&lt;&gt;""),$C$3:$C$401),COLUMNS($Q:X)),"-")</f>
        <v>-</v>
      </c>
      <c r="Y319" s="63" t="str">
        <f t="array" aca="1" ref="Y319" ca="1">IFERROR(SMALL(IF(($H$3:$H$401=$N319)*($H$3:$H$401&lt;&gt;""),$C$3:$C$401),COLUMNS($Q:Y)),"-")</f>
        <v>-</v>
      </c>
      <c r="Z319" s="63" t="str">
        <f t="array" aca="1" ref="Z319" ca="1">IFERROR(SMALL(IF(($H$3:$H$401=$N319)*($H$3:$H$401&lt;&gt;""),$C$3:$C$401),COLUMNS($Q:Z)),"-")</f>
        <v>-</v>
      </c>
      <c r="AA319" s="40" t="str">
        <f t="array" aca="1" ref="AA319" ca="1">IFERROR(SMALL(IF(($H$3:$H$401=$N319)*($H$3:$H$401&lt;&gt;""),$C$3:$C$401),COLUMNS($Q:AA)),"-")</f>
        <v>-</v>
      </c>
      <c r="AB319" s="63" t="str">
        <f t="array" aca="1" ref="AB319" ca="1">IFERROR(SMALL(IF(($H$3:$H$401=$N319)*($H$3:$H$401&lt;&gt;""),$C$3:$C$401),COLUMNS($Q:AB)),"-")</f>
        <v>-</v>
      </c>
      <c r="AC319" s="63" t="str">
        <f t="array" aca="1" ref="AC319" ca="1">IFERROR(SMALL(IF(($H$3:$H$401=$N319)*($H$3:$H$401&lt;&gt;""),$C$3:$C$401),COLUMNS($Q:AC)),"-")</f>
        <v>-</v>
      </c>
      <c r="AD319" s="63" t="str">
        <f t="array" aca="1" ref="AD319" ca="1">IFERROR(SMALL(IF(($H$3:$H$401=$N319)*($H$3:$H$401&lt;&gt;""),$C$3:$C$401),COLUMNS($Q:AD)),"-")</f>
        <v>-</v>
      </c>
      <c r="AE319" s="63" t="str">
        <f t="array" aca="1" ref="AE319" ca="1">IFERROR(SMALL(IF(($H$3:$H$401=$N319)*($H$3:$H$401&lt;&gt;""),$C$3:$C$401),COLUMNS($Q:AE)),"-")</f>
        <v>-</v>
      </c>
    </row>
    <row r="320" spans="2:31" ht="13">
      <c r="B320" s="175"/>
      <c r="C320" s="19">
        <v>318</v>
      </c>
      <c r="D320" s="22" t="str">
        <f t="array" ref="D320">IF(ISERROR(INDEX(DossardsARV,MATCH($A$3&amp;C320,triselcourse&amp;claselcourARV,0))),"-",INDEX(DossardsARV,MATCH($A$3&amp;C320,triselcourse&amp;claselcourARV,0)))</f>
        <v>-</v>
      </c>
      <c r="E320" s="117" t="str">
        <f t="shared" si="47"/>
        <v>-</v>
      </c>
      <c r="F320" s="117" t="str">
        <f t="shared" si="48"/>
        <v>-</v>
      </c>
      <c r="G320" s="21" t="str">
        <f t="array" ref="G320">IF($D320="","",IF(ISERROR(INDEX(TempsARV,MATCH($A$3&amp;D320,triselcourse&amp;DossardsARV,0))),"-",INDEX(TempsARV,MATCH($A$3&amp;D320,triselcourse&amp;DossardsARV,0))))</f>
        <v>-</v>
      </c>
      <c r="H320" s="117" t="str">
        <f t="shared" si="49"/>
        <v/>
      </c>
      <c r="I320" s="117" t="str">
        <f t="shared" si="50"/>
        <v/>
      </c>
      <c r="J320" s="117" t="str">
        <f t="shared" si="51"/>
        <v/>
      </c>
      <c r="K320" s="117" t="str">
        <f t="shared" si="52"/>
        <v/>
      </c>
      <c r="L320" s="62" t="str">
        <f t="array" aca="1" ref="L320" ca="1">IF(ISBLANK($C320),"",IF(OR(COUNTIF(clubARV5,H320)&lt;choixt5,COUNTIF($H$2:H319,H320)),"",SUM(SMALL(IF(clubARV5=H320,$C$3:$C$401),ROW(INDIRECT("1:"&amp;choixt5))))+ROW()/9^9))</f>
        <v/>
      </c>
      <c r="M320" s="36" t="str">
        <f ca="1">IF(N320="","",ROWS(M$3:M320))</f>
        <v/>
      </c>
      <c r="N320" s="1" t="str">
        <f ca="1">IF(COUNT(POINTS1b5)&lt;ROWS(N$3:N320),"",INDEX(clubARV5,MATCH(P320,POINTS1b5,0)))</f>
        <v/>
      </c>
      <c r="O320" s="1">
        <f t="shared" ca="1" si="46"/>
        <v>399</v>
      </c>
      <c r="P320" s="2" t="str">
        <f ca="1">IF(COUNT(POINTS1b5)&lt;ROWS(P$3:P320),"",SMALL(POINTS1b5,ROWS(P$3:P320)))</f>
        <v/>
      </c>
      <c r="Q320" s="40" t="str">
        <f t="array" aca="1" ref="Q320" ca="1">IFERROR(SMALL(IF(($H$3:$H$401=$N320)*($H$3:$H$401&lt;&gt;""),$C$3:$C$401),COLUMNS($Q:Q)),"-")</f>
        <v>-</v>
      </c>
      <c r="R320" s="63" t="str">
        <f t="array" aca="1" ref="R320" ca="1">IFERROR(SMALL(IF(($H$3:$H$401=$N320)*($H$3:$H$401&lt;&gt;""),$C$3:$C$401),COLUMNS($Q:R)),"-")</f>
        <v>-</v>
      </c>
      <c r="S320" s="63" t="str">
        <f t="array" aca="1" ref="S320" ca="1">IFERROR(SMALL(IF(($H$3:$H$401=$N320)*($H$3:$H$401&lt;&gt;""),$C$3:$C$401),COLUMNS($Q:S)),"-")</f>
        <v>-</v>
      </c>
      <c r="T320" s="63" t="str">
        <f t="array" aca="1" ref="T320" ca="1">IFERROR(SMALL(IF(($H$3:$H$401=$N320)*($H$3:$H$401&lt;&gt;""),$C$3:$C$401),COLUMNS($Q:T)),"-")</f>
        <v>-</v>
      </c>
      <c r="U320" s="63" t="str">
        <f t="array" aca="1" ref="U320" ca="1">IFERROR(SMALL(IF(($H$3:$H$401=$N320)*($H$3:$H$401&lt;&gt;""),$C$3:$C$401),COLUMNS($Q:U)),"-")</f>
        <v>-</v>
      </c>
      <c r="V320" s="40" t="str">
        <f t="array" aca="1" ref="V320" ca="1">IFERROR(SMALL(IF(($H$3:$H$401=$N320)*($H$3:$H$401&lt;&gt;""),$C$3:$C$401),COLUMNS($Q:V)),"-")</f>
        <v>-</v>
      </c>
      <c r="W320" s="63" t="str">
        <f t="array" aca="1" ref="W320" ca="1">IFERROR(SMALL(IF(($H$3:$H$401=$N320)*($H$3:$H$401&lt;&gt;""),$C$3:$C$401),COLUMNS($Q:W)),"-")</f>
        <v>-</v>
      </c>
      <c r="X320" s="63" t="str">
        <f t="array" aca="1" ref="X320" ca="1">IFERROR(SMALL(IF(($H$3:$H$401=$N320)*($H$3:$H$401&lt;&gt;""),$C$3:$C$401),COLUMNS($Q:X)),"-")</f>
        <v>-</v>
      </c>
      <c r="Y320" s="63" t="str">
        <f t="array" aca="1" ref="Y320" ca="1">IFERROR(SMALL(IF(($H$3:$H$401=$N320)*($H$3:$H$401&lt;&gt;""),$C$3:$C$401),COLUMNS($Q:Y)),"-")</f>
        <v>-</v>
      </c>
      <c r="Z320" s="63" t="str">
        <f t="array" aca="1" ref="Z320" ca="1">IFERROR(SMALL(IF(($H$3:$H$401=$N320)*($H$3:$H$401&lt;&gt;""),$C$3:$C$401),COLUMNS($Q:Z)),"-")</f>
        <v>-</v>
      </c>
      <c r="AA320" s="40" t="str">
        <f t="array" aca="1" ref="AA320" ca="1">IFERROR(SMALL(IF(($H$3:$H$401=$N320)*($H$3:$H$401&lt;&gt;""),$C$3:$C$401),COLUMNS($Q:AA)),"-")</f>
        <v>-</v>
      </c>
      <c r="AB320" s="63" t="str">
        <f t="array" aca="1" ref="AB320" ca="1">IFERROR(SMALL(IF(($H$3:$H$401=$N320)*($H$3:$H$401&lt;&gt;""),$C$3:$C$401),COLUMNS($Q:AB)),"-")</f>
        <v>-</v>
      </c>
      <c r="AC320" s="63" t="str">
        <f t="array" aca="1" ref="AC320" ca="1">IFERROR(SMALL(IF(($H$3:$H$401=$N320)*($H$3:$H$401&lt;&gt;""),$C$3:$C$401),COLUMNS($Q:AC)),"-")</f>
        <v>-</v>
      </c>
      <c r="AD320" s="63" t="str">
        <f t="array" aca="1" ref="AD320" ca="1">IFERROR(SMALL(IF(($H$3:$H$401=$N320)*($H$3:$H$401&lt;&gt;""),$C$3:$C$401),COLUMNS($Q:AD)),"-")</f>
        <v>-</v>
      </c>
      <c r="AE320" s="63" t="str">
        <f t="array" aca="1" ref="AE320" ca="1">IFERROR(SMALL(IF(($H$3:$H$401=$N320)*($H$3:$H$401&lt;&gt;""),$C$3:$C$401),COLUMNS($Q:AE)),"-")</f>
        <v>-</v>
      </c>
    </row>
    <row r="321" spans="2:31" ht="13">
      <c r="B321" s="175"/>
      <c r="C321" s="19">
        <v>319</v>
      </c>
      <c r="D321" s="22" t="str">
        <f t="array" ref="D321">IF(ISERROR(INDEX(DossardsARV,MATCH($A$3&amp;C321,triselcourse&amp;claselcourARV,0))),"-",INDEX(DossardsARV,MATCH($A$3&amp;C321,triselcourse&amp;claselcourARV,0)))</f>
        <v>-</v>
      </c>
      <c r="E321" s="117" t="str">
        <f t="shared" si="47"/>
        <v>-</v>
      </c>
      <c r="F321" s="117" t="str">
        <f t="shared" si="48"/>
        <v>-</v>
      </c>
      <c r="G321" s="21" t="str">
        <f t="array" ref="G321">IF($D321="","",IF(ISERROR(INDEX(TempsARV,MATCH($A$3&amp;D321,triselcourse&amp;DossardsARV,0))),"-",INDEX(TempsARV,MATCH($A$3&amp;D321,triselcourse&amp;DossardsARV,0))))</f>
        <v>-</v>
      </c>
      <c r="H321" s="117" t="str">
        <f t="shared" si="49"/>
        <v/>
      </c>
      <c r="I321" s="117" t="str">
        <f t="shared" si="50"/>
        <v/>
      </c>
      <c r="J321" s="117" t="str">
        <f t="shared" si="51"/>
        <v/>
      </c>
      <c r="K321" s="117" t="str">
        <f t="shared" si="52"/>
        <v/>
      </c>
      <c r="L321" s="62" t="str">
        <f t="array" aca="1" ref="L321" ca="1">IF(ISBLANK($C321),"",IF(OR(COUNTIF(clubARV5,H321)&lt;choixt5,COUNTIF($H$2:H320,H321)),"",SUM(SMALL(IF(clubARV5=H321,$C$3:$C$401),ROW(INDIRECT("1:"&amp;choixt5))))+ROW()/9^9))</f>
        <v/>
      </c>
      <c r="M321" s="36" t="str">
        <f ca="1">IF(N321="","",ROWS(M$3:M321))</f>
        <v/>
      </c>
      <c r="N321" s="1" t="str">
        <f ca="1">IF(COUNT(POINTS1b5)&lt;ROWS(N$3:N321),"",INDEX(clubARV5,MATCH(P321,POINTS1b5,0)))</f>
        <v/>
      </c>
      <c r="O321" s="1">
        <f t="shared" ca="1" si="46"/>
        <v>399</v>
      </c>
      <c r="P321" s="2" t="str">
        <f ca="1">IF(COUNT(POINTS1b5)&lt;ROWS(P$3:P321),"",SMALL(POINTS1b5,ROWS(P$3:P321)))</f>
        <v/>
      </c>
      <c r="Q321" s="40" t="str">
        <f t="array" aca="1" ref="Q321" ca="1">IFERROR(SMALL(IF(($H$3:$H$401=$N321)*($H$3:$H$401&lt;&gt;""),$C$3:$C$401),COLUMNS($Q:Q)),"-")</f>
        <v>-</v>
      </c>
      <c r="R321" s="63" t="str">
        <f t="array" aca="1" ref="R321" ca="1">IFERROR(SMALL(IF(($H$3:$H$401=$N321)*($H$3:$H$401&lt;&gt;""),$C$3:$C$401),COLUMNS($Q:R)),"-")</f>
        <v>-</v>
      </c>
      <c r="S321" s="63" t="str">
        <f t="array" aca="1" ref="S321" ca="1">IFERROR(SMALL(IF(($H$3:$H$401=$N321)*($H$3:$H$401&lt;&gt;""),$C$3:$C$401),COLUMNS($Q:S)),"-")</f>
        <v>-</v>
      </c>
      <c r="T321" s="63" t="str">
        <f t="array" aca="1" ref="T321" ca="1">IFERROR(SMALL(IF(($H$3:$H$401=$N321)*($H$3:$H$401&lt;&gt;""),$C$3:$C$401),COLUMNS($Q:T)),"-")</f>
        <v>-</v>
      </c>
      <c r="U321" s="63" t="str">
        <f t="array" aca="1" ref="U321" ca="1">IFERROR(SMALL(IF(($H$3:$H$401=$N321)*($H$3:$H$401&lt;&gt;""),$C$3:$C$401),COLUMNS($Q:U)),"-")</f>
        <v>-</v>
      </c>
      <c r="V321" s="40" t="str">
        <f t="array" aca="1" ref="V321" ca="1">IFERROR(SMALL(IF(($H$3:$H$401=$N321)*($H$3:$H$401&lt;&gt;""),$C$3:$C$401),COLUMNS($Q:V)),"-")</f>
        <v>-</v>
      </c>
      <c r="W321" s="63" t="str">
        <f t="array" aca="1" ref="W321" ca="1">IFERROR(SMALL(IF(($H$3:$H$401=$N321)*($H$3:$H$401&lt;&gt;""),$C$3:$C$401),COLUMNS($Q:W)),"-")</f>
        <v>-</v>
      </c>
      <c r="X321" s="63" t="str">
        <f t="array" aca="1" ref="X321" ca="1">IFERROR(SMALL(IF(($H$3:$H$401=$N321)*($H$3:$H$401&lt;&gt;""),$C$3:$C$401),COLUMNS($Q:X)),"-")</f>
        <v>-</v>
      </c>
      <c r="Y321" s="63" t="str">
        <f t="array" aca="1" ref="Y321" ca="1">IFERROR(SMALL(IF(($H$3:$H$401=$N321)*($H$3:$H$401&lt;&gt;""),$C$3:$C$401),COLUMNS($Q:Y)),"-")</f>
        <v>-</v>
      </c>
      <c r="Z321" s="63" t="str">
        <f t="array" aca="1" ref="Z321" ca="1">IFERROR(SMALL(IF(($H$3:$H$401=$N321)*($H$3:$H$401&lt;&gt;""),$C$3:$C$401),COLUMNS($Q:Z)),"-")</f>
        <v>-</v>
      </c>
      <c r="AA321" s="40" t="str">
        <f t="array" aca="1" ref="AA321" ca="1">IFERROR(SMALL(IF(($H$3:$H$401=$N321)*($H$3:$H$401&lt;&gt;""),$C$3:$C$401),COLUMNS($Q:AA)),"-")</f>
        <v>-</v>
      </c>
      <c r="AB321" s="63" t="str">
        <f t="array" aca="1" ref="AB321" ca="1">IFERROR(SMALL(IF(($H$3:$H$401=$N321)*($H$3:$H$401&lt;&gt;""),$C$3:$C$401),COLUMNS($Q:AB)),"-")</f>
        <v>-</v>
      </c>
      <c r="AC321" s="63" t="str">
        <f t="array" aca="1" ref="AC321" ca="1">IFERROR(SMALL(IF(($H$3:$H$401=$N321)*($H$3:$H$401&lt;&gt;""),$C$3:$C$401),COLUMNS($Q:AC)),"-")</f>
        <v>-</v>
      </c>
      <c r="AD321" s="63" t="str">
        <f t="array" aca="1" ref="AD321" ca="1">IFERROR(SMALL(IF(($H$3:$H$401=$N321)*($H$3:$H$401&lt;&gt;""),$C$3:$C$401),COLUMNS($Q:AD)),"-")</f>
        <v>-</v>
      </c>
      <c r="AE321" s="63" t="str">
        <f t="array" aca="1" ref="AE321" ca="1">IFERROR(SMALL(IF(($H$3:$H$401=$N321)*($H$3:$H$401&lt;&gt;""),$C$3:$C$401),COLUMNS($Q:AE)),"-")</f>
        <v>-</v>
      </c>
    </row>
    <row r="322" spans="2:31" ht="13">
      <c r="B322" s="175"/>
      <c r="C322" s="19">
        <v>320</v>
      </c>
      <c r="D322" s="22" t="str">
        <f t="array" ref="D322">IF(ISERROR(INDEX(DossardsARV,MATCH($A$3&amp;C322,triselcourse&amp;claselcourARV,0))),"-",INDEX(DossardsARV,MATCH($A$3&amp;C322,triselcourse&amp;claselcourARV,0)))</f>
        <v>-</v>
      </c>
      <c r="E322" s="117" t="str">
        <f t="shared" si="47"/>
        <v>-</v>
      </c>
      <c r="F322" s="117" t="str">
        <f t="shared" si="48"/>
        <v>-</v>
      </c>
      <c r="G322" s="21" t="str">
        <f t="array" ref="G322">IF($D322="","",IF(ISERROR(INDEX(TempsARV,MATCH($A$3&amp;D322,triselcourse&amp;DossardsARV,0))),"-",INDEX(TempsARV,MATCH($A$3&amp;D322,triselcourse&amp;DossardsARV,0))))</f>
        <v>-</v>
      </c>
      <c r="H322" s="117" t="str">
        <f t="shared" si="49"/>
        <v/>
      </c>
      <c r="I322" s="117" t="str">
        <f t="shared" si="50"/>
        <v/>
      </c>
      <c r="J322" s="117" t="str">
        <f t="shared" si="51"/>
        <v/>
      </c>
      <c r="K322" s="117" t="str">
        <f t="shared" si="52"/>
        <v/>
      </c>
      <c r="L322" s="62" t="str">
        <f t="array" aca="1" ref="L322" ca="1">IF(ISBLANK($C322),"",IF(OR(COUNTIF(clubARV5,H322)&lt;choixt5,COUNTIF($H$2:H321,H322)),"",SUM(SMALL(IF(clubARV5=H322,$C$3:$C$401),ROW(INDIRECT("1:"&amp;choixt5))))+ROW()/9^9))</f>
        <v/>
      </c>
      <c r="M322" s="36" t="str">
        <f ca="1">IF(N322="","",ROWS(M$3:M322))</f>
        <v/>
      </c>
      <c r="N322" s="1" t="str">
        <f ca="1">IF(COUNT(POINTS1b5)&lt;ROWS(N$3:N322),"",INDEX(clubARV5,MATCH(P322,POINTS1b5,0)))</f>
        <v/>
      </c>
      <c r="O322" s="1">
        <f t="shared" ca="1" si="46"/>
        <v>399</v>
      </c>
      <c r="P322" s="2" t="str">
        <f ca="1">IF(COUNT(POINTS1b5)&lt;ROWS(P$3:P322),"",SMALL(POINTS1b5,ROWS(P$3:P322)))</f>
        <v/>
      </c>
      <c r="Q322" s="40" t="str">
        <f t="array" aca="1" ref="Q322" ca="1">IFERROR(SMALL(IF(($H$3:$H$401=$N322)*($H$3:$H$401&lt;&gt;""),$C$3:$C$401),COLUMNS($Q:Q)),"-")</f>
        <v>-</v>
      </c>
      <c r="R322" s="63" t="str">
        <f t="array" aca="1" ref="R322" ca="1">IFERROR(SMALL(IF(($H$3:$H$401=$N322)*($H$3:$H$401&lt;&gt;""),$C$3:$C$401),COLUMNS($Q:R)),"-")</f>
        <v>-</v>
      </c>
      <c r="S322" s="63" t="str">
        <f t="array" aca="1" ref="S322" ca="1">IFERROR(SMALL(IF(($H$3:$H$401=$N322)*($H$3:$H$401&lt;&gt;""),$C$3:$C$401),COLUMNS($Q:S)),"-")</f>
        <v>-</v>
      </c>
      <c r="T322" s="63" t="str">
        <f t="array" aca="1" ref="T322" ca="1">IFERROR(SMALL(IF(($H$3:$H$401=$N322)*($H$3:$H$401&lt;&gt;""),$C$3:$C$401),COLUMNS($Q:T)),"-")</f>
        <v>-</v>
      </c>
      <c r="U322" s="63" t="str">
        <f t="array" aca="1" ref="U322" ca="1">IFERROR(SMALL(IF(($H$3:$H$401=$N322)*($H$3:$H$401&lt;&gt;""),$C$3:$C$401),COLUMNS($Q:U)),"-")</f>
        <v>-</v>
      </c>
      <c r="V322" s="40" t="str">
        <f t="array" aca="1" ref="V322" ca="1">IFERROR(SMALL(IF(($H$3:$H$401=$N322)*($H$3:$H$401&lt;&gt;""),$C$3:$C$401),COLUMNS($Q:V)),"-")</f>
        <v>-</v>
      </c>
      <c r="W322" s="63" t="str">
        <f t="array" aca="1" ref="W322" ca="1">IFERROR(SMALL(IF(($H$3:$H$401=$N322)*($H$3:$H$401&lt;&gt;""),$C$3:$C$401),COLUMNS($Q:W)),"-")</f>
        <v>-</v>
      </c>
      <c r="X322" s="63" t="str">
        <f t="array" aca="1" ref="X322" ca="1">IFERROR(SMALL(IF(($H$3:$H$401=$N322)*($H$3:$H$401&lt;&gt;""),$C$3:$C$401),COLUMNS($Q:X)),"-")</f>
        <v>-</v>
      </c>
      <c r="Y322" s="63" t="str">
        <f t="array" aca="1" ref="Y322" ca="1">IFERROR(SMALL(IF(($H$3:$H$401=$N322)*($H$3:$H$401&lt;&gt;""),$C$3:$C$401),COLUMNS($Q:Y)),"-")</f>
        <v>-</v>
      </c>
      <c r="Z322" s="63" t="str">
        <f t="array" aca="1" ref="Z322" ca="1">IFERROR(SMALL(IF(($H$3:$H$401=$N322)*($H$3:$H$401&lt;&gt;""),$C$3:$C$401),COLUMNS($Q:Z)),"-")</f>
        <v>-</v>
      </c>
      <c r="AA322" s="40" t="str">
        <f t="array" aca="1" ref="AA322" ca="1">IFERROR(SMALL(IF(($H$3:$H$401=$N322)*($H$3:$H$401&lt;&gt;""),$C$3:$C$401),COLUMNS($Q:AA)),"-")</f>
        <v>-</v>
      </c>
      <c r="AB322" s="63" t="str">
        <f t="array" aca="1" ref="AB322" ca="1">IFERROR(SMALL(IF(($H$3:$H$401=$N322)*($H$3:$H$401&lt;&gt;""),$C$3:$C$401),COLUMNS($Q:AB)),"-")</f>
        <v>-</v>
      </c>
      <c r="AC322" s="63" t="str">
        <f t="array" aca="1" ref="AC322" ca="1">IFERROR(SMALL(IF(($H$3:$H$401=$N322)*($H$3:$H$401&lt;&gt;""),$C$3:$C$401),COLUMNS($Q:AC)),"-")</f>
        <v>-</v>
      </c>
      <c r="AD322" s="63" t="str">
        <f t="array" aca="1" ref="AD322" ca="1">IFERROR(SMALL(IF(($H$3:$H$401=$N322)*($H$3:$H$401&lt;&gt;""),$C$3:$C$401),COLUMNS($Q:AD)),"-")</f>
        <v>-</v>
      </c>
      <c r="AE322" s="63" t="str">
        <f t="array" aca="1" ref="AE322" ca="1">IFERROR(SMALL(IF(($H$3:$H$401=$N322)*($H$3:$H$401&lt;&gt;""),$C$3:$C$401),COLUMNS($Q:AE)),"-")</f>
        <v>-</v>
      </c>
    </row>
    <row r="323" spans="2:31" ht="13">
      <c r="B323" s="175"/>
      <c r="C323" s="19">
        <v>321</v>
      </c>
      <c r="D323" s="22" t="str">
        <f t="array" ref="D323">IF(ISERROR(INDEX(DossardsARV,MATCH($A$3&amp;C323,triselcourse&amp;claselcourARV,0))),"-",INDEX(DossardsARV,MATCH($A$3&amp;C323,triselcourse&amp;claselcourARV,0)))</f>
        <v>-</v>
      </c>
      <c r="E323" s="117" t="str">
        <f t="shared" si="47"/>
        <v>-</v>
      </c>
      <c r="F323" s="117" t="str">
        <f t="shared" si="48"/>
        <v>-</v>
      </c>
      <c r="G323" s="21" t="str">
        <f t="array" ref="G323">IF($D323="","",IF(ISERROR(INDEX(TempsARV,MATCH($A$3&amp;D323,triselcourse&amp;DossardsARV,0))),"-",INDEX(TempsARV,MATCH($A$3&amp;D323,triselcourse&amp;DossardsARV,0))))</f>
        <v>-</v>
      </c>
      <c r="H323" s="117" t="str">
        <f t="shared" si="49"/>
        <v/>
      </c>
      <c r="I323" s="117" t="str">
        <f t="shared" si="50"/>
        <v/>
      </c>
      <c r="J323" s="117" t="str">
        <f t="shared" si="51"/>
        <v/>
      </c>
      <c r="K323" s="117" t="str">
        <f t="shared" si="52"/>
        <v/>
      </c>
      <c r="L323" s="62" t="str">
        <f t="array" aca="1" ref="L323" ca="1">IF(ISBLANK($C323),"",IF(OR(COUNTIF(clubARV5,H323)&lt;choixt5,COUNTIF($H$2:H322,H323)),"",SUM(SMALL(IF(clubARV5=H323,$C$3:$C$401),ROW(INDIRECT("1:"&amp;choixt5))))+ROW()/9^9))</f>
        <v/>
      </c>
      <c r="M323" s="36" t="str">
        <f ca="1">IF(N323="","",ROWS(M$3:M323))</f>
        <v/>
      </c>
      <c r="N323" s="1" t="str">
        <f ca="1">IF(COUNT(POINTS1b5)&lt;ROWS(N$3:N323),"",INDEX(clubARV5,MATCH(P323,POINTS1b5,0)))</f>
        <v/>
      </c>
      <c r="O323" s="1">
        <f t="shared" ref="O323:O386" ca="1" si="53">IF(COUNTIF(clubARV5,N323)=0,"",COUNTIF(clubARV5,N323))</f>
        <v>399</v>
      </c>
      <c r="P323" s="2" t="str">
        <f ca="1">IF(COUNT(POINTS1b5)&lt;ROWS(P$3:P323),"",SMALL(POINTS1b5,ROWS(P$3:P323)))</f>
        <v/>
      </c>
      <c r="Q323" s="40" t="str">
        <f t="array" aca="1" ref="Q323" ca="1">IFERROR(SMALL(IF(($H$3:$H$401=$N323)*($H$3:$H$401&lt;&gt;""),$C$3:$C$401),COLUMNS($Q:Q)),"-")</f>
        <v>-</v>
      </c>
      <c r="R323" s="63" t="str">
        <f t="array" aca="1" ref="R323" ca="1">IFERROR(SMALL(IF(($H$3:$H$401=$N323)*($H$3:$H$401&lt;&gt;""),$C$3:$C$401),COLUMNS($Q:R)),"-")</f>
        <v>-</v>
      </c>
      <c r="S323" s="63" t="str">
        <f t="array" aca="1" ref="S323" ca="1">IFERROR(SMALL(IF(($H$3:$H$401=$N323)*($H$3:$H$401&lt;&gt;""),$C$3:$C$401),COLUMNS($Q:S)),"-")</f>
        <v>-</v>
      </c>
      <c r="T323" s="63" t="str">
        <f t="array" aca="1" ref="T323" ca="1">IFERROR(SMALL(IF(($H$3:$H$401=$N323)*($H$3:$H$401&lt;&gt;""),$C$3:$C$401),COLUMNS($Q:T)),"-")</f>
        <v>-</v>
      </c>
      <c r="U323" s="63" t="str">
        <f t="array" aca="1" ref="U323" ca="1">IFERROR(SMALL(IF(($H$3:$H$401=$N323)*($H$3:$H$401&lt;&gt;""),$C$3:$C$401),COLUMNS($Q:U)),"-")</f>
        <v>-</v>
      </c>
      <c r="V323" s="40" t="str">
        <f t="array" aca="1" ref="V323" ca="1">IFERROR(SMALL(IF(($H$3:$H$401=$N323)*($H$3:$H$401&lt;&gt;""),$C$3:$C$401),COLUMNS($Q:V)),"-")</f>
        <v>-</v>
      </c>
      <c r="W323" s="63" t="str">
        <f t="array" aca="1" ref="W323" ca="1">IFERROR(SMALL(IF(($H$3:$H$401=$N323)*($H$3:$H$401&lt;&gt;""),$C$3:$C$401),COLUMNS($Q:W)),"-")</f>
        <v>-</v>
      </c>
      <c r="X323" s="63" t="str">
        <f t="array" aca="1" ref="X323" ca="1">IFERROR(SMALL(IF(($H$3:$H$401=$N323)*($H$3:$H$401&lt;&gt;""),$C$3:$C$401),COLUMNS($Q:X)),"-")</f>
        <v>-</v>
      </c>
      <c r="Y323" s="63" t="str">
        <f t="array" aca="1" ref="Y323" ca="1">IFERROR(SMALL(IF(($H$3:$H$401=$N323)*($H$3:$H$401&lt;&gt;""),$C$3:$C$401),COLUMNS($Q:Y)),"-")</f>
        <v>-</v>
      </c>
      <c r="Z323" s="63" t="str">
        <f t="array" aca="1" ref="Z323" ca="1">IFERROR(SMALL(IF(($H$3:$H$401=$N323)*($H$3:$H$401&lt;&gt;""),$C$3:$C$401),COLUMNS($Q:Z)),"-")</f>
        <v>-</v>
      </c>
      <c r="AA323" s="40" t="str">
        <f t="array" aca="1" ref="AA323" ca="1">IFERROR(SMALL(IF(($H$3:$H$401=$N323)*($H$3:$H$401&lt;&gt;""),$C$3:$C$401),COLUMNS($Q:AA)),"-")</f>
        <v>-</v>
      </c>
      <c r="AB323" s="63" t="str">
        <f t="array" aca="1" ref="AB323" ca="1">IFERROR(SMALL(IF(($H$3:$H$401=$N323)*($H$3:$H$401&lt;&gt;""),$C$3:$C$401),COLUMNS($Q:AB)),"-")</f>
        <v>-</v>
      </c>
      <c r="AC323" s="63" t="str">
        <f t="array" aca="1" ref="AC323" ca="1">IFERROR(SMALL(IF(($H$3:$H$401=$N323)*($H$3:$H$401&lt;&gt;""),$C$3:$C$401),COLUMNS($Q:AC)),"-")</f>
        <v>-</v>
      </c>
      <c r="AD323" s="63" t="str">
        <f t="array" aca="1" ref="AD323" ca="1">IFERROR(SMALL(IF(($H$3:$H$401=$N323)*($H$3:$H$401&lt;&gt;""),$C$3:$C$401),COLUMNS($Q:AD)),"-")</f>
        <v>-</v>
      </c>
      <c r="AE323" s="63" t="str">
        <f t="array" aca="1" ref="AE323" ca="1">IFERROR(SMALL(IF(($H$3:$H$401=$N323)*($H$3:$H$401&lt;&gt;""),$C$3:$C$401),COLUMNS($Q:AE)),"-")</f>
        <v>-</v>
      </c>
    </row>
    <row r="324" spans="2:31" ht="13">
      <c r="B324" s="175"/>
      <c r="C324" s="19">
        <v>322</v>
      </c>
      <c r="D324" s="22" t="str">
        <f t="array" ref="D324">IF(ISERROR(INDEX(DossardsARV,MATCH($A$3&amp;C324,triselcourse&amp;claselcourARV,0))),"-",INDEX(DossardsARV,MATCH($A$3&amp;C324,triselcourse&amp;claselcourARV,0)))</f>
        <v>-</v>
      </c>
      <c r="E324" s="117" t="str">
        <f t="shared" si="47"/>
        <v>-</v>
      </c>
      <c r="F324" s="117" t="str">
        <f t="shared" si="48"/>
        <v>-</v>
      </c>
      <c r="G324" s="21" t="str">
        <f t="array" ref="G324">IF($D324="","",IF(ISERROR(INDEX(TempsARV,MATCH($A$3&amp;D324,triselcourse&amp;DossardsARV,0))),"-",INDEX(TempsARV,MATCH($A$3&amp;D324,triselcourse&amp;DossardsARV,0))))</f>
        <v>-</v>
      </c>
      <c r="H324" s="117" t="str">
        <f t="shared" si="49"/>
        <v/>
      </c>
      <c r="I324" s="117" t="str">
        <f t="shared" si="50"/>
        <v/>
      </c>
      <c r="J324" s="117" t="str">
        <f t="shared" si="51"/>
        <v/>
      </c>
      <c r="K324" s="117" t="str">
        <f t="shared" si="52"/>
        <v/>
      </c>
      <c r="L324" s="62" t="str">
        <f t="array" aca="1" ref="L324" ca="1">IF(ISBLANK($C324),"",IF(OR(COUNTIF(clubARV5,H324)&lt;choixt5,COUNTIF($H$2:H323,H324)),"",SUM(SMALL(IF(clubARV5=H324,$C$3:$C$401),ROW(INDIRECT("1:"&amp;choixt5))))+ROW()/9^9))</f>
        <v/>
      </c>
      <c r="M324" s="36" t="str">
        <f ca="1">IF(N324="","",ROWS(M$3:M324))</f>
        <v/>
      </c>
      <c r="N324" s="1" t="str">
        <f ca="1">IF(COUNT(POINTS1b5)&lt;ROWS(N$3:N324),"",INDEX(clubARV5,MATCH(P324,POINTS1b5,0)))</f>
        <v/>
      </c>
      <c r="O324" s="1">
        <f t="shared" ca="1" si="53"/>
        <v>399</v>
      </c>
      <c r="P324" s="2" t="str">
        <f ca="1">IF(COUNT(POINTS1b5)&lt;ROWS(P$3:P324),"",SMALL(POINTS1b5,ROWS(P$3:P324)))</f>
        <v/>
      </c>
      <c r="Q324" s="40" t="str">
        <f t="array" aca="1" ref="Q324" ca="1">IFERROR(SMALL(IF(($H$3:$H$401=$N324)*($H$3:$H$401&lt;&gt;""),$C$3:$C$401),COLUMNS($Q:Q)),"-")</f>
        <v>-</v>
      </c>
      <c r="R324" s="63" t="str">
        <f t="array" aca="1" ref="R324" ca="1">IFERROR(SMALL(IF(($H$3:$H$401=$N324)*($H$3:$H$401&lt;&gt;""),$C$3:$C$401),COLUMNS($Q:R)),"-")</f>
        <v>-</v>
      </c>
      <c r="S324" s="63" t="str">
        <f t="array" aca="1" ref="S324" ca="1">IFERROR(SMALL(IF(($H$3:$H$401=$N324)*($H$3:$H$401&lt;&gt;""),$C$3:$C$401),COLUMNS($Q:S)),"-")</f>
        <v>-</v>
      </c>
      <c r="T324" s="63" t="str">
        <f t="array" aca="1" ref="T324" ca="1">IFERROR(SMALL(IF(($H$3:$H$401=$N324)*($H$3:$H$401&lt;&gt;""),$C$3:$C$401),COLUMNS($Q:T)),"-")</f>
        <v>-</v>
      </c>
      <c r="U324" s="63" t="str">
        <f t="array" aca="1" ref="U324" ca="1">IFERROR(SMALL(IF(($H$3:$H$401=$N324)*($H$3:$H$401&lt;&gt;""),$C$3:$C$401),COLUMNS($Q:U)),"-")</f>
        <v>-</v>
      </c>
      <c r="V324" s="40" t="str">
        <f t="array" aca="1" ref="V324" ca="1">IFERROR(SMALL(IF(($H$3:$H$401=$N324)*($H$3:$H$401&lt;&gt;""),$C$3:$C$401),COLUMNS($Q:V)),"-")</f>
        <v>-</v>
      </c>
      <c r="W324" s="63" t="str">
        <f t="array" aca="1" ref="W324" ca="1">IFERROR(SMALL(IF(($H$3:$H$401=$N324)*($H$3:$H$401&lt;&gt;""),$C$3:$C$401),COLUMNS($Q:W)),"-")</f>
        <v>-</v>
      </c>
      <c r="X324" s="63" t="str">
        <f t="array" aca="1" ref="X324" ca="1">IFERROR(SMALL(IF(($H$3:$H$401=$N324)*($H$3:$H$401&lt;&gt;""),$C$3:$C$401),COLUMNS($Q:X)),"-")</f>
        <v>-</v>
      </c>
      <c r="Y324" s="63" t="str">
        <f t="array" aca="1" ref="Y324" ca="1">IFERROR(SMALL(IF(($H$3:$H$401=$N324)*($H$3:$H$401&lt;&gt;""),$C$3:$C$401),COLUMNS($Q:Y)),"-")</f>
        <v>-</v>
      </c>
      <c r="Z324" s="63" t="str">
        <f t="array" aca="1" ref="Z324" ca="1">IFERROR(SMALL(IF(($H$3:$H$401=$N324)*($H$3:$H$401&lt;&gt;""),$C$3:$C$401),COLUMNS($Q:Z)),"-")</f>
        <v>-</v>
      </c>
      <c r="AA324" s="40" t="str">
        <f t="array" aca="1" ref="AA324" ca="1">IFERROR(SMALL(IF(($H$3:$H$401=$N324)*($H$3:$H$401&lt;&gt;""),$C$3:$C$401),COLUMNS($Q:AA)),"-")</f>
        <v>-</v>
      </c>
      <c r="AB324" s="63" t="str">
        <f t="array" aca="1" ref="AB324" ca="1">IFERROR(SMALL(IF(($H$3:$H$401=$N324)*($H$3:$H$401&lt;&gt;""),$C$3:$C$401),COLUMNS($Q:AB)),"-")</f>
        <v>-</v>
      </c>
      <c r="AC324" s="63" t="str">
        <f t="array" aca="1" ref="AC324" ca="1">IFERROR(SMALL(IF(($H$3:$H$401=$N324)*($H$3:$H$401&lt;&gt;""),$C$3:$C$401),COLUMNS($Q:AC)),"-")</f>
        <v>-</v>
      </c>
      <c r="AD324" s="63" t="str">
        <f t="array" aca="1" ref="AD324" ca="1">IFERROR(SMALL(IF(($H$3:$H$401=$N324)*($H$3:$H$401&lt;&gt;""),$C$3:$C$401),COLUMNS($Q:AD)),"-")</f>
        <v>-</v>
      </c>
      <c r="AE324" s="63" t="str">
        <f t="array" aca="1" ref="AE324" ca="1">IFERROR(SMALL(IF(($H$3:$H$401=$N324)*($H$3:$H$401&lt;&gt;""),$C$3:$C$401),COLUMNS($Q:AE)),"-")</f>
        <v>-</v>
      </c>
    </row>
    <row r="325" spans="2:31" ht="13">
      <c r="B325" s="175"/>
      <c r="C325" s="19">
        <v>323</v>
      </c>
      <c r="D325" s="22" t="str">
        <f t="array" ref="D325">IF(ISERROR(INDEX(DossardsARV,MATCH($A$3&amp;C325,triselcourse&amp;claselcourARV,0))),"-",INDEX(DossardsARV,MATCH($A$3&amp;C325,triselcourse&amp;claselcourARV,0)))</f>
        <v>-</v>
      </c>
      <c r="E325" s="117" t="str">
        <f t="shared" si="47"/>
        <v>-</v>
      </c>
      <c r="F325" s="117" t="str">
        <f t="shared" si="48"/>
        <v>-</v>
      </c>
      <c r="G325" s="21" t="str">
        <f t="array" ref="G325">IF($D325="","",IF(ISERROR(INDEX(TempsARV,MATCH($A$3&amp;D325,triselcourse&amp;DossardsARV,0))),"-",INDEX(TempsARV,MATCH($A$3&amp;D325,triselcourse&amp;DossardsARV,0))))</f>
        <v>-</v>
      </c>
      <c r="H325" s="117" t="str">
        <f t="shared" si="49"/>
        <v/>
      </c>
      <c r="I325" s="117" t="str">
        <f t="shared" si="50"/>
        <v/>
      </c>
      <c r="J325" s="117" t="str">
        <f t="shared" si="51"/>
        <v/>
      </c>
      <c r="K325" s="117" t="str">
        <f t="shared" si="52"/>
        <v/>
      </c>
      <c r="L325" s="62" t="str">
        <f t="array" aca="1" ref="L325" ca="1">IF(ISBLANK($C325),"",IF(OR(COUNTIF(clubARV5,H325)&lt;choixt5,COUNTIF($H$2:H324,H325)),"",SUM(SMALL(IF(clubARV5=H325,$C$3:$C$401),ROW(INDIRECT("1:"&amp;choixt5))))+ROW()/9^9))</f>
        <v/>
      </c>
      <c r="M325" s="36" t="str">
        <f ca="1">IF(N325="","",ROWS(M$3:M325))</f>
        <v/>
      </c>
      <c r="N325" s="1" t="str">
        <f ca="1">IF(COUNT(POINTS1b5)&lt;ROWS(N$3:N325),"",INDEX(clubARV5,MATCH(P325,POINTS1b5,0)))</f>
        <v/>
      </c>
      <c r="O325" s="1">
        <f t="shared" ca="1" si="53"/>
        <v>399</v>
      </c>
      <c r="P325" s="2" t="str">
        <f ca="1">IF(COUNT(POINTS1b5)&lt;ROWS(P$3:P325),"",SMALL(POINTS1b5,ROWS(P$3:P325)))</f>
        <v/>
      </c>
      <c r="Q325" s="40" t="str">
        <f t="array" aca="1" ref="Q325" ca="1">IFERROR(SMALL(IF(($H$3:$H$401=$N325)*($H$3:$H$401&lt;&gt;""),$C$3:$C$401),COLUMNS($Q:Q)),"-")</f>
        <v>-</v>
      </c>
      <c r="R325" s="63" t="str">
        <f t="array" aca="1" ref="R325" ca="1">IFERROR(SMALL(IF(($H$3:$H$401=$N325)*($H$3:$H$401&lt;&gt;""),$C$3:$C$401),COLUMNS($Q:R)),"-")</f>
        <v>-</v>
      </c>
      <c r="S325" s="63" t="str">
        <f t="array" aca="1" ref="S325" ca="1">IFERROR(SMALL(IF(($H$3:$H$401=$N325)*($H$3:$H$401&lt;&gt;""),$C$3:$C$401),COLUMNS($Q:S)),"-")</f>
        <v>-</v>
      </c>
      <c r="T325" s="63" t="str">
        <f t="array" aca="1" ref="T325" ca="1">IFERROR(SMALL(IF(($H$3:$H$401=$N325)*($H$3:$H$401&lt;&gt;""),$C$3:$C$401),COLUMNS($Q:T)),"-")</f>
        <v>-</v>
      </c>
      <c r="U325" s="63" t="str">
        <f t="array" aca="1" ref="U325" ca="1">IFERROR(SMALL(IF(($H$3:$H$401=$N325)*($H$3:$H$401&lt;&gt;""),$C$3:$C$401),COLUMNS($Q:U)),"-")</f>
        <v>-</v>
      </c>
      <c r="V325" s="40" t="str">
        <f t="array" aca="1" ref="V325" ca="1">IFERROR(SMALL(IF(($H$3:$H$401=$N325)*($H$3:$H$401&lt;&gt;""),$C$3:$C$401),COLUMNS($Q:V)),"-")</f>
        <v>-</v>
      </c>
      <c r="W325" s="63" t="str">
        <f t="array" aca="1" ref="W325" ca="1">IFERROR(SMALL(IF(($H$3:$H$401=$N325)*($H$3:$H$401&lt;&gt;""),$C$3:$C$401),COLUMNS($Q:W)),"-")</f>
        <v>-</v>
      </c>
      <c r="X325" s="63" t="str">
        <f t="array" aca="1" ref="X325" ca="1">IFERROR(SMALL(IF(($H$3:$H$401=$N325)*($H$3:$H$401&lt;&gt;""),$C$3:$C$401),COLUMNS($Q:X)),"-")</f>
        <v>-</v>
      </c>
      <c r="Y325" s="63" t="str">
        <f t="array" aca="1" ref="Y325" ca="1">IFERROR(SMALL(IF(($H$3:$H$401=$N325)*($H$3:$H$401&lt;&gt;""),$C$3:$C$401),COLUMNS($Q:Y)),"-")</f>
        <v>-</v>
      </c>
      <c r="Z325" s="63" t="str">
        <f t="array" aca="1" ref="Z325" ca="1">IFERROR(SMALL(IF(($H$3:$H$401=$N325)*($H$3:$H$401&lt;&gt;""),$C$3:$C$401),COLUMNS($Q:Z)),"-")</f>
        <v>-</v>
      </c>
      <c r="AA325" s="40" t="str">
        <f t="array" aca="1" ref="AA325" ca="1">IFERROR(SMALL(IF(($H$3:$H$401=$N325)*($H$3:$H$401&lt;&gt;""),$C$3:$C$401),COLUMNS($Q:AA)),"-")</f>
        <v>-</v>
      </c>
      <c r="AB325" s="63" t="str">
        <f t="array" aca="1" ref="AB325" ca="1">IFERROR(SMALL(IF(($H$3:$H$401=$N325)*($H$3:$H$401&lt;&gt;""),$C$3:$C$401),COLUMNS($Q:AB)),"-")</f>
        <v>-</v>
      </c>
      <c r="AC325" s="63" t="str">
        <f t="array" aca="1" ref="AC325" ca="1">IFERROR(SMALL(IF(($H$3:$H$401=$N325)*($H$3:$H$401&lt;&gt;""),$C$3:$C$401),COLUMNS($Q:AC)),"-")</f>
        <v>-</v>
      </c>
      <c r="AD325" s="63" t="str">
        <f t="array" aca="1" ref="AD325" ca="1">IFERROR(SMALL(IF(($H$3:$H$401=$N325)*($H$3:$H$401&lt;&gt;""),$C$3:$C$401),COLUMNS($Q:AD)),"-")</f>
        <v>-</v>
      </c>
      <c r="AE325" s="63" t="str">
        <f t="array" aca="1" ref="AE325" ca="1">IFERROR(SMALL(IF(($H$3:$H$401=$N325)*($H$3:$H$401&lt;&gt;""),$C$3:$C$401),COLUMNS($Q:AE)),"-")</f>
        <v>-</v>
      </c>
    </row>
    <row r="326" spans="2:31" ht="13">
      <c r="B326" s="175"/>
      <c r="C326" s="19">
        <v>324</v>
      </c>
      <c r="D326" s="22" t="str">
        <f t="array" ref="D326">IF(ISERROR(INDEX(DossardsARV,MATCH($A$3&amp;C326,triselcourse&amp;claselcourARV,0))),"-",INDEX(DossardsARV,MATCH($A$3&amp;C326,triselcourse&amp;claselcourARV,0)))</f>
        <v>-</v>
      </c>
      <c r="E326" s="117" t="str">
        <f t="shared" si="47"/>
        <v>-</v>
      </c>
      <c r="F326" s="117" t="str">
        <f t="shared" si="48"/>
        <v>-</v>
      </c>
      <c r="G326" s="21" t="str">
        <f t="array" ref="G326">IF($D326="","",IF(ISERROR(INDEX(TempsARV,MATCH($A$3&amp;D326,triselcourse&amp;DossardsARV,0))),"-",INDEX(TempsARV,MATCH($A$3&amp;D326,triselcourse&amp;DossardsARV,0))))</f>
        <v>-</v>
      </c>
      <c r="H326" s="117" t="str">
        <f t="shared" si="49"/>
        <v/>
      </c>
      <c r="I326" s="117" t="str">
        <f t="shared" si="50"/>
        <v/>
      </c>
      <c r="J326" s="117" t="str">
        <f t="shared" si="51"/>
        <v/>
      </c>
      <c r="K326" s="117" t="str">
        <f t="shared" si="52"/>
        <v/>
      </c>
      <c r="L326" s="62" t="str">
        <f t="array" aca="1" ref="L326" ca="1">IF(ISBLANK($C326),"",IF(OR(COUNTIF(clubARV5,H326)&lt;choixt5,COUNTIF($H$2:H325,H326)),"",SUM(SMALL(IF(clubARV5=H326,$C$3:$C$401),ROW(INDIRECT("1:"&amp;choixt5))))+ROW()/9^9))</f>
        <v/>
      </c>
      <c r="M326" s="36" t="str">
        <f ca="1">IF(N326="","",ROWS(M$3:M326))</f>
        <v/>
      </c>
      <c r="N326" s="1" t="str">
        <f ca="1">IF(COUNT(POINTS1b5)&lt;ROWS(N$3:N326),"",INDEX(clubARV5,MATCH(P326,POINTS1b5,0)))</f>
        <v/>
      </c>
      <c r="O326" s="1">
        <f t="shared" ca="1" si="53"/>
        <v>399</v>
      </c>
      <c r="P326" s="2" t="str">
        <f ca="1">IF(COUNT(POINTS1b5)&lt;ROWS(P$3:P326),"",SMALL(POINTS1b5,ROWS(P$3:P326)))</f>
        <v/>
      </c>
      <c r="Q326" s="40" t="str">
        <f t="array" aca="1" ref="Q326" ca="1">IFERROR(SMALL(IF(($H$3:$H$401=$N326)*($H$3:$H$401&lt;&gt;""),$C$3:$C$401),COLUMNS($Q:Q)),"-")</f>
        <v>-</v>
      </c>
      <c r="R326" s="63" t="str">
        <f t="array" aca="1" ref="R326" ca="1">IFERROR(SMALL(IF(($H$3:$H$401=$N326)*($H$3:$H$401&lt;&gt;""),$C$3:$C$401),COLUMNS($Q:R)),"-")</f>
        <v>-</v>
      </c>
      <c r="S326" s="63" t="str">
        <f t="array" aca="1" ref="S326" ca="1">IFERROR(SMALL(IF(($H$3:$H$401=$N326)*($H$3:$H$401&lt;&gt;""),$C$3:$C$401),COLUMNS($Q:S)),"-")</f>
        <v>-</v>
      </c>
      <c r="T326" s="63" t="str">
        <f t="array" aca="1" ref="T326" ca="1">IFERROR(SMALL(IF(($H$3:$H$401=$N326)*($H$3:$H$401&lt;&gt;""),$C$3:$C$401),COLUMNS($Q:T)),"-")</f>
        <v>-</v>
      </c>
      <c r="U326" s="63" t="str">
        <f t="array" aca="1" ref="U326" ca="1">IFERROR(SMALL(IF(($H$3:$H$401=$N326)*($H$3:$H$401&lt;&gt;""),$C$3:$C$401),COLUMNS($Q:U)),"-")</f>
        <v>-</v>
      </c>
      <c r="V326" s="40" t="str">
        <f t="array" aca="1" ref="V326" ca="1">IFERROR(SMALL(IF(($H$3:$H$401=$N326)*($H$3:$H$401&lt;&gt;""),$C$3:$C$401),COLUMNS($Q:V)),"-")</f>
        <v>-</v>
      </c>
      <c r="W326" s="63" t="str">
        <f t="array" aca="1" ref="W326" ca="1">IFERROR(SMALL(IF(($H$3:$H$401=$N326)*($H$3:$H$401&lt;&gt;""),$C$3:$C$401),COLUMNS($Q:W)),"-")</f>
        <v>-</v>
      </c>
      <c r="X326" s="63" t="str">
        <f t="array" aca="1" ref="X326" ca="1">IFERROR(SMALL(IF(($H$3:$H$401=$N326)*($H$3:$H$401&lt;&gt;""),$C$3:$C$401),COLUMNS($Q:X)),"-")</f>
        <v>-</v>
      </c>
      <c r="Y326" s="63" t="str">
        <f t="array" aca="1" ref="Y326" ca="1">IFERROR(SMALL(IF(($H$3:$H$401=$N326)*($H$3:$H$401&lt;&gt;""),$C$3:$C$401),COLUMNS($Q:Y)),"-")</f>
        <v>-</v>
      </c>
      <c r="Z326" s="63" t="str">
        <f t="array" aca="1" ref="Z326" ca="1">IFERROR(SMALL(IF(($H$3:$H$401=$N326)*($H$3:$H$401&lt;&gt;""),$C$3:$C$401),COLUMNS($Q:Z)),"-")</f>
        <v>-</v>
      </c>
      <c r="AA326" s="40" t="str">
        <f t="array" aca="1" ref="AA326" ca="1">IFERROR(SMALL(IF(($H$3:$H$401=$N326)*($H$3:$H$401&lt;&gt;""),$C$3:$C$401),COLUMNS($Q:AA)),"-")</f>
        <v>-</v>
      </c>
      <c r="AB326" s="63" t="str">
        <f t="array" aca="1" ref="AB326" ca="1">IFERROR(SMALL(IF(($H$3:$H$401=$N326)*($H$3:$H$401&lt;&gt;""),$C$3:$C$401),COLUMNS($Q:AB)),"-")</f>
        <v>-</v>
      </c>
      <c r="AC326" s="63" t="str">
        <f t="array" aca="1" ref="AC326" ca="1">IFERROR(SMALL(IF(($H$3:$H$401=$N326)*($H$3:$H$401&lt;&gt;""),$C$3:$C$401),COLUMNS($Q:AC)),"-")</f>
        <v>-</v>
      </c>
      <c r="AD326" s="63" t="str">
        <f t="array" aca="1" ref="AD326" ca="1">IFERROR(SMALL(IF(($H$3:$H$401=$N326)*($H$3:$H$401&lt;&gt;""),$C$3:$C$401),COLUMNS($Q:AD)),"-")</f>
        <v>-</v>
      </c>
      <c r="AE326" s="63" t="str">
        <f t="array" aca="1" ref="AE326" ca="1">IFERROR(SMALL(IF(($H$3:$H$401=$N326)*($H$3:$H$401&lt;&gt;""),$C$3:$C$401),COLUMNS($Q:AE)),"-")</f>
        <v>-</v>
      </c>
    </row>
    <row r="327" spans="2:31" ht="13">
      <c r="B327" s="175"/>
      <c r="C327" s="19">
        <v>325</v>
      </c>
      <c r="D327" s="22" t="str">
        <f t="array" ref="D327">IF(ISERROR(INDEX(DossardsARV,MATCH($A$3&amp;C327,triselcourse&amp;claselcourARV,0))),"-",INDEX(DossardsARV,MATCH($A$3&amp;C327,triselcourse&amp;claselcourARV,0)))</f>
        <v>-</v>
      </c>
      <c r="E327" s="117" t="str">
        <f t="shared" si="47"/>
        <v>-</v>
      </c>
      <c r="F327" s="117" t="str">
        <f t="shared" si="48"/>
        <v>-</v>
      </c>
      <c r="G327" s="21" t="str">
        <f t="array" ref="G327">IF($D327="","",IF(ISERROR(INDEX(TempsARV,MATCH($A$3&amp;D327,triselcourse&amp;DossardsARV,0))),"-",INDEX(TempsARV,MATCH($A$3&amp;D327,triselcourse&amp;DossardsARV,0))))</f>
        <v>-</v>
      </c>
      <c r="H327" s="117" t="str">
        <f t="shared" si="49"/>
        <v/>
      </c>
      <c r="I327" s="117" t="str">
        <f t="shared" si="50"/>
        <v/>
      </c>
      <c r="J327" s="117" t="str">
        <f t="shared" si="51"/>
        <v/>
      </c>
      <c r="K327" s="117" t="str">
        <f t="shared" si="52"/>
        <v/>
      </c>
      <c r="L327" s="62" t="str">
        <f t="array" aca="1" ref="L327" ca="1">IF(ISBLANK($C327),"",IF(OR(COUNTIF(clubARV5,H327)&lt;choixt5,COUNTIF($H$2:H326,H327)),"",SUM(SMALL(IF(clubARV5=H327,$C$3:$C$401),ROW(INDIRECT("1:"&amp;choixt5))))+ROW()/9^9))</f>
        <v/>
      </c>
      <c r="M327" s="36" t="str">
        <f ca="1">IF(N327="","",ROWS(M$3:M327))</f>
        <v/>
      </c>
      <c r="N327" s="1" t="str">
        <f ca="1">IF(COUNT(POINTS1b5)&lt;ROWS(N$3:N327),"",INDEX(clubARV5,MATCH(P327,POINTS1b5,0)))</f>
        <v/>
      </c>
      <c r="O327" s="1">
        <f t="shared" ca="1" si="53"/>
        <v>399</v>
      </c>
      <c r="P327" s="2" t="str">
        <f ca="1">IF(COUNT(POINTS1b5)&lt;ROWS(P$3:P327),"",SMALL(POINTS1b5,ROWS(P$3:P327)))</f>
        <v/>
      </c>
      <c r="Q327" s="40" t="str">
        <f t="array" aca="1" ref="Q327" ca="1">IFERROR(SMALL(IF(($H$3:$H$401=$N327)*($H$3:$H$401&lt;&gt;""),$C$3:$C$401),COLUMNS($Q:Q)),"-")</f>
        <v>-</v>
      </c>
      <c r="R327" s="63" t="str">
        <f t="array" aca="1" ref="R327" ca="1">IFERROR(SMALL(IF(($H$3:$H$401=$N327)*($H$3:$H$401&lt;&gt;""),$C$3:$C$401),COLUMNS($Q:R)),"-")</f>
        <v>-</v>
      </c>
      <c r="S327" s="63" t="str">
        <f t="array" aca="1" ref="S327" ca="1">IFERROR(SMALL(IF(($H$3:$H$401=$N327)*($H$3:$H$401&lt;&gt;""),$C$3:$C$401),COLUMNS($Q:S)),"-")</f>
        <v>-</v>
      </c>
      <c r="T327" s="63" t="str">
        <f t="array" aca="1" ref="T327" ca="1">IFERROR(SMALL(IF(($H$3:$H$401=$N327)*($H$3:$H$401&lt;&gt;""),$C$3:$C$401),COLUMNS($Q:T)),"-")</f>
        <v>-</v>
      </c>
      <c r="U327" s="63" t="str">
        <f t="array" aca="1" ref="U327" ca="1">IFERROR(SMALL(IF(($H$3:$H$401=$N327)*($H$3:$H$401&lt;&gt;""),$C$3:$C$401),COLUMNS($Q:U)),"-")</f>
        <v>-</v>
      </c>
      <c r="V327" s="40" t="str">
        <f t="array" aca="1" ref="V327" ca="1">IFERROR(SMALL(IF(($H$3:$H$401=$N327)*($H$3:$H$401&lt;&gt;""),$C$3:$C$401),COLUMNS($Q:V)),"-")</f>
        <v>-</v>
      </c>
      <c r="W327" s="63" t="str">
        <f t="array" aca="1" ref="W327" ca="1">IFERROR(SMALL(IF(($H$3:$H$401=$N327)*($H$3:$H$401&lt;&gt;""),$C$3:$C$401),COLUMNS($Q:W)),"-")</f>
        <v>-</v>
      </c>
      <c r="X327" s="63" t="str">
        <f t="array" aca="1" ref="X327" ca="1">IFERROR(SMALL(IF(($H$3:$H$401=$N327)*($H$3:$H$401&lt;&gt;""),$C$3:$C$401),COLUMNS($Q:X)),"-")</f>
        <v>-</v>
      </c>
      <c r="Y327" s="63" t="str">
        <f t="array" aca="1" ref="Y327" ca="1">IFERROR(SMALL(IF(($H$3:$H$401=$N327)*($H$3:$H$401&lt;&gt;""),$C$3:$C$401),COLUMNS($Q:Y)),"-")</f>
        <v>-</v>
      </c>
      <c r="Z327" s="63" t="str">
        <f t="array" aca="1" ref="Z327" ca="1">IFERROR(SMALL(IF(($H$3:$H$401=$N327)*($H$3:$H$401&lt;&gt;""),$C$3:$C$401),COLUMNS($Q:Z)),"-")</f>
        <v>-</v>
      </c>
      <c r="AA327" s="40" t="str">
        <f t="array" aca="1" ref="AA327" ca="1">IFERROR(SMALL(IF(($H$3:$H$401=$N327)*($H$3:$H$401&lt;&gt;""),$C$3:$C$401),COLUMNS($Q:AA)),"-")</f>
        <v>-</v>
      </c>
      <c r="AB327" s="63" t="str">
        <f t="array" aca="1" ref="AB327" ca="1">IFERROR(SMALL(IF(($H$3:$H$401=$N327)*($H$3:$H$401&lt;&gt;""),$C$3:$C$401),COLUMNS($Q:AB)),"-")</f>
        <v>-</v>
      </c>
      <c r="AC327" s="63" t="str">
        <f t="array" aca="1" ref="AC327" ca="1">IFERROR(SMALL(IF(($H$3:$H$401=$N327)*($H$3:$H$401&lt;&gt;""),$C$3:$C$401),COLUMNS($Q:AC)),"-")</f>
        <v>-</v>
      </c>
      <c r="AD327" s="63" t="str">
        <f t="array" aca="1" ref="AD327" ca="1">IFERROR(SMALL(IF(($H$3:$H$401=$N327)*($H$3:$H$401&lt;&gt;""),$C$3:$C$401),COLUMNS($Q:AD)),"-")</f>
        <v>-</v>
      </c>
      <c r="AE327" s="63" t="str">
        <f t="array" aca="1" ref="AE327" ca="1">IFERROR(SMALL(IF(($H$3:$H$401=$N327)*($H$3:$H$401&lt;&gt;""),$C$3:$C$401),COLUMNS($Q:AE)),"-")</f>
        <v>-</v>
      </c>
    </row>
    <row r="328" spans="2:31" ht="13">
      <c r="B328" s="175"/>
      <c r="C328" s="19">
        <v>326</v>
      </c>
      <c r="D328" s="22" t="str">
        <f t="array" ref="D328">IF(ISERROR(INDEX(DossardsARV,MATCH($A$3&amp;C328,triselcourse&amp;claselcourARV,0))),"-",INDEX(DossardsARV,MATCH($A$3&amp;C328,triselcourse&amp;claselcourARV,0)))</f>
        <v>-</v>
      </c>
      <c r="E328" s="117" t="str">
        <f t="shared" si="47"/>
        <v>-</v>
      </c>
      <c r="F328" s="117" t="str">
        <f t="shared" si="48"/>
        <v>-</v>
      </c>
      <c r="G328" s="21" t="str">
        <f t="array" ref="G328">IF($D328="","",IF(ISERROR(INDEX(TempsARV,MATCH($A$3&amp;D328,triselcourse&amp;DossardsARV,0))),"-",INDEX(TempsARV,MATCH($A$3&amp;D328,triselcourse&amp;DossardsARV,0))))</f>
        <v>-</v>
      </c>
      <c r="H328" s="117" t="str">
        <f t="shared" si="49"/>
        <v/>
      </c>
      <c r="I328" s="117" t="str">
        <f t="shared" si="50"/>
        <v/>
      </c>
      <c r="J328" s="117" t="str">
        <f t="shared" si="51"/>
        <v/>
      </c>
      <c r="K328" s="117" t="str">
        <f t="shared" si="52"/>
        <v/>
      </c>
      <c r="L328" s="62" t="str">
        <f t="array" aca="1" ref="L328" ca="1">IF(ISBLANK($C328),"",IF(OR(COUNTIF(clubARV5,H328)&lt;choixt5,COUNTIF($H$2:H327,H328)),"",SUM(SMALL(IF(clubARV5=H328,$C$3:$C$401),ROW(INDIRECT("1:"&amp;choixt5))))+ROW()/9^9))</f>
        <v/>
      </c>
      <c r="M328" s="36" t="str">
        <f ca="1">IF(N328="","",ROWS(M$3:M328))</f>
        <v/>
      </c>
      <c r="N328" s="1" t="str">
        <f ca="1">IF(COUNT(POINTS1b5)&lt;ROWS(N$3:N328),"",INDEX(clubARV5,MATCH(P328,POINTS1b5,0)))</f>
        <v/>
      </c>
      <c r="O328" s="1">
        <f t="shared" ca="1" si="53"/>
        <v>399</v>
      </c>
      <c r="P328" s="2" t="str">
        <f ca="1">IF(COUNT(POINTS1b5)&lt;ROWS(P$3:P328),"",SMALL(POINTS1b5,ROWS(P$3:P328)))</f>
        <v/>
      </c>
      <c r="Q328" s="40" t="str">
        <f t="array" aca="1" ref="Q328" ca="1">IFERROR(SMALL(IF(($H$3:$H$401=$N328)*($H$3:$H$401&lt;&gt;""),$C$3:$C$401),COLUMNS($Q:Q)),"-")</f>
        <v>-</v>
      </c>
      <c r="R328" s="63" t="str">
        <f t="array" aca="1" ref="R328" ca="1">IFERROR(SMALL(IF(($H$3:$H$401=$N328)*($H$3:$H$401&lt;&gt;""),$C$3:$C$401),COLUMNS($Q:R)),"-")</f>
        <v>-</v>
      </c>
      <c r="S328" s="63" t="str">
        <f t="array" aca="1" ref="S328" ca="1">IFERROR(SMALL(IF(($H$3:$H$401=$N328)*($H$3:$H$401&lt;&gt;""),$C$3:$C$401),COLUMNS($Q:S)),"-")</f>
        <v>-</v>
      </c>
      <c r="T328" s="63" t="str">
        <f t="array" aca="1" ref="T328" ca="1">IFERROR(SMALL(IF(($H$3:$H$401=$N328)*($H$3:$H$401&lt;&gt;""),$C$3:$C$401),COLUMNS($Q:T)),"-")</f>
        <v>-</v>
      </c>
      <c r="U328" s="63" t="str">
        <f t="array" aca="1" ref="U328" ca="1">IFERROR(SMALL(IF(($H$3:$H$401=$N328)*($H$3:$H$401&lt;&gt;""),$C$3:$C$401),COLUMNS($Q:U)),"-")</f>
        <v>-</v>
      </c>
      <c r="V328" s="40" t="str">
        <f t="array" aca="1" ref="V328" ca="1">IFERROR(SMALL(IF(($H$3:$H$401=$N328)*($H$3:$H$401&lt;&gt;""),$C$3:$C$401),COLUMNS($Q:V)),"-")</f>
        <v>-</v>
      </c>
      <c r="W328" s="63" t="str">
        <f t="array" aca="1" ref="W328" ca="1">IFERROR(SMALL(IF(($H$3:$H$401=$N328)*($H$3:$H$401&lt;&gt;""),$C$3:$C$401),COLUMNS($Q:W)),"-")</f>
        <v>-</v>
      </c>
      <c r="X328" s="63" t="str">
        <f t="array" aca="1" ref="X328" ca="1">IFERROR(SMALL(IF(($H$3:$H$401=$N328)*($H$3:$H$401&lt;&gt;""),$C$3:$C$401),COLUMNS($Q:X)),"-")</f>
        <v>-</v>
      </c>
      <c r="Y328" s="63" t="str">
        <f t="array" aca="1" ref="Y328" ca="1">IFERROR(SMALL(IF(($H$3:$H$401=$N328)*($H$3:$H$401&lt;&gt;""),$C$3:$C$401),COLUMNS($Q:Y)),"-")</f>
        <v>-</v>
      </c>
      <c r="Z328" s="63" t="str">
        <f t="array" aca="1" ref="Z328" ca="1">IFERROR(SMALL(IF(($H$3:$H$401=$N328)*($H$3:$H$401&lt;&gt;""),$C$3:$C$401),COLUMNS($Q:Z)),"-")</f>
        <v>-</v>
      </c>
      <c r="AA328" s="40" t="str">
        <f t="array" aca="1" ref="AA328" ca="1">IFERROR(SMALL(IF(($H$3:$H$401=$N328)*($H$3:$H$401&lt;&gt;""),$C$3:$C$401),COLUMNS($Q:AA)),"-")</f>
        <v>-</v>
      </c>
      <c r="AB328" s="63" t="str">
        <f t="array" aca="1" ref="AB328" ca="1">IFERROR(SMALL(IF(($H$3:$H$401=$N328)*($H$3:$H$401&lt;&gt;""),$C$3:$C$401),COLUMNS($Q:AB)),"-")</f>
        <v>-</v>
      </c>
      <c r="AC328" s="63" t="str">
        <f t="array" aca="1" ref="AC328" ca="1">IFERROR(SMALL(IF(($H$3:$H$401=$N328)*($H$3:$H$401&lt;&gt;""),$C$3:$C$401),COLUMNS($Q:AC)),"-")</f>
        <v>-</v>
      </c>
      <c r="AD328" s="63" t="str">
        <f t="array" aca="1" ref="AD328" ca="1">IFERROR(SMALL(IF(($H$3:$H$401=$N328)*($H$3:$H$401&lt;&gt;""),$C$3:$C$401),COLUMNS($Q:AD)),"-")</f>
        <v>-</v>
      </c>
      <c r="AE328" s="63" t="str">
        <f t="array" aca="1" ref="AE328" ca="1">IFERROR(SMALL(IF(($H$3:$H$401=$N328)*($H$3:$H$401&lt;&gt;""),$C$3:$C$401),COLUMNS($Q:AE)),"-")</f>
        <v>-</v>
      </c>
    </row>
    <row r="329" spans="2:31" ht="13">
      <c r="B329" s="175"/>
      <c r="C329" s="19">
        <v>327</v>
      </c>
      <c r="D329" s="22" t="str">
        <f t="array" ref="D329">IF(ISERROR(INDEX(DossardsARV,MATCH($A$3&amp;C329,triselcourse&amp;claselcourARV,0))),"-",INDEX(DossardsARV,MATCH($A$3&amp;C329,triselcourse&amp;claselcourARV,0)))</f>
        <v>-</v>
      </c>
      <c r="E329" s="117" t="str">
        <f t="shared" si="47"/>
        <v>-</v>
      </c>
      <c r="F329" s="117" t="str">
        <f t="shared" si="48"/>
        <v>-</v>
      </c>
      <c r="G329" s="21" t="str">
        <f t="array" ref="G329">IF($D329="","",IF(ISERROR(INDEX(TempsARV,MATCH($A$3&amp;D329,triselcourse&amp;DossardsARV,0))),"-",INDEX(TempsARV,MATCH($A$3&amp;D329,triselcourse&amp;DossardsARV,0))))</f>
        <v>-</v>
      </c>
      <c r="H329" s="117" t="str">
        <f t="shared" si="49"/>
        <v/>
      </c>
      <c r="I329" s="117" t="str">
        <f t="shared" si="50"/>
        <v/>
      </c>
      <c r="J329" s="117" t="str">
        <f t="shared" si="51"/>
        <v/>
      </c>
      <c r="K329" s="117" t="str">
        <f t="shared" si="52"/>
        <v/>
      </c>
      <c r="L329" s="62" t="str">
        <f t="array" aca="1" ref="L329" ca="1">IF(ISBLANK($C329),"",IF(OR(COUNTIF(clubARV5,H329)&lt;choixt5,COUNTIF($H$2:H328,H329)),"",SUM(SMALL(IF(clubARV5=H329,$C$3:$C$401),ROW(INDIRECT("1:"&amp;choixt5))))+ROW()/9^9))</f>
        <v/>
      </c>
      <c r="M329" s="36" t="str">
        <f ca="1">IF(N329="","",ROWS(M$3:M329))</f>
        <v/>
      </c>
      <c r="N329" s="1" t="str">
        <f ca="1">IF(COUNT(POINTS1b5)&lt;ROWS(N$3:N329),"",INDEX(clubARV5,MATCH(P329,POINTS1b5,0)))</f>
        <v/>
      </c>
      <c r="O329" s="1">
        <f t="shared" ca="1" si="53"/>
        <v>399</v>
      </c>
      <c r="P329" s="2" t="str">
        <f ca="1">IF(COUNT(POINTS1b5)&lt;ROWS(P$3:P329),"",SMALL(POINTS1b5,ROWS(P$3:P329)))</f>
        <v/>
      </c>
      <c r="Q329" s="40" t="str">
        <f t="array" aca="1" ref="Q329" ca="1">IFERROR(SMALL(IF(($H$3:$H$401=$N329)*($H$3:$H$401&lt;&gt;""),$C$3:$C$401),COLUMNS($Q:Q)),"-")</f>
        <v>-</v>
      </c>
      <c r="R329" s="63" t="str">
        <f t="array" aca="1" ref="R329" ca="1">IFERROR(SMALL(IF(($H$3:$H$401=$N329)*($H$3:$H$401&lt;&gt;""),$C$3:$C$401),COLUMNS($Q:R)),"-")</f>
        <v>-</v>
      </c>
      <c r="S329" s="63" t="str">
        <f t="array" aca="1" ref="S329" ca="1">IFERROR(SMALL(IF(($H$3:$H$401=$N329)*($H$3:$H$401&lt;&gt;""),$C$3:$C$401),COLUMNS($Q:S)),"-")</f>
        <v>-</v>
      </c>
      <c r="T329" s="63" t="str">
        <f t="array" aca="1" ref="T329" ca="1">IFERROR(SMALL(IF(($H$3:$H$401=$N329)*($H$3:$H$401&lt;&gt;""),$C$3:$C$401),COLUMNS($Q:T)),"-")</f>
        <v>-</v>
      </c>
      <c r="U329" s="63" t="str">
        <f t="array" aca="1" ref="U329" ca="1">IFERROR(SMALL(IF(($H$3:$H$401=$N329)*($H$3:$H$401&lt;&gt;""),$C$3:$C$401),COLUMNS($Q:U)),"-")</f>
        <v>-</v>
      </c>
      <c r="V329" s="40" t="str">
        <f t="array" aca="1" ref="V329" ca="1">IFERROR(SMALL(IF(($H$3:$H$401=$N329)*($H$3:$H$401&lt;&gt;""),$C$3:$C$401),COLUMNS($Q:V)),"-")</f>
        <v>-</v>
      </c>
      <c r="W329" s="63" t="str">
        <f t="array" aca="1" ref="W329" ca="1">IFERROR(SMALL(IF(($H$3:$H$401=$N329)*($H$3:$H$401&lt;&gt;""),$C$3:$C$401),COLUMNS($Q:W)),"-")</f>
        <v>-</v>
      </c>
      <c r="X329" s="63" t="str">
        <f t="array" aca="1" ref="X329" ca="1">IFERROR(SMALL(IF(($H$3:$H$401=$N329)*($H$3:$H$401&lt;&gt;""),$C$3:$C$401),COLUMNS($Q:X)),"-")</f>
        <v>-</v>
      </c>
      <c r="Y329" s="63" t="str">
        <f t="array" aca="1" ref="Y329" ca="1">IFERROR(SMALL(IF(($H$3:$H$401=$N329)*($H$3:$H$401&lt;&gt;""),$C$3:$C$401),COLUMNS($Q:Y)),"-")</f>
        <v>-</v>
      </c>
      <c r="Z329" s="63" t="str">
        <f t="array" aca="1" ref="Z329" ca="1">IFERROR(SMALL(IF(($H$3:$H$401=$N329)*($H$3:$H$401&lt;&gt;""),$C$3:$C$401),COLUMNS($Q:Z)),"-")</f>
        <v>-</v>
      </c>
      <c r="AA329" s="40" t="str">
        <f t="array" aca="1" ref="AA329" ca="1">IFERROR(SMALL(IF(($H$3:$H$401=$N329)*($H$3:$H$401&lt;&gt;""),$C$3:$C$401),COLUMNS($Q:AA)),"-")</f>
        <v>-</v>
      </c>
      <c r="AB329" s="63" t="str">
        <f t="array" aca="1" ref="AB329" ca="1">IFERROR(SMALL(IF(($H$3:$H$401=$N329)*($H$3:$H$401&lt;&gt;""),$C$3:$C$401),COLUMNS($Q:AB)),"-")</f>
        <v>-</v>
      </c>
      <c r="AC329" s="63" t="str">
        <f t="array" aca="1" ref="AC329" ca="1">IFERROR(SMALL(IF(($H$3:$H$401=$N329)*($H$3:$H$401&lt;&gt;""),$C$3:$C$401),COLUMNS($Q:AC)),"-")</f>
        <v>-</v>
      </c>
      <c r="AD329" s="63" t="str">
        <f t="array" aca="1" ref="AD329" ca="1">IFERROR(SMALL(IF(($H$3:$H$401=$N329)*($H$3:$H$401&lt;&gt;""),$C$3:$C$401),COLUMNS($Q:AD)),"-")</f>
        <v>-</v>
      </c>
      <c r="AE329" s="63" t="str">
        <f t="array" aca="1" ref="AE329" ca="1">IFERROR(SMALL(IF(($H$3:$H$401=$N329)*($H$3:$H$401&lt;&gt;""),$C$3:$C$401),COLUMNS($Q:AE)),"-")</f>
        <v>-</v>
      </c>
    </row>
    <row r="330" spans="2:31" ht="13">
      <c r="B330" s="175"/>
      <c r="C330" s="19">
        <v>328</v>
      </c>
      <c r="D330" s="22" t="str">
        <f t="array" ref="D330">IF(ISERROR(INDEX(DossardsARV,MATCH($A$3&amp;C330,triselcourse&amp;claselcourARV,0))),"-",INDEX(DossardsARV,MATCH($A$3&amp;C330,triselcourse&amp;claselcourARV,0)))</f>
        <v>-</v>
      </c>
      <c r="E330" s="117" t="str">
        <f t="shared" si="47"/>
        <v>-</v>
      </c>
      <c r="F330" s="117" t="str">
        <f t="shared" si="48"/>
        <v>-</v>
      </c>
      <c r="G330" s="21" t="str">
        <f t="array" ref="G330">IF($D330="","",IF(ISERROR(INDEX(TempsARV,MATCH($A$3&amp;D330,triselcourse&amp;DossardsARV,0))),"-",INDEX(TempsARV,MATCH($A$3&amp;D330,triselcourse&amp;DossardsARV,0))))</f>
        <v>-</v>
      </c>
      <c r="H330" s="117" t="str">
        <f t="shared" si="49"/>
        <v/>
      </c>
      <c r="I330" s="117" t="str">
        <f t="shared" si="50"/>
        <v/>
      </c>
      <c r="J330" s="117" t="str">
        <f t="shared" si="51"/>
        <v/>
      </c>
      <c r="K330" s="117" t="str">
        <f t="shared" si="52"/>
        <v/>
      </c>
      <c r="L330" s="62" t="str">
        <f t="array" aca="1" ref="L330" ca="1">IF(ISBLANK($C330),"",IF(OR(COUNTIF(clubARV5,H330)&lt;choixt5,COUNTIF($H$2:H329,H330)),"",SUM(SMALL(IF(clubARV5=H330,$C$3:$C$401),ROW(INDIRECT("1:"&amp;choixt5))))+ROW()/9^9))</f>
        <v/>
      </c>
      <c r="M330" s="36" t="str">
        <f ca="1">IF(N330="","",ROWS(M$3:M330))</f>
        <v/>
      </c>
      <c r="N330" s="1" t="str">
        <f ca="1">IF(COUNT(POINTS1b5)&lt;ROWS(N$3:N330),"",INDEX(clubARV5,MATCH(P330,POINTS1b5,0)))</f>
        <v/>
      </c>
      <c r="O330" s="1">
        <f t="shared" ca="1" si="53"/>
        <v>399</v>
      </c>
      <c r="P330" s="2" t="str">
        <f ca="1">IF(COUNT(POINTS1b5)&lt;ROWS(P$3:P330),"",SMALL(POINTS1b5,ROWS(P$3:P330)))</f>
        <v/>
      </c>
      <c r="Q330" s="40" t="str">
        <f t="array" aca="1" ref="Q330" ca="1">IFERROR(SMALL(IF(($H$3:$H$401=$N330)*($H$3:$H$401&lt;&gt;""),$C$3:$C$401),COLUMNS($Q:Q)),"-")</f>
        <v>-</v>
      </c>
      <c r="R330" s="63" t="str">
        <f t="array" aca="1" ref="R330" ca="1">IFERROR(SMALL(IF(($H$3:$H$401=$N330)*($H$3:$H$401&lt;&gt;""),$C$3:$C$401),COLUMNS($Q:R)),"-")</f>
        <v>-</v>
      </c>
      <c r="S330" s="63" t="str">
        <f t="array" aca="1" ref="S330" ca="1">IFERROR(SMALL(IF(($H$3:$H$401=$N330)*($H$3:$H$401&lt;&gt;""),$C$3:$C$401),COLUMNS($Q:S)),"-")</f>
        <v>-</v>
      </c>
      <c r="T330" s="63" t="str">
        <f t="array" aca="1" ref="T330" ca="1">IFERROR(SMALL(IF(($H$3:$H$401=$N330)*($H$3:$H$401&lt;&gt;""),$C$3:$C$401),COLUMNS($Q:T)),"-")</f>
        <v>-</v>
      </c>
      <c r="U330" s="63" t="str">
        <f t="array" aca="1" ref="U330" ca="1">IFERROR(SMALL(IF(($H$3:$H$401=$N330)*($H$3:$H$401&lt;&gt;""),$C$3:$C$401),COLUMNS($Q:U)),"-")</f>
        <v>-</v>
      </c>
      <c r="V330" s="40" t="str">
        <f t="array" aca="1" ref="V330" ca="1">IFERROR(SMALL(IF(($H$3:$H$401=$N330)*($H$3:$H$401&lt;&gt;""),$C$3:$C$401),COLUMNS($Q:V)),"-")</f>
        <v>-</v>
      </c>
      <c r="W330" s="63" t="str">
        <f t="array" aca="1" ref="W330" ca="1">IFERROR(SMALL(IF(($H$3:$H$401=$N330)*($H$3:$H$401&lt;&gt;""),$C$3:$C$401),COLUMNS($Q:W)),"-")</f>
        <v>-</v>
      </c>
      <c r="X330" s="63" t="str">
        <f t="array" aca="1" ref="X330" ca="1">IFERROR(SMALL(IF(($H$3:$H$401=$N330)*($H$3:$H$401&lt;&gt;""),$C$3:$C$401),COLUMNS($Q:X)),"-")</f>
        <v>-</v>
      </c>
      <c r="Y330" s="63" t="str">
        <f t="array" aca="1" ref="Y330" ca="1">IFERROR(SMALL(IF(($H$3:$H$401=$N330)*($H$3:$H$401&lt;&gt;""),$C$3:$C$401),COLUMNS($Q:Y)),"-")</f>
        <v>-</v>
      </c>
      <c r="Z330" s="63" t="str">
        <f t="array" aca="1" ref="Z330" ca="1">IFERROR(SMALL(IF(($H$3:$H$401=$N330)*($H$3:$H$401&lt;&gt;""),$C$3:$C$401),COLUMNS($Q:Z)),"-")</f>
        <v>-</v>
      </c>
      <c r="AA330" s="40" t="str">
        <f t="array" aca="1" ref="AA330" ca="1">IFERROR(SMALL(IF(($H$3:$H$401=$N330)*($H$3:$H$401&lt;&gt;""),$C$3:$C$401),COLUMNS($Q:AA)),"-")</f>
        <v>-</v>
      </c>
      <c r="AB330" s="63" t="str">
        <f t="array" aca="1" ref="AB330" ca="1">IFERROR(SMALL(IF(($H$3:$H$401=$N330)*($H$3:$H$401&lt;&gt;""),$C$3:$C$401),COLUMNS($Q:AB)),"-")</f>
        <v>-</v>
      </c>
      <c r="AC330" s="63" t="str">
        <f t="array" aca="1" ref="AC330" ca="1">IFERROR(SMALL(IF(($H$3:$H$401=$N330)*($H$3:$H$401&lt;&gt;""),$C$3:$C$401),COLUMNS($Q:AC)),"-")</f>
        <v>-</v>
      </c>
      <c r="AD330" s="63" t="str">
        <f t="array" aca="1" ref="AD330" ca="1">IFERROR(SMALL(IF(($H$3:$H$401=$N330)*($H$3:$H$401&lt;&gt;""),$C$3:$C$401),COLUMNS($Q:AD)),"-")</f>
        <v>-</v>
      </c>
      <c r="AE330" s="63" t="str">
        <f t="array" aca="1" ref="AE330" ca="1">IFERROR(SMALL(IF(($H$3:$H$401=$N330)*($H$3:$H$401&lt;&gt;""),$C$3:$C$401),COLUMNS($Q:AE)),"-")</f>
        <v>-</v>
      </c>
    </row>
    <row r="331" spans="2:31" ht="13">
      <c r="B331" s="175"/>
      <c r="C331" s="19">
        <v>329</v>
      </c>
      <c r="D331" s="22" t="str">
        <f t="array" ref="D331">IF(ISERROR(INDEX(DossardsARV,MATCH($A$3&amp;C331,triselcourse&amp;claselcourARV,0))),"-",INDEX(DossardsARV,MATCH($A$3&amp;C331,triselcourse&amp;claselcourARV,0)))</f>
        <v>-</v>
      </c>
      <c r="E331" s="117" t="str">
        <f t="shared" si="47"/>
        <v>-</v>
      </c>
      <c r="F331" s="117" t="str">
        <f t="shared" si="48"/>
        <v>-</v>
      </c>
      <c r="G331" s="21" t="str">
        <f t="array" ref="G331">IF($D331="","",IF(ISERROR(INDEX(TempsARV,MATCH($A$3&amp;D331,triselcourse&amp;DossardsARV,0))),"-",INDEX(TempsARV,MATCH($A$3&amp;D331,triselcourse&amp;DossardsARV,0))))</f>
        <v>-</v>
      </c>
      <c r="H331" s="117" t="str">
        <f t="shared" si="49"/>
        <v/>
      </c>
      <c r="I331" s="117" t="str">
        <f t="shared" si="50"/>
        <v/>
      </c>
      <c r="J331" s="117" t="str">
        <f t="shared" si="51"/>
        <v/>
      </c>
      <c r="K331" s="117" t="str">
        <f t="shared" si="52"/>
        <v/>
      </c>
      <c r="L331" s="62" t="str">
        <f t="array" aca="1" ref="L331" ca="1">IF(ISBLANK($C331),"",IF(OR(COUNTIF(clubARV5,H331)&lt;choixt5,COUNTIF($H$2:H330,H331)),"",SUM(SMALL(IF(clubARV5=H331,$C$3:$C$401),ROW(INDIRECT("1:"&amp;choixt5))))+ROW()/9^9))</f>
        <v/>
      </c>
      <c r="M331" s="36" t="str">
        <f ca="1">IF(N331="","",ROWS(M$3:M331))</f>
        <v/>
      </c>
      <c r="N331" s="1" t="str">
        <f ca="1">IF(COUNT(POINTS1b5)&lt;ROWS(N$3:N331),"",INDEX(clubARV5,MATCH(P331,POINTS1b5,0)))</f>
        <v/>
      </c>
      <c r="O331" s="1">
        <f t="shared" ca="1" si="53"/>
        <v>399</v>
      </c>
      <c r="P331" s="2" t="str">
        <f ca="1">IF(COUNT(POINTS1b5)&lt;ROWS(P$3:P331),"",SMALL(POINTS1b5,ROWS(P$3:P331)))</f>
        <v/>
      </c>
      <c r="Q331" s="40" t="str">
        <f t="array" aca="1" ref="Q331" ca="1">IFERROR(SMALL(IF(($H$3:$H$401=$N331)*($H$3:$H$401&lt;&gt;""),$C$3:$C$401),COLUMNS($Q:Q)),"-")</f>
        <v>-</v>
      </c>
      <c r="R331" s="63" t="str">
        <f t="array" aca="1" ref="R331" ca="1">IFERROR(SMALL(IF(($H$3:$H$401=$N331)*($H$3:$H$401&lt;&gt;""),$C$3:$C$401),COLUMNS($Q:R)),"-")</f>
        <v>-</v>
      </c>
      <c r="S331" s="63" t="str">
        <f t="array" aca="1" ref="S331" ca="1">IFERROR(SMALL(IF(($H$3:$H$401=$N331)*($H$3:$H$401&lt;&gt;""),$C$3:$C$401),COLUMNS($Q:S)),"-")</f>
        <v>-</v>
      </c>
      <c r="T331" s="63" t="str">
        <f t="array" aca="1" ref="T331" ca="1">IFERROR(SMALL(IF(($H$3:$H$401=$N331)*($H$3:$H$401&lt;&gt;""),$C$3:$C$401),COLUMNS($Q:T)),"-")</f>
        <v>-</v>
      </c>
      <c r="U331" s="63" t="str">
        <f t="array" aca="1" ref="U331" ca="1">IFERROR(SMALL(IF(($H$3:$H$401=$N331)*($H$3:$H$401&lt;&gt;""),$C$3:$C$401),COLUMNS($Q:U)),"-")</f>
        <v>-</v>
      </c>
      <c r="V331" s="40" t="str">
        <f t="array" aca="1" ref="V331" ca="1">IFERROR(SMALL(IF(($H$3:$H$401=$N331)*($H$3:$H$401&lt;&gt;""),$C$3:$C$401),COLUMNS($Q:V)),"-")</f>
        <v>-</v>
      </c>
      <c r="W331" s="63" t="str">
        <f t="array" aca="1" ref="W331" ca="1">IFERROR(SMALL(IF(($H$3:$H$401=$N331)*($H$3:$H$401&lt;&gt;""),$C$3:$C$401),COLUMNS($Q:W)),"-")</f>
        <v>-</v>
      </c>
      <c r="X331" s="63" t="str">
        <f t="array" aca="1" ref="X331" ca="1">IFERROR(SMALL(IF(($H$3:$H$401=$N331)*($H$3:$H$401&lt;&gt;""),$C$3:$C$401),COLUMNS($Q:X)),"-")</f>
        <v>-</v>
      </c>
      <c r="Y331" s="63" t="str">
        <f t="array" aca="1" ref="Y331" ca="1">IFERROR(SMALL(IF(($H$3:$H$401=$N331)*($H$3:$H$401&lt;&gt;""),$C$3:$C$401),COLUMNS($Q:Y)),"-")</f>
        <v>-</v>
      </c>
      <c r="Z331" s="63" t="str">
        <f t="array" aca="1" ref="Z331" ca="1">IFERROR(SMALL(IF(($H$3:$H$401=$N331)*($H$3:$H$401&lt;&gt;""),$C$3:$C$401),COLUMNS($Q:Z)),"-")</f>
        <v>-</v>
      </c>
      <c r="AA331" s="40" t="str">
        <f t="array" aca="1" ref="AA331" ca="1">IFERROR(SMALL(IF(($H$3:$H$401=$N331)*($H$3:$H$401&lt;&gt;""),$C$3:$C$401),COLUMNS($Q:AA)),"-")</f>
        <v>-</v>
      </c>
      <c r="AB331" s="63" t="str">
        <f t="array" aca="1" ref="AB331" ca="1">IFERROR(SMALL(IF(($H$3:$H$401=$N331)*($H$3:$H$401&lt;&gt;""),$C$3:$C$401),COLUMNS($Q:AB)),"-")</f>
        <v>-</v>
      </c>
      <c r="AC331" s="63" t="str">
        <f t="array" aca="1" ref="AC331" ca="1">IFERROR(SMALL(IF(($H$3:$H$401=$N331)*($H$3:$H$401&lt;&gt;""),$C$3:$C$401),COLUMNS($Q:AC)),"-")</f>
        <v>-</v>
      </c>
      <c r="AD331" s="63" t="str">
        <f t="array" aca="1" ref="AD331" ca="1">IFERROR(SMALL(IF(($H$3:$H$401=$N331)*($H$3:$H$401&lt;&gt;""),$C$3:$C$401),COLUMNS($Q:AD)),"-")</f>
        <v>-</v>
      </c>
      <c r="AE331" s="63" t="str">
        <f t="array" aca="1" ref="AE331" ca="1">IFERROR(SMALL(IF(($H$3:$H$401=$N331)*($H$3:$H$401&lt;&gt;""),$C$3:$C$401),COLUMNS($Q:AE)),"-")</f>
        <v>-</v>
      </c>
    </row>
    <row r="332" spans="2:31" ht="13">
      <c r="B332" s="175"/>
      <c r="C332" s="19">
        <v>330</v>
      </c>
      <c r="D332" s="22" t="str">
        <f t="array" ref="D332">IF(ISERROR(INDEX(DossardsARV,MATCH($A$3&amp;C332,triselcourse&amp;claselcourARV,0))),"-",INDEX(DossardsARV,MATCH($A$3&amp;C332,triselcourse&amp;claselcourARV,0)))</f>
        <v>-</v>
      </c>
      <c r="E332" s="117" t="str">
        <f t="shared" si="47"/>
        <v>-</v>
      </c>
      <c r="F332" s="117" t="str">
        <f t="shared" si="48"/>
        <v>-</v>
      </c>
      <c r="G332" s="21" t="str">
        <f t="array" ref="G332">IF($D332="","",IF(ISERROR(INDEX(TempsARV,MATCH($A$3&amp;D332,triselcourse&amp;DossardsARV,0))),"-",INDEX(TempsARV,MATCH($A$3&amp;D332,triselcourse&amp;DossardsARV,0))))</f>
        <v>-</v>
      </c>
      <c r="H332" s="117" t="str">
        <f t="shared" si="49"/>
        <v/>
      </c>
      <c r="I332" s="117" t="str">
        <f t="shared" si="50"/>
        <v/>
      </c>
      <c r="J332" s="117" t="str">
        <f t="shared" si="51"/>
        <v/>
      </c>
      <c r="K332" s="117" t="str">
        <f t="shared" si="52"/>
        <v/>
      </c>
      <c r="L332" s="62" t="str">
        <f t="array" aca="1" ref="L332" ca="1">IF(ISBLANK($C332),"",IF(OR(COUNTIF(clubARV5,H332)&lt;choixt5,COUNTIF($H$2:H331,H332)),"",SUM(SMALL(IF(clubARV5=H332,$C$3:$C$401),ROW(INDIRECT("1:"&amp;choixt5))))+ROW()/9^9))</f>
        <v/>
      </c>
      <c r="M332" s="36" t="str">
        <f ca="1">IF(N332="","",ROWS(M$3:M332))</f>
        <v/>
      </c>
      <c r="N332" s="1" t="str">
        <f ca="1">IF(COUNT(POINTS1b5)&lt;ROWS(N$3:N332),"",INDEX(clubARV5,MATCH(P332,POINTS1b5,0)))</f>
        <v/>
      </c>
      <c r="O332" s="1">
        <f t="shared" ca="1" si="53"/>
        <v>399</v>
      </c>
      <c r="P332" s="2" t="str">
        <f ca="1">IF(COUNT(POINTS1b5)&lt;ROWS(P$3:P332),"",SMALL(POINTS1b5,ROWS(P$3:P332)))</f>
        <v/>
      </c>
      <c r="Q332" s="40" t="str">
        <f t="array" aca="1" ref="Q332" ca="1">IFERROR(SMALL(IF(($H$3:$H$401=$N332)*($H$3:$H$401&lt;&gt;""),$C$3:$C$401),COLUMNS($Q:Q)),"-")</f>
        <v>-</v>
      </c>
      <c r="R332" s="63" t="str">
        <f t="array" aca="1" ref="R332" ca="1">IFERROR(SMALL(IF(($H$3:$H$401=$N332)*($H$3:$H$401&lt;&gt;""),$C$3:$C$401),COLUMNS($Q:R)),"-")</f>
        <v>-</v>
      </c>
      <c r="S332" s="63" t="str">
        <f t="array" aca="1" ref="S332" ca="1">IFERROR(SMALL(IF(($H$3:$H$401=$N332)*($H$3:$H$401&lt;&gt;""),$C$3:$C$401),COLUMNS($Q:S)),"-")</f>
        <v>-</v>
      </c>
      <c r="T332" s="63" t="str">
        <f t="array" aca="1" ref="T332" ca="1">IFERROR(SMALL(IF(($H$3:$H$401=$N332)*($H$3:$H$401&lt;&gt;""),$C$3:$C$401),COLUMNS($Q:T)),"-")</f>
        <v>-</v>
      </c>
      <c r="U332" s="63" t="str">
        <f t="array" aca="1" ref="U332" ca="1">IFERROR(SMALL(IF(($H$3:$H$401=$N332)*($H$3:$H$401&lt;&gt;""),$C$3:$C$401),COLUMNS($Q:U)),"-")</f>
        <v>-</v>
      </c>
      <c r="V332" s="40" t="str">
        <f t="array" aca="1" ref="V332" ca="1">IFERROR(SMALL(IF(($H$3:$H$401=$N332)*($H$3:$H$401&lt;&gt;""),$C$3:$C$401),COLUMNS($Q:V)),"-")</f>
        <v>-</v>
      </c>
      <c r="W332" s="63" t="str">
        <f t="array" aca="1" ref="W332" ca="1">IFERROR(SMALL(IF(($H$3:$H$401=$N332)*($H$3:$H$401&lt;&gt;""),$C$3:$C$401),COLUMNS($Q:W)),"-")</f>
        <v>-</v>
      </c>
      <c r="X332" s="63" t="str">
        <f t="array" aca="1" ref="X332" ca="1">IFERROR(SMALL(IF(($H$3:$H$401=$N332)*($H$3:$H$401&lt;&gt;""),$C$3:$C$401),COLUMNS($Q:X)),"-")</f>
        <v>-</v>
      </c>
      <c r="Y332" s="63" t="str">
        <f t="array" aca="1" ref="Y332" ca="1">IFERROR(SMALL(IF(($H$3:$H$401=$N332)*($H$3:$H$401&lt;&gt;""),$C$3:$C$401),COLUMNS($Q:Y)),"-")</f>
        <v>-</v>
      </c>
      <c r="Z332" s="63" t="str">
        <f t="array" aca="1" ref="Z332" ca="1">IFERROR(SMALL(IF(($H$3:$H$401=$N332)*($H$3:$H$401&lt;&gt;""),$C$3:$C$401),COLUMNS($Q:Z)),"-")</f>
        <v>-</v>
      </c>
      <c r="AA332" s="40" t="str">
        <f t="array" aca="1" ref="AA332" ca="1">IFERROR(SMALL(IF(($H$3:$H$401=$N332)*($H$3:$H$401&lt;&gt;""),$C$3:$C$401),COLUMNS($Q:AA)),"-")</f>
        <v>-</v>
      </c>
      <c r="AB332" s="63" t="str">
        <f t="array" aca="1" ref="AB332" ca="1">IFERROR(SMALL(IF(($H$3:$H$401=$N332)*($H$3:$H$401&lt;&gt;""),$C$3:$C$401),COLUMNS($Q:AB)),"-")</f>
        <v>-</v>
      </c>
      <c r="AC332" s="63" t="str">
        <f t="array" aca="1" ref="AC332" ca="1">IFERROR(SMALL(IF(($H$3:$H$401=$N332)*($H$3:$H$401&lt;&gt;""),$C$3:$C$401),COLUMNS($Q:AC)),"-")</f>
        <v>-</v>
      </c>
      <c r="AD332" s="63" t="str">
        <f t="array" aca="1" ref="AD332" ca="1">IFERROR(SMALL(IF(($H$3:$H$401=$N332)*($H$3:$H$401&lt;&gt;""),$C$3:$C$401),COLUMNS($Q:AD)),"-")</f>
        <v>-</v>
      </c>
      <c r="AE332" s="63" t="str">
        <f t="array" aca="1" ref="AE332" ca="1">IFERROR(SMALL(IF(($H$3:$H$401=$N332)*($H$3:$H$401&lt;&gt;""),$C$3:$C$401),COLUMNS($Q:AE)),"-")</f>
        <v>-</v>
      </c>
    </row>
    <row r="333" spans="2:31" ht="13">
      <c r="B333" s="175"/>
      <c r="C333" s="19">
        <v>331</v>
      </c>
      <c r="D333" s="22" t="str">
        <f t="array" ref="D333">IF(ISERROR(INDEX(DossardsARV,MATCH($A$3&amp;C333,triselcourse&amp;claselcourARV,0))),"-",INDEX(DossardsARV,MATCH($A$3&amp;C333,triselcourse&amp;claselcourARV,0)))</f>
        <v>-</v>
      </c>
      <c r="E333" s="117" t="str">
        <f t="shared" si="47"/>
        <v>-</v>
      </c>
      <c r="F333" s="117" t="str">
        <f t="shared" si="48"/>
        <v>-</v>
      </c>
      <c r="G333" s="21" t="str">
        <f t="array" ref="G333">IF($D333="","",IF(ISERROR(INDEX(TempsARV,MATCH($A$3&amp;D333,triselcourse&amp;DossardsARV,0))),"-",INDEX(TempsARV,MATCH($A$3&amp;D333,triselcourse&amp;DossardsARV,0))))</f>
        <v>-</v>
      </c>
      <c r="H333" s="117" t="str">
        <f t="shared" si="49"/>
        <v/>
      </c>
      <c r="I333" s="117" t="str">
        <f t="shared" si="50"/>
        <v/>
      </c>
      <c r="J333" s="117" t="str">
        <f t="shared" si="51"/>
        <v/>
      </c>
      <c r="K333" s="117" t="str">
        <f t="shared" si="52"/>
        <v/>
      </c>
      <c r="L333" s="62" t="str">
        <f t="array" aca="1" ref="L333" ca="1">IF(ISBLANK($C333),"",IF(OR(COUNTIF(clubARV5,H333)&lt;choixt5,COUNTIF($H$2:H332,H333)),"",SUM(SMALL(IF(clubARV5=H333,$C$3:$C$401),ROW(INDIRECT("1:"&amp;choixt5))))+ROW()/9^9))</f>
        <v/>
      </c>
      <c r="M333" s="36" t="str">
        <f ca="1">IF(N333="","",ROWS(M$3:M333))</f>
        <v/>
      </c>
      <c r="N333" s="1" t="str">
        <f ca="1">IF(COUNT(POINTS1b5)&lt;ROWS(N$3:N333),"",INDEX(clubARV5,MATCH(P333,POINTS1b5,0)))</f>
        <v/>
      </c>
      <c r="O333" s="1">
        <f t="shared" ca="1" si="53"/>
        <v>399</v>
      </c>
      <c r="P333" s="2" t="str">
        <f ca="1">IF(COUNT(POINTS1b5)&lt;ROWS(P$3:P333),"",SMALL(POINTS1b5,ROWS(P$3:P333)))</f>
        <v/>
      </c>
      <c r="Q333" s="40" t="str">
        <f t="array" aca="1" ref="Q333" ca="1">IFERROR(SMALL(IF(($H$3:$H$401=$N333)*($H$3:$H$401&lt;&gt;""),$C$3:$C$401),COLUMNS($Q:Q)),"-")</f>
        <v>-</v>
      </c>
      <c r="R333" s="63" t="str">
        <f t="array" aca="1" ref="R333" ca="1">IFERROR(SMALL(IF(($H$3:$H$401=$N333)*($H$3:$H$401&lt;&gt;""),$C$3:$C$401),COLUMNS($Q:R)),"-")</f>
        <v>-</v>
      </c>
      <c r="S333" s="63" t="str">
        <f t="array" aca="1" ref="S333" ca="1">IFERROR(SMALL(IF(($H$3:$H$401=$N333)*($H$3:$H$401&lt;&gt;""),$C$3:$C$401),COLUMNS($Q:S)),"-")</f>
        <v>-</v>
      </c>
      <c r="T333" s="63" t="str">
        <f t="array" aca="1" ref="T333" ca="1">IFERROR(SMALL(IF(($H$3:$H$401=$N333)*($H$3:$H$401&lt;&gt;""),$C$3:$C$401),COLUMNS($Q:T)),"-")</f>
        <v>-</v>
      </c>
      <c r="U333" s="63" t="str">
        <f t="array" aca="1" ref="U333" ca="1">IFERROR(SMALL(IF(($H$3:$H$401=$N333)*($H$3:$H$401&lt;&gt;""),$C$3:$C$401),COLUMNS($Q:U)),"-")</f>
        <v>-</v>
      </c>
      <c r="V333" s="40" t="str">
        <f t="array" aca="1" ref="V333" ca="1">IFERROR(SMALL(IF(($H$3:$H$401=$N333)*($H$3:$H$401&lt;&gt;""),$C$3:$C$401),COLUMNS($Q:V)),"-")</f>
        <v>-</v>
      </c>
      <c r="W333" s="63" t="str">
        <f t="array" aca="1" ref="W333" ca="1">IFERROR(SMALL(IF(($H$3:$H$401=$N333)*($H$3:$H$401&lt;&gt;""),$C$3:$C$401),COLUMNS($Q:W)),"-")</f>
        <v>-</v>
      </c>
      <c r="X333" s="63" t="str">
        <f t="array" aca="1" ref="X333" ca="1">IFERROR(SMALL(IF(($H$3:$H$401=$N333)*($H$3:$H$401&lt;&gt;""),$C$3:$C$401),COLUMNS($Q:X)),"-")</f>
        <v>-</v>
      </c>
      <c r="Y333" s="63" t="str">
        <f t="array" aca="1" ref="Y333" ca="1">IFERROR(SMALL(IF(($H$3:$H$401=$N333)*($H$3:$H$401&lt;&gt;""),$C$3:$C$401),COLUMNS($Q:Y)),"-")</f>
        <v>-</v>
      </c>
      <c r="Z333" s="63" t="str">
        <f t="array" aca="1" ref="Z333" ca="1">IFERROR(SMALL(IF(($H$3:$H$401=$N333)*($H$3:$H$401&lt;&gt;""),$C$3:$C$401),COLUMNS($Q:Z)),"-")</f>
        <v>-</v>
      </c>
      <c r="AA333" s="40" t="str">
        <f t="array" aca="1" ref="AA333" ca="1">IFERROR(SMALL(IF(($H$3:$H$401=$N333)*($H$3:$H$401&lt;&gt;""),$C$3:$C$401),COLUMNS($Q:AA)),"-")</f>
        <v>-</v>
      </c>
      <c r="AB333" s="63" t="str">
        <f t="array" aca="1" ref="AB333" ca="1">IFERROR(SMALL(IF(($H$3:$H$401=$N333)*($H$3:$H$401&lt;&gt;""),$C$3:$C$401),COLUMNS($Q:AB)),"-")</f>
        <v>-</v>
      </c>
      <c r="AC333" s="63" t="str">
        <f t="array" aca="1" ref="AC333" ca="1">IFERROR(SMALL(IF(($H$3:$H$401=$N333)*($H$3:$H$401&lt;&gt;""),$C$3:$C$401),COLUMNS($Q:AC)),"-")</f>
        <v>-</v>
      </c>
      <c r="AD333" s="63" t="str">
        <f t="array" aca="1" ref="AD333" ca="1">IFERROR(SMALL(IF(($H$3:$H$401=$N333)*($H$3:$H$401&lt;&gt;""),$C$3:$C$401),COLUMNS($Q:AD)),"-")</f>
        <v>-</v>
      </c>
      <c r="AE333" s="63" t="str">
        <f t="array" aca="1" ref="AE333" ca="1">IFERROR(SMALL(IF(($H$3:$H$401=$N333)*($H$3:$H$401&lt;&gt;""),$C$3:$C$401),COLUMNS($Q:AE)),"-")</f>
        <v>-</v>
      </c>
    </row>
    <row r="334" spans="2:31" ht="13">
      <c r="B334" s="175"/>
      <c r="C334" s="19">
        <v>332</v>
      </c>
      <c r="D334" s="22" t="str">
        <f t="array" ref="D334">IF(ISERROR(INDEX(DossardsARV,MATCH($A$3&amp;C334,triselcourse&amp;claselcourARV,0))),"-",INDEX(DossardsARV,MATCH($A$3&amp;C334,triselcourse&amp;claselcourARV,0)))</f>
        <v>-</v>
      </c>
      <c r="E334" s="117" t="str">
        <f t="shared" si="47"/>
        <v>-</v>
      </c>
      <c r="F334" s="117" t="str">
        <f t="shared" si="48"/>
        <v>-</v>
      </c>
      <c r="G334" s="21" t="str">
        <f t="array" ref="G334">IF($D334="","",IF(ISERROR(INDEX(TempsARV,MATCH($A$3&amp;D334,triselcourse&amp;DossardsARV,0))),"-",INDEX(TempsARV,MATCH($A$3&amp;D334,triselcourse&amp;DossardsARV,0))))</f>
        <v>-</v>
      </c>
      <c r="H334" s="117" t="str">
        <f t="shared" si="49"/>
        <v/>
      </c>
      <c r="I334" s="117" t="str">
        <f t="shared" si="50"/>
        <v/>
      </c>
      <c r="J334" s="117" t="str">
        <f t="shared" si="51"/>
        <v/>
      </c>
      <c r="K334" s="117" t="str">
        <f t="shared" si="52"/>
        <v/>
      </c>
      <c r="L334" s="62" t="str">
        <f t="array" aca="1" ref="L334" ca="1">IF(ISBLANK($C334),"",IF(OR(COUNTIF(clubARV5,H334)&lt;choixt5,COUNTIF($H$2:H333,H334)),"",SUM(SMALL(IF(clubARV5=H334,$C$3:$C$401),ROW(INDIRECT("1:"&amp;choixt5))))+ROW()/9^9))</f>
        <v/>
      </c>
      <c r="M334" s="36" t="str">
        <f ca="1">IF(N334="","",ROWS(M$3:M334))</f>
        <v/>
      </c>
      <c r="N334" s="1" t="str">
        <f ca="1">IF(COUNT(POINTS1b5)&lt;ROWS(N$3:N334),"",INDEX(clubARV5,MATCH(P334,POINTS1b5,0)))</f>
        <v/>
      </c>
      <c r="O334" s="1">
        <f t="shared" ca="1" si="53"/>
        <v>399</v>
      </c>
      <c r="P334" s="2" t="str">
        <f ca="1">IF(COUNT(POINTS1b5)&lt;ROWS(P$3:P334),"",SMALL(POINTS1b5,ROWS(P$3:P334)))</f>
        <v/>
      </c>
      <c r="Q334" s="40" t="str">
        <f t="array" aca="1" ref="Q334" ca="1">IFERROR(SMALL(IF(($H$3:$H$401=$N334)*($H$3:$H$401&lt;&gt;""),$C$3:$C$401),COLUMNS($Q:Q)),"-")</f>
        <v>-</v>
      </c>
      <c r="R334" s="63" t="str">
        <f t="array" aca="1" ref="R334" ca="1">IFERROR(SMALL(IF(($H$3:$H$401=$N334)*($H$3:$H$401&lt;&gt;""),$C$3:$C$401),COLUMNS($Q:R)),"-")</f>
        <v>-</v>
      </c>
      <c r="S334" s="63" t="str">
        <f t="array" aca="1" ref="S334" ca="1">IFERROR(SMALL(IF(($H$3:$H$401=$N334)*($H$3:$H$401&lt;&gt;""),$C$3:$C$401),COLUMNS($Q:S)),"-")</f>
        <v>-</v>
      </c>
      <c r="T334" s="63" t="str">
        <f t="array" aca="1" ref="T334" ca="1">IFERROR(SMALL(IF(($H$3:$H$401=$N334)*($H$3:$H$401&lt;&gt;""),$C$3:$C$401),COLUMNS($Q:T)),"-")</f>
        <v>-</v>
      </c>
      <c r="U334" s="63" t="str">
        <f t="array" aca="1" ref="U334" ca="1">IFERROR(SMALL(IF(($H$3:$H$401=$N334)*($H$3:$H$401&lt;&gt;""),$C$3:$C$401),COLUMNS($Q:U)),"-")</f>
        <v>-</v>
      </c>
      <c r="V334" s="40" t="str">
        <f t="array" aca="1" ref="V334" ca="1">IFERROR(SMALL(IF(($H$3:$H$401=$N334)*($H$3:$H$401&lt;&gt;""),$C$3:$C$401),COLUMNS($Q:V)),"-")</f>
        <v>-</v>
      </c>
      <c r="W334" s="63" t="str">
        <f t="array" aca="1" ref="W334" ca="1">IFERROR(SMALL(IF(($H$3:$H$401=$N334)*($H$3:$H$401&lt;&gt;""),$C$3:$C$401),COLUMNS($Q:W)),"-")</f>
        <v>-</v>
      </c>
      <c r="X334" s="63" t="str">
        <f t="array" aca="1" ref="X334" ca="1">IFERROR(SMALL(IF(($H$3:$H$401=$N334)*($H$3:$H$401&lt;&gt;""),$C$3:$C$401),COLUMNS($Q:X)),"-")</f>
        <v>-</v>
      </c>
      <c r="Y334" s="63" t="str">
        <f t="array" aca="1" ref="Y334" ca="1">IFERROR(SMALL(IF(($H$3:$H$401=$N334)*($H$3:$H$401&lt;&gt;""),$C$3:$C$401),COLUMNS($Q:Y)),"-")</f>
        <v>-</v>
      </c>
      <c r="Z334" s="63" t="str">
        <f t="array" aca="1" ref="Z334" ca="1">IFERROR(SMALL(IF(($H$3:$H$401=$N334)*($H$3:$H$401&lt;&gt;""),$C$3:$C$401),COLUMNS($Q:Z)),"-")</f>
        <v>-</v>
      </c>
      <c r="AA334" s="40" t="str">
        <f t="array" aca="1" ref="AA334" ca="1">IFERROR(SMALL(IF(($H$3:$H$401=$N334)*($H$3:$H$401&lt;&gt;""),$C$3:$C$401),COLUMNS($Q:AA)),"-")</f>
        <v>-</v>
      </c>
      <c r="AB334" s="63" t="str">
        <f t="array" aca="1" ref="AB334" ca="1">IFERROR(SMALL(IF(($H$3:$H$401=$N334)*($H$3:$H$401&lt;&gt;""),$C$3:$C$401),COLUMNS($Q:AB)),"-")</f>
        <v>-</v>
      </c>
      <c r="AC334" s="63" t="str">
        <f t="array" aca="1" ref="AC334" ca="1">IFERROR(SMALL(IF(($H$3:$H$401=$N334)*($H$3:$H$401&lt;&gt;""),$C$3:$C$401),COLUMNS($Q:AC)),"-")</f>
        <v>-</v>
      </c>
      <c r="AD334" s="63" t="str">
        <f t="array" aca="1" ref="AD334" ca="1">IFERROR(SMALL(IF(($H$3:$H$401=$N334)*($H$3:$H$401&lt;&gt;""),$C$3:$C$401),COLUMNS($Q:AD)),"-")</f>
        <v>-</v>
      </c>
      <c r="AE334" s="63" t="str">
        <f t="array" aca="1" ref="AE334" ca="1">IFERROR(SMALL(IF(($H$3:$H$401=$N334)*($H$3:$H$401&lt;&gt;""),$C$3:$C$401),COLUMNS($Q:AE)),"-")</f>
        <v>-</v>
      </c>
    </row>
    <row r="335" spans="2:31" ht="13">
      <c r="B335" s="175"/>
      <c r="C335" s="19">
        <v>333</v>
      </c>
      <c r="D335" s="22" t="str">
        <f t="array" ref="D335">IF(ISERROR(INDEX(DossardsARV,MATCH($A$3&amp;C335,triselcourse&amp;claselcourARV,0))),"-",INDEX(DossardsARV,MATCH($A$3&amp;C335,triselcourse&amp;claselcourARV,0)))</f>
        <v>-</v>
      </c>
      <c r="E335" s="117" t="str">
        <f t="shared" si="47"/>
        <v>-</v>
      </c>
      <c r="F335" s="117" t="str">
        <f t="shared" si="48"/>
        <v>-</v>
      </c>
      <c r="G335" s="21" t="str">
        <f t="array" ref="G335">IF($D335="","",IF(ISERROR(INDEX(TempsARV,MATCH($A$3&amp;D335,triselcourse&amp;DossardsARV,0))),"-",INDEX(TempsARV,MATCH($A$3&amp;D335,triselcourse&amp;DossardsARV,0))))</f>
        <v>-</v>
      </c>
      <c r="H335" s="117" t="str">
        <f t="shared" si="49"/>
        <v/>
      </c>
      <c r="I335" s="117" t="str">
        <f t="shared" si="50"/>
        <v/>
      </c>
      <c r="J335" s="117" t="str">
        <f t="shared" si="51"/>
        <v/>
      </c>
      <c r="K335" s="117" t="str">
        <f t="shared" si="52"/>
        <v/>
      </c>
      <c r="L335" s="62" t="str">
        <f t="array" aca="1" ref="L335" ca="1">IF(ISBLANK($C335),"",IF(OR(COUNTIF(clubARV5,H335)&lt;choixt5,COUNTIF($H$2:H334,H335)),"",SUM(SMALL(IF(clubARV5=H335,$C$3:$C$401),ROW(INDIRECT("1:"&amp;choixt5))))+ROW()/9^9))</f>
        <v/>
      </c>
      <c r="M335" s="36" t="str">
        <f ca="1">IF(N335="","",ROWS(M$3:M335))</f>
        <v/>
      </c>
      <c r="N335" s="1" t="str">
        <f ca="1">IF(COUNT(POINTS1b5)&lt;ROWS(N$3:N335),"",INDEX(clubARV5,MATCH(P335,POINTS1b5,0)))</f>
        <v/>
      </c>
      <c r="O335" s="1">
        <f t="shared" ca="1" si="53"/>
        <v>399</v>
      </c>
      <c r="P335" s="2" t="str">
        <f ca="1">IF(COUNT(POINTS1b5)&lt;ROWS(P$3:P335),"",SMALL(POINTS1b5,ROWS(P$3:P335)))</f>
        <v/>
      </c>
      <c r="Q335" s="40" t="str">
        <f t="array" aca="1" ref="Q335" ca="1">IFERROR(SMALL(IF(($H$3:$H$401=$N335)*($H$3:$H$401&lt;&gt;""),$C$3:$C$401),COLUMNS($Q:Q)),"-")</f>
        <v>-</v>
      </c>
      <c r="R335" s="63" t="str">
        <f t="array" aca="1" ref="R335" ca="1">IFERROR(SMALL(IF(($H$3:$H$401=$N335)*($H$3:$H$401&lt;&gt;""),$C$3:$C$401),COLUMNS($Q:R)),"-")</f>
        <v>-</v>
      </c>
      <c r="S335" s="63" t="str">
        <f t="array" aca="1" ref="S335" ca="1">IFERROR(SMALL(IF(($H$3:$H$401=$N335)*($H$3:$H$401&lt;&gt;""),$C$3:$C$401),COLUMNS($Q:S)),"-")</f>
        <v>-</v>
      </c>
      <c r="T335" s="63" t="str">
        <f t="array" aca="1" ref="T335" ca="1">IFERROR(SMALL(IF(($H$3:$H$401=$N335)*($H$3:$H$401&lt;&gt;""),$C$3:$C$401),COLUMNS($Q:T)),"-")</f>
        <v>-</v>
      </c>
      <c r="U335" s="63" t="str">
        <f t="array" aca="1" ref="U335" ca="1">IFERROR(SMALL(IF(($H$3:$H$401=$N335)*($H$3:$H$401&lt;&gt;""),$C$3:$C$401),COLUMNS($Q:U)),"-")</f>
        <v>-</v>
      </c>
      <c r="V335" s="40" t="str">
        <f t="array" aca="1" ref="V335" ca="1">IFERROR(SMALL(IF(($H$3:$H$401=$N335)*($H$3:$H$401&lt;&gt;""),$C$3:$C$401),COLUMNS($Q:V)),"-")</f>
        <v>-</v>
      </c>
      <c r="W335" s="63" t="str">
        <f t="array" aca="1" ref="W335" ca="1">IFERROR(SMALL(IF(($H$3:$H$401=$N335)*($H$3:$H$401&lt;&gt;""),$C$3:$C$401),COLUMNS($Q:W)),"-")</f>
        <v>-</v>
      </c>
      <c r="X335" s="63" t="str">
        <f t="array" aca="1" ref="X335" ca="1">IFERROR(SMALL(IF(($H$3:$H$401=$N335)*($H$3:$H$401&lt;&gt;""),$C$3:$C$401),COLUMNS($Q:X)),"-")</f>
        <v>-</v>
      </c>
      <c r="Y335" s="63" t="str">
        <f t="array" aca="1" ref="Y335" ca="1">IFERROR(SMALL(IF(($H$3:$H$401=$N335)*($H$3:$H$401&lt;&gt;""),$C$3:$C$401),COLUMNS($Q:Y)),"-")</f>
        <v>-</v>
      </c>
      <c r="Z335" s="63" t="str">
        <f t="array" aca="1" ref="Z335" ca="1">IFERROR(SMALL(IF(($H$3:$H$401=$N335)*($H$3:$H$401&lt;&gt;""),$C$3:$C$401),COLUMNS($Q:Z)),"-")</f>
        <v>-</v>
      </c>
      <c r="AA335" s="40" t="str">
        <f t="array" aca="1" ref="AA335" ca="1">IFERROR(SMALL(IF(($H$3:$H$401=$N335)*($H$3:$H$401&lt;&gt;""),$C$3:$C$401),COLUMNS($Q:AA)),"-")</f>
        <v>-</v>
      </c>
      <c r="AB335" s="63" t="str">
        <f t="array" aca="1" ref="AB335" ca="1">IFERROR(SMALL(IF(($H$3:$H$401=$N335)*($H$3:$H$401&lt;&gt;""),$C$3:$C$401),COLUMNS($Q:AB)),"-")</f>
        <v>-</v>
      </c>
      <c r="AC335" s="63" t="str">
        <f t="array" aca="1" ref="AC335" ca="1">IFERROR(SMALL(IF(($H$3:$H$401=$N335)*($H$3:$H$401&lt;&gt;""),$C$3:$C$401),COLUMNS($Q:AC)),"-")</f>
        <v>-</v>
      </c>
      <c r="AD335" s="63" t="str">
        <f t="array" aca="1" ref="AD335" ca="1">IFERROR(SMALL(IF(($H$3:$H$401=$N335)*($H$3:$H$401&lt;&gt;""),$C$3:$C$401),COLUMNS($Q:AD)),"-")</f>
        <v>-</v>
      </c>
      <c r="AE335" s="63" t="str">
        <f t="array" aca="1" ref="AE335" ca="1">IFERROR(SMALL(IF(($H$3:$H$401=$N335)*($H$3:$H$401&lt;&gt;""),$C$3:$C$401),COLUMNS($Q:AE)),"-")</f>
        <v>-</v>
      </c>
    </row>
    <row r="336" spans="2:31" ht="13">
      <c r="B336" s="175"/>
      <c r="C336" s="19">
        <v>334</v>
      </c>
      <c r="D336" s="22" t="str">
        <f t="array" ref="D336">IF(ISERROR(INDEX(DossardsARV,MATCH($A$3&amp;C336,triselcourse&amp;claselcourARV,0))),"-",INDEX(DossardsARV,MATCH($A$3&amp;C336,triselcourse&amp;claselcourARV,0)))</f>
        <v>-</v>
      </c>
      <c r="E336" s="117" t="str">
        <f t="shared" si="47"/>
        <v>-</v>
      </c>
      <c r="F336" s="117" t="str">
        <f t="shared" si="48"/>
        <v>-</v>
      </c>
      <c r="G336" s="21" t="str">
        <f t="array" ref="G336">IF($D336="","",IF(ISERROR(INDEX(TempsARV,MATCH($A$3&amp;D336,triselcourse&amp;DossardsARV,0))),"-",INDEX(TempsARV,MATCH($A$3&amp;D336,triselcourse&amp;DossardsARV,0))))</f>
        <v>-</v>
      </c>
      <c r="H336" s="117" t="str">
        <f t="shared" si="49"/>
        <v/>
      </c>
      <c r="I336" s="117" t="str">
        <f t="shared" si="50"/>
        <v/>
      </c>
      <c r="J336" s="117" t="str">
        <f t="shared" si="51"/>
        <v/>
      </c>
      <c r="K336" s="117" t="str">
        <f t="shared" si="52"/>
        <v/>
      </c>
      <c r="L336" s="62" t="str">
        <f t="array" aca="1" ref="L336" ca="1">IF(ISBLANK($C336),"",IF(OR(COUNTIF(clubARV5,H336)&lt;choixt5,COUNTIF($H$2:H335,H336)),"",SUM(SMALL(IF(clubARV5=H336,$C$3:$C$401),ROW(INDIRECT("1:"&amp;choixt5))))+ROW()/9^9))</f>
        <v/>
      </c>
      <c r="M336" s="36" t="str">
        <f ca="1">IF(N336="","",ROWS(M$3:M336))</f>
        <v/>
      </c>
      <c r="N336" s="1" t="str">
        <f ca="1">IF(COUNT(POINTS1b5)&lt;ROWS(N$3:N336),"",INDEX(clubARV5,MATCH(P336,POINTS1b5,0)))</f>
        <v/>
      </c>
      <c r="O336" s="1">
        <f t="shared" ca="1" si="53"/>
        <v>399</v>
      </c>
      <c r="P336" s="2" t="str">
        <f ca="1">IF(COUNT(POINTS1b5)&lt;ROWS(P$3:P336),"",SMALL(POINTS1b5,ROWS(P$3:P336)))</f>
        <v/>
      </c>
      <c r="Q336" s="40" t="str">
        <f t="array" aca="1" ref="Q336" ca="1">IFERROR(SMALL(IF(($H$3:$H$401=$N336)*($H$3:$H$401&lt;&gt;""),$C$3:$C$401),COLUMNS($Q:Q)),"-")</f>
        <v>-</v>
      </c>
      <c r="R336" s="63" t="str">
        <f t="array" aca="1" ref="R336" ca="1">IFERROR(SMALL(IF(($H$3:$H$401=$N336)*($H$3:$H$401&lt;&gt;""),$C$3:$C$401),COLUMNS($Q:R)),"-")</f>
        <v>-</v>
      </c>
      <c r="S336" s="63" t="str">
        <f t="array" aca="1" ref="S336" ca="1">IFERROR(SMALL(IF(($H$3:$H$401=$N336)*($H$3:$H$401&lt;&gt;""),$C$3:$C$401),COLUMNS($Q:S)),"-")</f>
        <v>-</v>
      </c>
      <c r="T336" s="63" t="str">
        <f t="array" aca="1" ref="T336" ca="1">IFERROR(SMALL(IF(($H$3:$H$401=$N336)*($H$3:$H$401&lt;&gt;""),$C$3:$C$401),COLUMNS($Q:T)),"-")</f>
        <v>-</v>
      </c>
      <c r="U336" s="63" t="str">
        <f t="array" aca="1" ref="U336" ca="1">IFERROR(SMALL(IF(($H$3:$H$401=$N336)*($H$3:$H$401&lt;&gt;""),$C$3:$C$401),COLUMNS($Q:U)),"-")</f>
        <v>-</v>
      </c>
      <c r="V336" s="40" t="str">
        <f t="array" aca="1" ref="V336" ca="1">IFERROR(SMALL(IF(($H$3:$H$401=$N336)*($H$3:$H$401&lt;&gt;""),$C$3:$C$401),COLUMNS($Q:V)),"-")</f>
        <v>-</v>
      </c>
      <c r="W336" s="63" t="str">
        <f t="array" aca="1" ref="W336" ca="1">IFERROR(SMALL(IF(($H$3:$H$401=$N336)*($H$3:$H$401&lt;&gt;""),$C$3:$C$401),COLUMNS($Q:W)),"-")</f>
        <v>-</v>
      </c>
      <c r="X336" s="63" t="str">
        <f t="array" aca="1" ref="X336" ca="1">IFERROR(SMALL(IF(($H$3:$H$401=$N336)*($H$3:$H$401&lt;&gt;""),$C$3:$C$401),COLUMNS($Q:X)),"-")</f>
        <v>-</v>
      </c>
      <c r="Y336" s="63" t="str">
        <f t="array" aca="1" ref="Y336" ca="1">IFERROR(SMALL(IF(($H$3:$H$401=$N336)*($H$3:$H$401&lt;&gt;""),$C$3:$C$401),COLUMNS($Q:Y)),"-")</f>
        <v>-</v>
      </c>
      <c r="Z336" s="63" t="str">
        <f t="array" aca="1" ref="Z336" ca="1">IFERROR(SMALL(IF(($H$3:$H$401=$N336)*($H$3:$H$401&lt;&gt;""),$C$3:$C$401),COLUMNS($Q:Z)),"-")</f>
        <v>-</v>
      </c>
      <c r="AA336" s="40" t="str">
        <f t="array" aca="1" ref="AA336" ca="1">IFERROR(SMALL(IF(($H$3:$H$401=$N336)*($H$3:$H$401&lt;&gt;""),$C$3:$C$401),COLUMNS($Q:AA)),"-")</f>
        <v>-</v>
      </c>
      <c r="AB336" s="63" t="str">
        <f t="array" aca="1" ref="AB336" ca="1">IFERROR(SMALL(IF(($H$3:$H$401=$N336)*($H$3:$H$401&lt;&gt;""),$C$3:$C$401),COLUMNS($Q:AB)),"-")</f>
        <v>-</v>
      </c>
      <c r="AC336" s="63" t="str">
        <f t="array" aca="1" ref="AC336" ca="1">IFERROR(SMALL(IF(($H$3:$H$401=$N336)*($H$3:$H$401&lt;&gt;""),$C$3:$C$401),COLUMNS($Q:AC)),"-")</f>
        <v>-</v>
      </c>
      <c r="AD336" s="63" t="str">
        <f t="array" aca="1" ref="AD336" ca="1">IFERROR(SMALL(IF(($H$3:$H$401=$N336)*($H$3:$H$401&lt;&gt;""),$C$3:$C$401),COLUMNS($Q:AD)),"-")</f>
        <v>-</v>
      </c>
      <c r="AE336" s="63" t="str">
        <f t="array" aca="1" ref="AE336" ca="1">IFERROR(SMALL(IF(($H$3:$H$401=$N336)*($H$3:$H$401&lt;&gt;""),$C$3:$C$401),COLUMNS($Q:AE)),"-")</f>
        <v>-</v>
      </c>
    </row>
    <row r="337" spans="2:31" ht="13">
      <c r="B337" s="175"/>
      <c r="C337" s="19">
        <v>335</v>
      </c>
      <c r="D337" s="22" t="str">
        <f t="array" ref="D337">IF(ISERROR(INDEX(DossardsARV,MATCH($A$3&amp;C337,triselcourse&amp;claselcourARV,0))),"-",INDEX(DossardsARV,MATCH($A$3&amp;C337,triselcourse&amp;claselcourARV,0)))</f>
        <v>-</v>
      </c>
      <c r="E337" s="117" t="str">
        <f t="shared" si="47"/>
        <v>-</v>
      </c>
      <c r="F337" s="117" t="str">
        <f t="shared" si="48"/>
        <v>-</v>
      </c>
      <c r="G337" s="21" t="str">
        <f t="array" ref="G337">IF($D337="","",IF(ISERROR(INDEX(TempsARV,MATCH($A$3&amp;D337,triselcourse&amp;DossardsARV,0))),"-",INDEX(TempsARV,MATCH($A$3&amp;D337,triselcourse&amp;DossardsARV,0))))</f>
        <v>-</v>
      </c>
      <c r="H337" s="117" t="str">
        <f t="shared" si="49"/>
        <v/>
      </c>
      <c r="I337" s="117" t="str">
        <f t="shared" si="50"/>
        <v/>
      </c>
      <c r="J337" s="117" t="str">
        <f t="shared" si="51"/>
        <v/>
      </c>
      <c r="K337" s="117" t="str">
        <f t="shared" si="52"/>
        <v/>
      </c>
      <c r="L337" s="62" t="str">
        <f t="array" aca="1" ref="L337" ca="1">IF(ISBLANK($C337),"",IF(OR(COUNTIF(clubARV5,H337)&lt;choixt5,COUNTIF($H$2:H336,H337)),"",SUM(SMALL(IF(clubARV5=H337,$C$3:$C$401),ROW(INDIRECT("1:"&amp;choixt5))))+ROW()/9^9))</f>
        <v/>
      </c>
      <c r="M337" s="36" t="str">
        <f ca="1">IF(N337="","",ROWS(M$3:M337))</f>
        <v/>
      </c>
      <c r="N337" s="1" t="str">
        <f ca="1">IF(COUNT(POINTS1b5)&lt;ROWS(N$3:N337),"",INDEX(clubARV5,MATCH(P337,POINTS1b5,0)))</f>
        <v/>
      </c>
      <c r="O337" s="1">
        <f t="shared" ca="1" si="53"/>
        <v>399</v>
      </c>
      <c r="P337" s="2" t="str">
        <f ca="1">IF(COUNT(POINTS1b5)&lt;ROWS(P$3:P337),"",SMALL(POINTS1b5,ROWS(P$3:P337)))</f>
        <v/>
      </c>
      <c r="Q337" s="40" t="str">
        <f t="array" aca="1" ref="Q337" ca="1">IFERROR(SMALL(IF(($H$3:$H$401=$N337)*($H$3:$H$401&lt;&gt;""),$C$3:$C$401),COLUMNS($Q:Q)),"-")</f>
        <v>-</v>
      </c>
      <c r="R337" s="63" t="str">
        <f t="array" aca="1" ref="R337" ca="1">IFERROR(SMALL(IF(($H$3:$H$401=$N337)*($H$3:$H$401&lt;&gt;""),$C$3:$C$401),COLUMNS($Q:R)),"-")</f>
        <v>-</v>
      </c>
      <c r="S337" s="63" t="str">
        <f t="array" aca="1" ref="S337" ca="1">IFERROR(SMALL(IF(($H$3:$H$401=$N337)*($H$3:$H$401&lt;&gt;""),$C$3:$C$401),COLUMNS($Q:S)),"-")</f>
        <v>-</v>
      </c>
      <c r="T337" s="63" t="str">
        <f t="array" aca="1" ref="T337" ca="1">IFERROR(SMALL(IF(($H$3:$H$401=$N337)*($H$3:$H$401&lt;&gt;""),$C$3:$C$401),COLUMNS($Q:T)),"-")</f>
        <v>-</v>
      </c>
      <c r="U337" s="63" t="str">
        <f t="array" aca="1" ref="U337" ca="1">IFERROR(SMALL(IF(($H$3:$H$401=$N337)*($H$3:$H$401&lt;&gt;""),$C$3:$C$401),COLUMNS($Q:U)),"-")</f>
        <v>-</v>
      </c>
      <c r="V337" s="40" t="str">
        <f t="array" aca="1" ref="V337" ca="1">IFERROR(SMALL(IF(($H$3:$H$401=$N337)*($H$3:$H$401&lt;&gt;""),$C$3:$C$401),COLUMNS($Q:V)),"-")</f>
        <v>-</v>
      </c>
      <c r="W337" s="63" t="str">
        <f t="array" aca="1" ref="W337" ca="1">IFERROR(SMALL(IF(($H$3:$H$401=$N337)*($H$3:$H$401&lt;&gt;""),$C$3:$C$401),COLUMNS($Q:W)),"-")</f>
        <v>-</v>
      </c>
      <c r="X337" s="63" t="str">
        <f t="array" aca="1" ref="X337" ca="1">IFERROR(SMALL(IF(($H$3:$H$401=$N337)*($H$3:$H$401&lt;&gt;""),$C$3:$C$401),COLUMNS($Q:X)),"-")</f>
        <v>-</v>
      </c>
      <c r="Y337" s="63" t="str">
        <f t="array" aca="1" ref="Y337" ca="1">IFERROR(SMALL(IF(($H$3:$H$401=$N337)*($H$3:$H$401&lt;&gt;""),$C$3:$C$401),COLUMNS($Q:Y)),"-")</f>
        <v>-</v>
      </c>
      <c r="Z337" s="63" t="str">
        <f t="array" aca="1" ref="Z337" ca="1">IFERROR(SMALL(IF(($H$3:$H$401=$N337)*($H$3:$H$401&lt;&gt;""),$C$3:$C$401),COLUMNS($Q:Z)),"-")</f>
        <v>-</v>
      </c>
      <c r="AA337" s="40" t="str">
        <f t="array" aca="1" ref="AA337" ca="1">IFERROR(SMALL(IF(($H$3:$H$401=$N337)*($H$3:$H$401&lt;&gt;""),$C$3:$C$401),COLUMNS($Q:AA)),"-")</f>
        <v>-</v>
      </c>
      <c r="AB337" s="63" t="str">
        <f t="array" aca="1" ref="AB337" ca="1">IFERROR(SMALL(IF(($H$3:$H$401=$N337)*($H$3:$H$401&lt;&gt;""),$C$3:$C$401),COLUMNS($Q:AB)),"-")</f>
        <v>-</v>
      </c>
      <c r="AC337" s="63" t="str">
        <f t="array" aca="1" ref="AC337" ca="1">IFERROR(SMALL(IF(($H$3:$H$401=$N337)*($H$3:$H$401&lt;&gt;""),$C$3:$C$401),COLUMNS($Q:AC)),"-")</f>
        <v>-</v>
      </c>
      <c r="AD337" s="63" t="str">
        <f t="array" aca="1" ref="AD337" ca="1">IFERROR(SMALL(IF(($H$3:$H$401=$N337)*($H$3:$H$401&lt;&gt;""),$C$3:$C$401),COLUMNS($Q:AD)),"-")</f>
        <v>-</v>
      </c>
      <c r="AE337" s="63" t="str">
        <f t="array" aca="1" ref="AE337" ca="1">IFERROR(SMALL(IF(($H$3:$H$401=$N337)*($H$3:$H$401&lt;&gt;""),$C$3:$C$401),COLUMNS($Q:AE)),"-")</f>
        <v>-</v>
      </c>
    </row>
    <row r="338" spans="2:31" ht="13">
      <c r="B338" s="175"/>
      <c r="C338" s="19">
        <v>336</v>
      </c>
      <c r="D338" s="22" t="str">
        <f t="array" ref="D338">IF(ISERROR(INDEX(DossardsARV,MATCH($A$3&amp;C338,triselcourse&amp;claselcourARV,0))),"-",INDEX(DossardsARV,MATCH($A$3&amp;C338,triselcourse&amp;claselcourARV,0)))</f>
        <v>-</v>
      </c>
      <c r="E338" s="117" t="str">
        <f t="shared" si="47"/>
        <v>-</v>
      </c>
      <c r="F338" s="117" t="str">
        <f t="shared" si="48"/>
        <v>-</v>
      </c>
      <c r="G338" s="21" t="str">
        <f t="array" ref="G338">IF($D338="","",IF(ISERROR(INDEX(TempsARV,MATCH($A$3&amp;D338,triselcourse&amp;DossardsARV,0))),"-",INDEX(TempsARV,MATCH($A$3&amp;D338,triselcourse&amp;DossardsARV,0))))</f>
        <v>-</v>
      </c>
      <c r="H338" s="117" t="str">
        <f t="shared" si="49"/>
        <v/>
      </c>
      <c r="I338" s="117" t="str">
        <f t="shared" si="50"/>
        <v/>
      </c>
      <c r="J338" s="117" t="str">
        <f t="shared" si="51"/>
        <v/>
      </c>
      <c r="K338" s="117" t="str">
        <f t="shared" si="52"/>
        <v/>
      </c>
      <c r="L338" s="62" t="str">
        <f t="array" aca="1" ref="L338" ca="1">IF(ISBLANK($C338),"",IF(OR(COUNTIF(clubARV5,H338)&lt;choixt5,COUNTIF($H$2:H337,H338)),"",SUM(SMALL(IF(clubARV5=H338,$C$3:$C$401),ROW(INDIRECT("1:"&amp;choixt5))))+ROW()/9^9))</f>
        <v/>
      </c>
      <c r="M338" s="36" t="str">
        <f ca="1">IF(N338="","",ROWS(M$3:M338))</f>
        <v/>
      </c>
      <c r="N338" s="1" t="str">
        <f ca="1">IF(COUNT(POINTS1b5)&lt;ROWS(N$3:N338),"",INDEX(clubARV5,MATCH(P338,POINTS1b5,0)))</f>
        <v/>
      </c>
      <c r="O338" s="1">
        <f t="shared" ca="1" si="53"/>
        <v>399</v>
      </c>
      <c r="P338" s="2" t="str">
        <f ca="1">IF(COUNT(POINTS1b5)&lt;ROWS(P$3:P338),"",SMALL(POINTS1b5,ROWS(P$3:P338)))</f>
        <v/>
      </c>
      <c r="Q338" s="40" t="str">
        <f t="array" aca="1" ref="Q338" ca="1">IFERROR(SMALL(IF(($H$3:$H$401=$N338)*($H$3:$H$401&lt;&gt;""),$C$3:$C$401),COLUMNS($Q:Q)),"-")</f>
        <v>-</v>
      </c>
      <c r="R338" s="63" t="str">
        <f t="array" aca="1" ref="R338" ca="1">IFERROR(SMALL(IF(($H$3:$H$401=$N338)*($H$3:$H$401&lt;&gt;""),$C$3:$C$401),COLUMNS($Q:R)),"-")</f>
        <v>-</v>
      </c>
      <c r="S338" s="63" t="str">
        <f t="array" aca="1" ref="S338" ca="1">IFERROR(SMALL(IF(($H$3:$H$401=$N338)*($H$3:$H$401&lt;&gt;""),$C$3:$C$401),COLUMNS($Q:S)),"-")</f>
        <v>-</v>
      </c>
      <c r="T338" s="63" t="str">
        <f t="array" aca="1" ref="T338" ca="1">IFERROR(SMALL(IF(($H$3:$H$401=$N338)*($H$3:$H$401&lt;&gt;""),$C$3:$C$401),COLUMNS($Q:T)),"-")</f>
        <v>-</v>
      </c>
      <c r="U338" s="63" t="str">
        <f t="array" aca="1" ref="U338" ca="1">IFERROR(SMALL(IF(($H$3:$H$401=$N338)*($H$3:$H$401&lt;&gt;""),$C$3:$C$401),COLUMNS($Q:U)),"-")</f>
        <v>-</v>
      </c>
      <c r="V338" s="40" t="str">
        <f t="array" aca="1" ref="V338" ca="1">IFERROR(SMALL(IF(($H$3:$H$401=$N338)*($H$3:$H$401&lt;&gt;""),$C$3:$C$401),COLUMNS($Q:V)),"-")</f>
        <v>-</v>
      </c>
      <c r="W338" s="63" t="str">
        <f t="array" aca="1" ref="W338" ca="1">IFERROR(SMALL(IF(($H$3:$H$401=$N338)*($H$3:$H$401&lt;&gt;""),$C$3:$C$401),COLUMNS($Q:W)),"-")</f>
        <v>-</v>
      </c>
      <c r="X338" s="63" t="str">
        <f t="array" aca="1" ref="X338" ca="1">IFERROR(SMALL(IF(($H$3:$H$401=$N338)*($H$3:$H$401&lt;&gt;""),$C$3:$C$401),COLUMNS($Q:X)),"-")</f>
        <v>-</v>
      </c>
      <c r="Y338" s="63" t="str">
        <f t="array" aca="1" ref="Y338" ca="1">IFERROR(SMALL(IF(($H$3:$H$401=$N338)*($H$3:$H$401&lt;&gt;""),$C$3:$C$401),COLUMNS($Q:Y)),"-")</f>
        <v>-</v>
      </c>
      <c r="Z338" s="63" t="str">
        <f t="array" aca="1" ref="Z338" ca="1">IFERROR(SMALL(IF(($H$3:$H$401=$N338)*($H$3:$H$401&lt;&gt;""),$C$3:$C$401),COLUMNS($Q:Z)),"-")</f>
        <v>-</v>
      </c>
      <c r="AA338" s="40" t="str">
        <f t="array" aca="1" ref="AA338" ca="1">IFERROR(SMALL(IF(($H$3:$H$401=$N338)*($H$3:$H$401&lt;&gt;""),$C$3:$C$401),COLUMNS($Q:AA)),"-")</f>
        <v>-</v>
      </c>
      <c r="AB338" s="63" t="str">
        <f t="array" aca="1" ref="AB338" ca="1">IFERROR(SMALL(IF(($H$3:$H$401=$N338)*($H$3:$H$401&lt;&gt;""),$C$3:$C$401),COLUMNS($Q:AB)),"-")</f>
        <v>-</v>
      </c>
      <c r="AC338" s="63" t="str">
        <f t="array" aca="1" ref="AC338" ca="1">IFERROR(SMALL(IF(($H$3:$H$401=$N338)*($H$3:$H$401&lt;&gt;""),$C$3:$C$401),COLUMNS($Q:AC)),"-")</f>
        <v>-</v>
      </c>
      <c r="AD338" s="63" t="str">
        <f t="array" aca="1" ref="AD338" ca="1">IFERROR(SMALL(IF(($H$3:$H$401=$N338)*($H$3:$H$401&lt;&gt;""),$C$3:$C$401),COLUMNS($Q:AD)),"-")</f>
        <v>-</v>
      </c>
      <c r="AE338" s="63" t="str">
        <f t="array" aca="1" ref="AE338" ca="1">IFERROR(SMALL(IF(($H$3:$H$401=$N338)*($H$3:$H$401&lt;&gt;""),$C$3:$C$401),COLUMNS($Q:AE)),"-")</f>
        <v>-</v>
      </c>
    </row>
    <row r="339" spans="2:31" ht="13">
      <c r="B339" s="175"/>
      <c r="C339" s="19">
        <v>337</v>
      </c>
      <c r="D339" s="22" t="str">
        <f t="array" ref="D339">IF(ISERROR(INDEX(DossardsARV,MATCH($A$3&amp;C339,triselcourse&amp;claselcourARV,0))),"-",INDEX(DossardsARV,MATCH($A$3&amp;C339,triselcourse&amp;claselcourARV,0)))</f>
        <v>-</v>
      </c>
      <c r="E339" s="117" t="str">
        <f t="shared" si="47"/>
        <v>-</v>
      </c>
      <c r="F339" s="117" t="str">
        <f t="shared" si="48"/>
        <v>-</v>
      </c>
      <c r="G339" s="21" t="str">
        <f t="array" ref="G339">IF($D339="","",IF(ISERROR(INDEX(TempsARV,MATCH($A$3&amp;D339,triselcourse&amp;DossardsARV,0))),"-",INDEX(TempsARV,MATCH($A$3&amp;D339,triselcourse&amp;DossardsARV,0))))</f>
        <v>-</v>
      </c>
      <c r="H339" s="117" t="str">
        <f t="shared" si="49"/>
        <v/>
      </c>
      <c r="I339" s="117" t="str">
        <f t="shared" si="50"/>
        <v/>
      </c>
      <c r="J339" s="117" t="str">
        <f t="shared" si="51"/>
        <v/>
      </c>
      <c r="K339" s="117" t="str">
        <f t="shared" si="52"/>
        <v/>
      </c>
      <c r="L339" s="62" t="str">
        <f t="array" aca="1" ref="L339" ca="1">IF(ISBLANK($C339),"",IF(OR(COUNTIF(clubARV5,H339)&lt;choixt5,COUNTIF($H$2:H338,H339)),"",SUM(SMALL(IF(clubARV5=H339,$C$3:$C$401),ROW(INDIRECT("1:"&amp;choixt5))))+ROW()/9^9))</f>
        <v/>
      </c>
      <c r="M339" s="36" t="str">
        <f ca="1">IF(N339="","",ROWS(M$3:M339))</f>
        <v/>
      </c>
      <c r="N339" s="1" t="str">
        <f ca="1">IF(COUNT(POINTS1b5)&lt;ROWS(N$3:N339),"",INDEX(clubARV5,MATCH(P339,POINTS1b5,0)))</f>
        <v/>
      </c>
      <c r="O339" s="1">
        <f t="shared" ca="1" si="53"/>
        <v>399</v>
      </c>
      <c r="P339" s="2" t="str">
        <f ca="1">IF(COUNT(POINTS1b5)&lt;ROWS(P$3:P339),"",SMALL(POINTS1b5,ROWS(P$3:P339)))</f>
        <v/>
      </c>
      <c r="Q339" s="40" t="str">
        <f t="array" aca="1" ref="Q339" ca="1">IFERROR(SMALL(IF(($H$3:$H$401=$N339)*($H$3:$H$401&lt;&gt;""),$C$3:$C$401),COLUMNS($Q:Q)),"-")</f>
        <v>-</v>
      </c>
      <c r="R339" s="63" t="str">
        <f t="array" aca="1" ref="R339" ca="1">IFERROR(SMALL(IF(($H$3:$H$401=$N339)*($H$3:$H$401&lt;&gt;""),$C$3:$C$401),COLUMNS($Q:R)),"-")</f>
        <v>-</v>
      </c>
      <c r="S339" s="63" t="str">
        <f t="array" aca="1" ref="S339" ca="1">IFERROR(SMALL(IF(($H$3:$H$401=$N339)*($H$3:$H$401&lt;&gt;""),$C$3:$C$401),COLUMNS($Q:S)),"-")</f>
        <v>-</v>
      </c>
      <c r="T339" s="63" t="str">
        <f t="array" aca="1" ref="T339" ca="1">IFERROR(SMALL(IF(($H$3:$H$401=$N339)*($H$3:$H$401&lt;&gt;""),$C$3:$C$401),COLUMNS($Q:T)),"-")</f>
        <v>-</v>
      </c>
      <c r="U339" s="63" t="str">
        <f t="array" aca="1" ref="U339" ca="1">IFERROR(SMALL(IF(($H$3:$H$401=$N339)*($H$3:$H$401&lt;&gt;""),$C$3:$C$401),COLUMNS($Q:U)),"-")</f>
        <v>-</v>
      </c>
      <c r="V339" s="40" t="str">
        <f t="array" aca="1" ref="V339" ca="1">IFERROR(SMALL(IF(($H$3:$H$401=$N339)*($H$3:$H$401&lt;&gt;""),$C$3:$C$401),COLUMNS($Q:V)),"-")</f>
        <v>-</v>
      </c>
      <c r="W339" s="63" t="str">
        <f t="array" aca="1" ref="W339" ca="1">IFERROR(SMALL(IF(($H$3:$H$401=$N339)*($H$3:$H$401&lt;&gt;""),$C$3:$C$401),COLUMNS($Q:W)),"-")</f>
        <v>-</v>
      </c>
      <c r="X339" s="63" t="str">
        <f t="array" aca="1" ref="X339" ca="1">IFERROR(SMALL(IF(($H$3:$H$401=$N339)*($H$3:$H$401&lt;&gt;""),$C$3:$C$401),COLUMNS($Q:X)),"-")</f>
        <v>-</v>
      </c>
      <c r="Y339" s="63" t="str">
        <f t="array" aca="1" ref="Y339" ca="1">IFERROR(SMALL(IF(($H$3:$H$401=$N339)*($H$3:$H$401&lt;&gt;""),$C$3:$C$401),COLUMNS($Q:Y)),"-")</f>
        <v>-</v>
      </c>
      <c r="Z339" s="63" t="str">
        <f t="array" aca="1" ref="Z339" ca="1">IFERROR(SMALL(IF(($H$3:$H$401=$N339)*($H$3:$H$401&lt;&gt;""),$C$3:$C$401),COLUMNS($Q:Z)),"-")</f>
        <v>-</v>
      </c>
      <c r="AA339" s="40" t="str">
        <f t="array" aca="1" ref="AA339" ca="1">IFERROR(SMALL(IF(($H$3:$H$401=$N339)*($H$3:$H$401&lt;&gt;""),$C$3:$C$401),COLUMNS($Q:AA)),"-")</f>
        <v>-</v>
      </c>
      <c r="AB339" s="63" t="str">
        <f t="array" aca="1" ref="AB339" ca="1">IFERROR(SMALL(IF(($H$3:$H$401=$N339)*($H$3:$H$401&lt;&gt;""),$C$3:$C$401),COLUMNS($Q:AB)),"-")</f>
        <v>-</v>
      </c>
      <c r="AC339" s="63" t="str">
        <f t="array" aca="1" ref="AC339" ca="1">IFERROR(SMALL(IF(($H$3:$H$401=$N339)*($H$3:$H$401&lt;&gt;""),$C$3:$C$401),COLUMNS($Q:AC)),"-")</f>
        <v>-</v>
      </c>
      <c r="AD339" s="63" t="str">
        <f t="array" aca="1" ref="AD339" ca="1">IFERROR(SMALL(IF(($H$3:$H$401=$N339)*($H$3:$H$401&lt;&gt;""),$C$3:$C$401),COLUMNS($Q:AD)),"-")</f>
        <v>-</v>
      </c>
      <c r="AE339" s="63" t="str">
        <f t="array" aca="1" ref="AE339" ca="1">IFERROR(SMALL(IF(($H$3:$H$401=$N339)*($H$3:$H$401&lt;&gt;""),$C$3:$C$401),COLUMNS($Q:AE)),"-")</f>
        <v>-</v>
      </c>
    </row>
    <row r="340" spans="2:31" ht="13">
      <c r="B340" s="175"/>
      <c r="C340" s="19">
        <v>338</v>
      </c>
      <c r="D340" s="22" t="str">
        <f t="array" ref="D340">IF(ISERROR(INDEX(DossardsARV,MATCH($A$3&amp;C340,triselcourse&amp;claselcourARV,0))),"-",INDEX(DossardsARV,MATCH($A$3&amp;C340,triselcourse&amp;claselcourARV,0)))</f>
        <v>-</v>
      </c>
      <c r="E340" s="117" t="str">
        <f t="shared" si="47"/>
        <v>-</v>
      </c>
      <c r="F340" s="117" t="str">
        <f t="shared" si="48"/>
        <v>-</v>
      </c>
      <c r="G340" s="21" t="str">
        <f t="array" ref="G340">IF($D340="","",IF(ISERROR(INDEX(TempsARV,MATCH($A$3&amp;D340,triselcourse&amp;DossardsARV,0))),"-",INDEX(TempsARV,MATCH($A$3&amp;D340,triselcourse&amp;DossardsARV,0))))</f>
        <v>-</v>
      </c>
      <c r="H340" s="117" t="str">
        <f t="shared" si="49"/>
        <v/>
      </c>
      <c r="I340" s="117" t="str">
        <f t="shared" si="50"/>
        <v/>
      </c>
      <c r="J340" s="117" t="str">
        <f t="shared" si="51"/>
        <v/>
      </c>
      <c r="K340" s="117" t="str">
        <f t="shared" si="52"/>
        <v/>
      </c>
      <c r="L340" s="62" t="str">
        <f t="array" aca="1" ref="L340" ca="1">IF(ISBLANK($C340),"",IF(OR(COUNTIF(clubARV5,H340)&lt;choixt5,COUNTIF($H$2:H339,H340)),"",SUM(SMALL(IF(clubARV5=H340,$C$3:$C$401),ROW(INDIRECT("1:"&amp;choixt5))))+ROW()/9^9))</f>
        <v/>
      </c>
      <c r="M340" s="36" t="str">
        <f ca="1">IF(N340="","",ROWS(M$3:M340))</f>
        <v/>
      </c>
      <c r="N340" s="1" t="str">
        <f ca="1">IF(COUNT(POINTS1b5)&lt;ROWS(N$3:N340),"",INDEX(clubARV5,MATCH(P340,POINTS1b5,0)))</f>
        <v/>
      </c>
      <c r="O340" s="1">
        <f t="shared" ca="1" si="53"/>
        <v>399</v>
      </c>
      <c r="P340" s="2" t="str">
        <f ca="1">IF(COUNT(POINTS1b5)&lt;ROWS(P$3:P340),"",SMALL(POINTS1b5,ROWS(P$3:P340)))</f>
        <v/>
      </c>
      <c r="Q340" s="40" t="str">
        <f t="array" aca="1" ref="Q340" ca="1">IFERROR(SMALL(IF(($H$3:$H$401=$N340)*($H$3:$H$401&lt;&gt;""),$C$3:$C$401),COLUMNS($Q:Q)),"-")</f>
        <v>-</v>
      </c>
      <c r="R340" s="63" t="str">
        <f t="array" aca="1" ref="R340" ca="1">IFERROR(SMALL(IF(($H$3:$H$401=$N340)*($H$3:$H$401&lt;&gt;""),$C$3:$C$401),COLUMNS($Q:R)),"-")</f>
        <v>-</v>
      </c>
      <c r="S340" s="63" t="str">
        <f t="array" aca="1" ref="S340" ca="1">IFERROR(SMALL(IF(($H$3:$H$401=$N340)*($H$3:$H$401&lt;&gt;""),$C$3:$C$401),COLUMNS($Q:S)),"-")</f>
        <v>-</v>
      </c>
      <c r="T340" s="63" t="str">
        <f t="array" aca="1" ref="T340" ca="1">IFERROR(SMALL(IF(($H$3:$H$401=$N340)*($H$3:$H$401&lt;&gt;""),$C$3:$C$401),COLUMNS($Q:T)),"-")</f>
        <v>-</v>
      </c>
      <c r="U340" s="63" t="str">
        <f t="array" aca="1" ref="U340" ca="1">IFERROR(SMALL(IF(($H$3:$H$401=$N340)*($H$3:$H$401&lt;&gt;""),$C$3:$C$401),COLUMNS($Q:U)),"-")</f>
        <v>-</v>
      </c>
      <c r="V340" s="40" t="str">
        <f t="array" aca="1" ref="V340" ca="1">IFERROR(SMALL(IF(($H$3:$H$401=$N340)*($H$3:$H$401&lt;&gt;""),$C$3:$C$401),COLUMNS($Q:V)),"-")</f>
        <v>-</v>
      </c>
      <c r="W340" s="63" t="str">
        <f t="array" aca="1" ref="W340" ca="1">IFERROR(SMALL(IF(($H$3:$H$401=$N340)*($H$3:$H$401&lt;&gt;""),$C$3:$C$401),COLUMNS($Q:W)),"-")</f>
        <v>-</v>
      </c>
      <c r="X340" s="63" t="str">
        <f t="array" aca="1" ref="X340" ca="1">IFERROR(SMALL(IF(($H$3:$H$401=$N340)*($H$3:$H$401&lt;&gt;""),$C$3:$C$401),COLUMNS($Q:X)),"-")</f>
        <v>-</v>
      </c>
      <c r="Y340" s="63" t="str">
        <f t="array" aca="1" ref="Y340" ca="1">IFERROR(SMALL(IF(($H$3:$H$401=$N340)*($H$3:$H$401&lt;&gt;""),$C$3:$C$401),COLUMNS($Q:Y)),"-")</f>
        <v>-</v>
      </c>
      <c r="Z340" s="63" t="str">
        <f t="array" aca="1" ref="Z340" ca="1">IFERROR(SMALL(IF(($H$3:$H$401=$N340)*($H$3:$H$401&lt;&gt;""),$C$3:$C$401),COLUMNS($Q:Z)),"-")</f>
        <v>-</v>
      </c>
      <c r="AA340" s="40" t="str">
        <f t="array" aca="1" ref="AA340" ca="1">IFERROR(SMALL(IF(($H$3:$H$401=$N340)*($H$3:$H$401&lt;&gt;""),$C$3:$C$401),COLUMNS($Q:AA)),"-")</f>
        <v>-</v>
      </c>
      <c r="AB340" s="63" t="str">
        <f t="array" aca="1" ref="AB340" ca="1">IFERROR(SMALL(IF(($H$3:$H$401=$N340)*($H$3:$H$401&lt;&gt;""),$C$3:$C$401),COLUMNS($Q:AB)),"-")</f>
        <v>-</v>
      </c>
      <c r="AC340" s="63" t="str">
        <f t="array" aca="1" ref="AC340" ca="1">IFERROR(SMALL(IF(($H$3:$H$401=$N340)*($H$3:$H$401&lt;&gt;""),$C$3:$C$401),COLUMNS($Q:AC)),"-")</f>
        <v>-</v>
      </c>
      <c r="AD340" s="63" t="str">
        <f t="array" aca="1" ref="AD340" ca="1">IFERROR(SMALL(IF(($H$3:$H$401=$N340)*($H$3:$H$401&lt;&gt;""),$C$3:$C$401),COLUMNS($Q:AD)),"-")</f>
        <v>-</v>
      </c>
      <c r="AE340" s="63" t="str">
        <f t="array" aca="1" ref="AE340" ca="1">IFERROR(SMALL(IF(($H$3:$H$401=$N340)*($H$3:$H$401&lt;&gt;""),$C$3:$C$401),COLUMNS($Q:AE)),"-")</f>
        <v>-</v>
      </c>
    </row>
    <row r="341" spans="2:31" ht="13">
      <c r="B341" s="175"/>
      <c r="C341" s="19">
        <v>339</v>
      </c>
      <c r="D341" s="22" t="str">
        <f t="array" ref="D341">IF(ISERROR(INDEX(DossardsARV,MATCH($A$3&amp;C341,triselcourse&amp;claselcourARV,0))),"-",INDEX(DossardsARV,MATCH($A$3&amp;C341,triselcourse&amp;claselcourARV,0)))</f>
        <v>-</v>
      </c>
      <c r="E341" s="117" t="str">
        <f t="shared" si="47"/>
        <v>-</v>
      </c>
      <c r="F341" s="117" t="str">
        <f t="shared" si="48"/>
        <v>-</v>
      </c>
      <c r="G341" s="21" t="str">
        <f t="array" ref="G341">IF($D341="","",IF(ISERROR(INDEX(TempsARV,MATCH($A$3&amp;D341,triselcourse&amp;DossardsARV,0))),"-",INDEX(TempsARV,MATCH($A$3&amp;D341,triselcourse&amp;DossardsARV,0))))</f>
        <v>-</v>
      </c>
      <c r="H341" s="117" t="str">
        <f t="shared" si="49"/>
        <v/>
      </c>
      <c r="I341" s="117" t="str">
        <f t="shared" si="50"/>
        <v/>
      </c>
      <c r="J341" s="117" t="str">
        <f t="shared" si="51"/>
        <v/>
      </c>
      <c r="K341" s="117" t="str">
        <f t="shared" si="52"/>
        <v/>
      </c>
      <c r="L341" s="62" t="str">
        <f t="array" aca="1" ref="L341" ca="1">IF(ISBLANK($C341),"",IF(OR(COUNTIF(clubARV5,H341)&lt;choixt5,COUNTIF($H$2:H340,H341)),"",SUM(SMALL(IF(clubARV5=H341,$C$3:$C$401),ROW(INDIRECT("1:"&amp;choixt5))))+ROW()/9^9))</f>
        <v/>
      </c>
      <c r="M341" s="36" t="str">
        <f ca="1">IF(N341="","",ROWS(M$3:M341))</f>
        <v/>
      </c>
      <c r="N341" s="1" t="str">
        <f ca="1">IF(COUNT(POINTS1b5)&lt;ROWS(N$3:N341),"",INDEX(clubARV5,MATCH(P341,POINTS1b5,0)))</f>
        <v/>
      </c>
      <c r="O341" s="1">
        <f t="shared" ca="1" si="53"/>
        <v>399</v>
      </c>
      <c r="P341" s="2" t="str">
        <f ca="1">IF(COUNT(POINTS1b5)&lt;ROWS(P$3:P341),"",SMALL(POINTS1b5,ROWS(P$3:P341)))</f>
        <v/>
      </c>
      <c r="Q341" s="40" t="str">
        <f t="array" aca="1" ref="Q341" ca="1">IFERROR(SMALL(IF(($H$3:$H$401=$N341)*($H$3:$H$401&lt;&gt;""),$C$3:$C$401),COLUMNS($Q:Q)),"-")</f>
        <v>-</v>
      </c>
      <c r="R341" s="63" t="str">
        <f t="array" aca="1" ref="R341" ca="1">IFERROR(SMALL(IF(($H$3:$H$401=$N341)*($H$3:$H$401&lt;&gt;""),$C$3:$C$401),COLUMNS($Q:R)),"-")</f>
        <v>-</v>
      </c>
      <c r="S341" s="63" t="str">
        <f t="array" aca="1" ref="S341" ca="1">IFERROR(SMALL(IF(($H$3:$H$401=$N341)*($H$3:$H$401&lt;&gt;""),$C$3:$C$401),COLUMNS($Q:S)),"-")</f>
        <v>-</v>
      </c>
      <c r="T341" s="63" t="str">
        <f t="array" aca="1" ref="T341" ca="1">IFERROR(SMALL(IF(($H$3:$H$401=$N341)*($H$3:$H$401&lt;&gt;""),$C$3:$C$401),COLUMNS($Q:T)),"-")</f>
        <v>-</v>
      </c>
      <c r="U341" s="63" t="str">
        <f t="array" aca="1" ref="U341" ca="1">IFERROR(SMALL(IF(($H$3:$H$401=$N341)*($H$3:$H$401&lt;&gt;""),$C$3:$C$401),COLUMNS($Q:U)),"-")</f>
        <v>-</v>
      </c>
      <c r="V341" s="40" t="str">
        <f t="array" aca="1" ref="V341" ca="1">IFERROR(SMALL(IF(($H$3:$H$401=$N341)*($H$3:$H$401&lt;&gt;""),$C$3:$C$401),COLUMNS($Q:V)),"-")</f>
        <v>-</v>
      </c>
      <c r="W341" s="63" t="str">
        <f t="array" aca="1" ref="W341" ca="1">IFERROR(SMALL(IF(($H$3:$H$401=$N341)*($H$3:$H$401&lt;&gt;""),$C$3:$C$401),COLUMNS($Q:W)),"-")</f>
        <v>-</v>
      </c>
      <c r="X341" s="63" t="str">
        <f t="array" aca="1" ref="X341" ca="1">IFERROR(SMALL(IF(($H$3:$H$401=$N341)*($H$3:$H$401&lt;&gt;""),$C$3:$C$401),COLUMNS($Q:X)),"-")</f>
        <v>-</v>
      </c>
      <c r="Y341" s="63" t="str">
        <f t="array" aca="1" ref="Y341" ca="1">IFERROR(SMALL(IF(($H$3:$H$401=$N341)*($H$3:$H$401&lt;&gt;""),$C$3:$C$401),COLUMNS($Q:Y)),"-")</f>
        <v>-</v>
      </c>
      <c r="Z341" s="63" t="str">
        <f t="array" aca="1" ref="Z341" ca="1">IFERROR(SMALL(IF(($H$3:$H$401=$N341)*($H$3:$H$401&lt;&gt;""),$C$3:$C$401),COLUMNS($Q:Z)),"-")</f>
        <v>-</v>
      </c>
      <c r="AA341" s="40" t="str">
        <f t="array" aca="1" ref="AA341" ca="1">IFERROR(SMALL(IF(($H$3:$H$401=$N341)*($H$3:$H$401&lt;&gt;""),$C$3:$C$401),COLUMNS($Q:AA)),"-")</f>
        <v>-</v>
      </c>
      <c r="AB341" s="63" t="str">
        <f t="array" aca="1" ref="AB341" ca="1">IFERROR(SMALL(IF(($H$3:$H$401=$N341)*($H$3:$H$401&lt;&gt;""),$C$3:$C$401),COLUMNS($Q:AB)),"-")</f>
        <v>-</v>
      </c>
      <c r="AC341" s="63" t="str">
        <f t="array" aca="1" ref="AC341" ca="1">IFERROR(SMALL(IF(($H$3:$H$401=$N341)*($H$3:$H$401&lt;&gt;""),$C$3:$C$401),COLUMNS($Q:AC)),"-")</f>
        <v>-</v>
      </c>
      <c r="AD341" s="63" t="str">
        <f t="array" aca="1" ref="AD341" ca="1">IFERROR(SMALL(IF(($H$3:$H$401=$N341)*($H$3:$H$401&lt;&gt;""),$C$3:$C$401),COLUMNS($Q:AD)),"-")</f>
        <v>-</v>
      </c>
      <c r="AE341" s="63" t="str">
        <f t="array" aca="1" ref="AE341" ca="1">IFERROR(SMALL(IF(($H$3:$H$401=$N341)*($H$3:$H$401&lt;&gt;""),$C$3:$C$401),COLUMNS($Q:AE)),"-")</f>
        <v>-</v>
      </c>
    </row>
    <row r="342" spans="2:31" ht="13">
      <c r="B342" s="175"/>
      <c r="C342" s="19">
        <v>340</v>
      </c>
      <c r="D342" s="22" t="str">
        <f t="array" ref="D342">IF(ISERROR(INDEX(DossardsARV,MATCH($A$3&amp;C342,triselcourse&amp;claselcourARV,0))),"-",INDEX(DossardsARV,MATCH($A$3&amp;C342,triselcourse&amp;claselcourARV,0)))</f>
        <v>-</v>
      </c>
      <c r="E342" s="117" t="str">
        <f t="shared" si="47"/>
        <v>-</v>
      </c>
      <c r="F342" s="117" t="str">
        <f t="shared" si="48"/>
        <v>-</v>
      </c>
      <c r="G342" s="21" t="str">
        <f t="array" ref="G342">IF($D342="","",IF(ISERROR(INDEX(TempsARV,MATCH($A$3&amp;D342,triselcourse&amp;DossardsARV,0))),"-",INDEX(TempsARV,MATCH($A$3&amp;D342,triselcourse&amp;DossardsARV,0))))</f>
        <v>-</v>
      </c>
      <c r="H342" s="117" t="str">
        <f t="shared" si="49"/>
        <v/>
      </c>
      <c r="I342" s="117" t="str">
        <f t="shared" si="50"/>
        <v/>
      </c>
      <c r="J342" s="117" t="str">
        <f t="shared" si="51"/>
        <v/>
      </c>
      <c r="K342" s="117" t="str">
        <f t="shared" si="52"/>
        <v/>
      </c>
      <c r="L342" s="62" t="str">
        <f t="array" aca="1" ref="L342" ca="1">IF(ISBLANK($C342),"",IF(OR(COUNTIF(clubARV5,H342)&lt;choixt5,COUNTIF($H$2:H341,H342)),"",SUM(SMALL(IF(clubARV5=H342,$C$3:$C$401),ROW(INDIRECT("1:"&amp;choixt5))))+ROW()/9^9))</f>
        <v/>
      </c>
      <c r="M342" s="36" t="str">
        <f ca="1">IF(N342="","",ROWS(M$3:M342))</f>
        <v/>
      </c>
      <c r="N342" s="1" t="str">
        <f ca="1">IF(COUNT(POINTS1b5)&lt;ROWS(N$3:N342),"",INDEX(clubARV5,MATCH(P342,POINTS1b5,0)))</f>
        <v/>
      </c>
      <c r="O342" s="1">
        <f t="shared" ca="1" si="53"/>
        <v>399</v>
      </c>
      <c r="P342" s="2" t="str">
        <f ca="1">IF(COUNT(POINTS1b5)&lt;ROWS(P$3:P342),"",SMALL(POINTS1b5,ROWS(P$3:P342)))</f>
        <v/>
      </c>
      <c r="Q342" s="40" t="str">
        <f t="array" aca="1" ref="Q342" ca="1">IFERROR(SMALL(IF(($H$3:$H$401=$N342)*($H$3:$H$401&lt;&gt;""),$C$3:$C$401),COLUMNS($Q:Q)),"-")</f>
        <v>-</v>
      </c>
      <c r="R342" s="63" t="str">
        <f t="array" aca="1" ref="R342" ca="1">IFERROR(SMALL(IF(($H$3:$H$401=$N342)*($H$3:$H$401&lt;&gt;""),$C$3:$C$401),COLUMNS($Q:R)),"-")</f>
        <v>-</v>
      </c>
      <c r="S342" s="63" t="str">
        <f t="array" aca="1" ref="S342" ca="1">IFERROR(SMALL(IF(($H$3:$H$401=$N342)*($H$3:$H$401&lt;&gt;""),$C$3:$C$401),COLUMNS($Q:S)),"-")</f>
        <v>-</v>
      </c>
      <c r="T342" s="63" t="str">
        <f t="array" aca="1" ref="T342" ca="1">IFERROR(SMALL(IF(($H$3:$H$401=$N342)*($H$3:$H$401&lt;&gt;""),$C$3:$C$401),COLUMNS($Q:T)),"-")</f>
        <v>-</v>
      </c>
      <c r="U342" s="63" t="str">
        <f t="array" aca="1" ref="U342" ca="1">IFERROR(SMALL(IF(($H$3:$H$401=$N342)*($H$3:$H$401&lt;&gt;""),$C$3:$C$401),COLUMNS($Q:U)),"-")</f>
        <v>-</v>
      </c>
      <c r="V342" s="40" t="str">
        <f t="array" aca="1" ref="V342" ca="1">IFERROR(SMALL(IF(($H$3:$H$401=$N342)*($H$3:$H$401&lt;&gt;""),$C$3:$C$401),COLUMNS($Q:V)),"-")</f>
        <v>-</v>
      </c>
      <c r="W342" s="63" t="str">
        <f t="array" aca="1" ref="W342" ca="1">IFERROR(SMALL(IF(($H$3:$H$401=$N342)*($H$3:$H$401&lt;&gt;""),$C$3:$C$401),COLUMNS($Q:W)),"-")</f>
        <v>-</v>
      </c>
      <c r="X342" s="63" t="str">
        <f t="array" aca="1" ref="X342" ca="1">IFERROR(SMALL(IF(($H$3:$H$401=$N342)*($H$3:$H$401&lt;&gt;""),$C$3:$C$401),COLUMNS($Q:X)),"-")</f>
        <v>-</v>
      </c>
      <c r="Y342" s="63" t="str">
        <f t="array" aca="1" ref="Y342" ca="1">IFERROR(SMALL(IF(($H$3:$H$401=$N342)*($H$3:$H$401&lt;&gt;""),$C$3:$C$401),COLUMNS($Q:Y)),"-")</f>
        <v>-</v>
      </c>
      <c r="Z342" s="63" t="str">
        <f t="array" aca="1" ref="Z342" ca="1">IFERROR(SMALL(IF(($H$3:$H$401=$N342)*($H$3:$H$401&lt;&gt;""),$C$3:$C$401),COLUMNS($Q:Z)),"-")</f>
        <v>-</v>
      </c>
      <c r="AA342" s="40" t="str">
        <f t="array" aca="1" ref="AA342" ca="1">IFERROR(SMALL(IF(($H$3:$H$401=$N342)*($H$3:$H$401&lt;&gt;""),$C$3:$C$401),COLUMNS($Q:AA)),"-")</f>
        <v>-</v>
      </c>
      <c r="AB342" s="63" t="str">
        <f t="array" aca="1" ref="AB342" ca="1">IFERROR(SMALL(IF(($H$3:$H$401=$N342)*($H$3:$H$401&lt;&gt;""),$C$3:$C$401),COLUMNS($Q:AB)),"-")</f>
        <v>-</v>
      </c>
      <c r="AC342" s="63" t="str">
        <f t="array" aca="1" ref="AC342" ca="1">IFERROR(SMALL(IF(($H$3:$H$401=$N342)*($H$3:$H$401&lt;&gt;""),$C$3:$C$401),COLUMNS($Q:AC)),"-")</f>
        <v>-</v>
      </c>
      <c r="AD342" s="63" t="str">
        <f t="array" aca="1" ref="AD342" ca="1">IFERROR(SMALL(IF(($H$3:$H$401=$N342)*($H$3:$H$401&lt;&gt;""),$C$3:$C$401),COLUMNS($Q:AD)),"-")</f>
        <v>-</v>
      </c>
      <c r="AE342" s="63" t="str">
        <f t="array" aca="1" ref="AE342" ca="1">IFERROR(SMALL(IF(($H$3:$H$401=$N342)*($H$3:$H$401&lt;&gt;""),$C$3:$C$401),COLUMNS($Q:AE)),"-")</f>
        <v>-</v>
      </c>
    </row>
    <row r="343" spans="2:31" ht="13">
      <c r="B343" s="175"/>
      <c r="C343" s="19">
        <v>341</v>
      </c>
      <c r="D343" s="22" t="str">
        <f t="array" ref="D343">IF(ISERROR(INDEX(DossardsARV,MATCH($A$3&amp;C343,triselcourse&amp;claselcourARV,0))),"-",INDEX(DossardsARV,MATCH($A$3&amp;C343,triselcourse&amp;claselcourARV,0)))</f>
        <v>-</v>
      </c>
      <c r="E343" s="117" t="str">
        <f t="shared" si="47"/>
        <v>-</v>
      </c>
      <c r="F343" s="117" t="str">
        <f t="shared" si="48"/>
        <v>-</v>
      </c>
      <c r="G343" s="21" t="str">
        <f t="array" ref="G343">IF($D343="","",IF(ISERROR(INDEX(TempsARV,MATCH($A$3&amp;D343,triselcourse&amp;DossardsARV,0))),"-",INDEX(TempsARV,MATCH($A$3&amp;D343,triselcourse&amp;DossardsARV,0))))</f>
        <v>-</v>
      </c>
      <c r="H343" s="117" t="str">
        <f t="shared" si="49"/>
        <v/>
      </c>
      <c r="I343" s="117" t="str">
        <f t="shared" si="50"/>
        <v/>
      </c>
      <c r="J343" s="117" t="str">
        <f t="shared" si="51"/>
        <v/>
      </c>
      <c r="K343" s="117" t="str">
        <f t="shared" si="52"/>
        <v/>
      </c>
      <c r="L343" s="62" t="str">
        <f t="array" aca="1" ref="L343" ca="1">IF(ISBLANK($C343),"",IF(OR(COUNTIF(clubARV5,H343)&lt;choixt5,COUNTIF($H$2:H342,H343)),"",SUM(SMALL(IF(clubARV5=H343,$C$3:$C$401),ROW(INDIRECT("1:"&amp;choixt5))))+ROW()/9^9))</f>
        <v/>
      </c>
      <c r="M343" s="36" t="str">
        <f ca="1">IF(N343="","",ROWS(M$3:M343))</f>
        <v/>
      </c>
      <c r="N343" s="1" t="str">
        <f ca="1">IF(COUNT(POINTS1b5)&lt;ROWS(N$3:N343),"",INDEX(clubARV5,MATCH(P343,POINTS1b5,0)))</f>
        <v/>
      </c>
      <c r="O343" s="1">
        <f t="shared" ca="1" si="53"/>
        <v>399</v>
      </c>
      <c r="P343" s="2" t="str">
        <f ca="1">IF(COUNT(POINTS1b5)&lt;ROWS(P$3:P343),"",SMALL(POINTS1b5,ROWS(P$3:P343)))</f>
        <v/>
      </c>
      <c r="Q343" s="40" t="str">
        <f t="array" aca="1" ref="Q343" ca="1">IFERROR(SMALL(IF(($H$3:$H$401=$N343)*($H$3:$H$401&lt;&gt;""),$C$3:$C$401),COLUMNS($Q:Q)),"-")</f>
        <v>-</v>
      </c>
      <c r="R343" s="63" t="str">
        <f t="array" aca="1" ref="R343" ca="1">IFERROR(SMALL(IF(($H$3:$H$401=$N343)*($H$3:$H$401&lt;&gt;""),$C$3:$C$401),COLUMNS($Q:R)),"-")</f>
        <v>-</v>
      </c>
      <c r="S343" s="63" t="str">
        <f t="array" aca="1" ref="S343" ca="1">IFERROR(SMALL(IF(($H$3:$H$401=$N343)*($H$3:$H$401&lt;&gt;""),$C$3:$C$401),COLUMNS($Q:S)),"-")</f>
        <v>-</v>
      </c>
      <c r="T343" s="63" t="str">
        <f t="array" aca="1" ref="T343" ca="1">IFERROR(SMALL(IF(($H$3:$H$401=$N343)*($H$3:$H$401&lt;&gt;""),$C$3:$C$401),COLUMNS($Q:T)),"-")</f>
        <v>-</v>
      </c>
      <c r="U343" s="63" t="str">
        <f t="array" aca="1" ref="U343" ca="1">IFERROR(SMALL(IF(($H$3:$H$401=$N343)*($H$3:$H$401&lt;&gt;""),$C$3:$C$401),COLUMNS($Q:U)),"-")</f>
        <v>-</v>
      </c>
      <c r="V343" s="40" t="str">
        <f t="array" aca="1" ref="V343" ca="1">IFERROR(SMALL(IF(($H$3:$H$401=$N343)*($H$3:$H$401&lt;&gt;""),$C$3:$C$401),COLUMNS($Q:V)),"-")</f>
        <v>-</v>
      </c>
      <c r="W343" s="63" t="str">
        <f t="array" aca="1" ref="W343" ca="1">IFERROR(SMALL(IF(($H$3:$H$401=$N343)*($H$3:$H$401&lt;&gt;""),$C$3:$C$401),COLUMNS($Q:W)),"-")</f>
        <v>-</v>
      </c>
      <c r="X343" s="63" t="str">
        <f t="array" aca="1" ref="X343" ca="1">IFERROR(SMALL(IF(($H$3:$H$401=$N343)*($H$3:$H$401&lt;&gt;""),$C$3:$C$401),COLUMNS($Q:X)),"-")</f>
        <v>-</v>
      </c>
      <c r="Y343" s="63" t="str">
        <f t="array" aca="1" ref="Y343" ca="1">IFERROR(SMALL(IF(($H$3:$H$401=$N343)*($H$3:$H$401&lt;&gt;""),$C$3:$C$401),COLUMNS($Q:Y)),"-")</f>
        <v>-</v>
      </c>
      <c r="Z343" s="63" t="str">
        <f t="array" aca="1" ref="Z343" ca="1">IFERROR(SMALL(IF(($H$3:$H$401=$N343)*($H$3:$H$401&lt;&gt;""),$C$3:$C$401),COLUMNS($Q:Z)),"-")</f>
        <v>-</v>
      </c>
      <c r="AA343" s="40" t="str">
        <f t="array" aca="1" ref="AA343" ca="1">IFERROR(SMALL(IF(($H$3:$H$401=$N343)*($H$3:$H$401&lt;&gt;""),$C$3:$C$401),COLUMNS($Q:AA)),"-")</f>
        <v>-</v>
      </c>
      <c r="AB343" s="63" t="str">
        <f t="array" aca="1" ref="AB343" ca="1">IFERROR(SMALL(IF(($H$3:$H$401=$N343)*($H$3:$H$401&lt;&gt;""),$C$3:$C$401),COLUMNS($Q:AB)),"-")</f>
        <v>-</v>
      </c>
      <c r="AC343" s="63" t="str">
        <f t="array" aca="1" ref="AC343" ca="1">IFERROR(SMALL(IF(($H$3:$H$401=$N343)*($H$3:$H$401&lt;&gt;""),$C$3:$C$401),COLUMNS($Q:AC)),"-")</f>
        <v>-</v>
      </c>
      <c r="AD343" s="63" t="str">
        <f t="array" aca="1" ref="AD343" ca="1">IFERROR(SMALL(IF(($H$3:$H$401=$N343)*($H$3:$H$401&lt;&gt;""),$C$3:$C$401),COLUMNS($Q:AD)),"-")</f>
        <v>-</v>
      </c>
      <c r="AE343" s="63" t="str">
        <f t="array" aca="1" ref="AE343" ca="1">IFERROR(SMALL(IF(($H$3:$H$401=$N343)*($H$3:$H$401&lt;&gt;""),$C$3:$C$401),COLUMNS($Q:AE)),"-")</f>
        <v>-</v>
      </c>
    </row>
    <row r="344" spans="2:31" ht="13">
      <c r="B344" s="175"/>
      <c r="C344" s="19">
        <v>342</v>
      </c>
      <c r="D344" s="22" t="str">
        <f t="array" ref="D344">IF(ISERROR(INDEX(DossardsARV,MATCH($A$3&amp;C344,triselcourse&amp;claselcourARV,0))),"-",INDEX(DossardsARV,MATCH($A$3&amp;C344,triselcourse&amp;claselcourARV,0)))</f>
        <v>-</v>
      </c>
      <c r="E344" s="117" t="str">
        <f t="shared" si="47"/>
        <v>-</v>
      </c>
      <c r="F344" s="117" t="str">
        <f t="shared" si="48"/>
        <v>-</v>
      </c>
      <c r="G344" s="21" t="str">
        <f t="array" ref="G344">IF($D344="","",IF(ISERROR(INDEX(TempsARV,MATCH($A$3&amp;D344,triselcourse&amp;DossardsARV,0))),"-",INDEX(TempsARV,MATCH($A$3&amp;D344,triselcourse&amp;DossardsARV,0))))</f>
        <v>-</v>
      </c>
      <c r="H344" s="117" t="str">
        <f t="shared" si="49"/>
        <v/>
      </c>
      <c r="I344" s="117" t="str">
        <f t="shared" si="50"/>
        <v/>
      </c>
      <c r="J344" s="117" t="str">
        <f t="shared" si="51"/>
        <v/>
      </c>
      <c r="K344" s="117" t="str">
        <f t="shared" si="52"/>
        <v/>
      </c>
      <c r="L344" s="62" t="str">
        <f t="array" aca="1" ref="L344" ca="1">IF(ISBLANK($C344),"",IF(OR(COUNTIF(clubARV5,H344)&lt;choixt5,COUNTIF($H$2:H343,H344)),"",SUM(SMALL(IF(clubARV5=H344,$C$3:$C$401),ROW(INDIRECT("1:"&amp;choixt5))))+ROW()/9^9))</f>
        <v/>
      </c>
      <c r="M344" s="36" t="str">
        <f ca="1">IF(N344="","",ROWS(M$3:M344))</f>
        <v/>
      </c>
      <c r="N344" s="1" t="str">
        <f ca="1">IF(COUNT(POINTS1b5)&lt;ROWS(N$3:N344),"",INDEX(clubARV5,MATCH(P344,POINTS1b5,0)))</f>
        <v/>
      </c>
      <c r="O344" s="1">
        <f t="shared" ca="1" si="53"/>
        <v>399</v>
      </c>
      <c r="P344" s="2" t="str">
        <f ca="1">IF(COUNT(POINTS1b5)&lt;ROWS(P$3:P344),"",SMALL(POINTS1b5,ROWS(P$3:P344)))</f>
        <v/>
      </c>
      <c r="Q344" s="40" t="str">
        <f t="array" aca="1" ref="Q344" ca="1">IFERROR(SMALL(IF(($H$3:$H$401=$N344)*($H$3:$H$401&lt;&gt;""),$C$3:$C$401),COLUMNS($Q:Q)),"-")</f>
        <v>-</v>
      </c>
      <c r="R344" s="63" t="str">
        <f t="array" aca="1" ref="R344" ca="1">IFERROR(SMALL(IF(($H$3:$H$401=$N344)*($H$3:$H$401&lt;&gt;""),$C$3:$C$401),COLUMNS($Q:R)),"-")</f>
        <v>-</v>
      </c>
      <c r="S344" s="63" t="str">
        <f t="array" aca="1" ref="S344" ca="1">IFERROR(SMALL(IF(($H$3:$H$401=$N344)*($H$3:$H$401&lt;&gt;""),$C$3:$C$401),COLUMNS($Q:S)),"-")</f>
        <v>-</v>
      </c>
      <c r="T344" s="63" t="str">
        <f t="array" aca="1" ref="T344" ca="1">IFERROR(SMALL(IF(($H$3:$H$401=$N344)*($H$3:$H$401&lt;&gt;""),$C$3:$C$401),COLUMNS($Q:T)),"-")</f>
        <v>-</v>
      </c>
      <c r="U344" s="63" t="str">
        <f t="array" aca="1" ref="U344" ca="1">IFERROR(SMALL(IF(($H$3:$H$401=$N344)*($H$3:$H$401&lt;&gt;""),$C$3:$C$401),COLUMNS($Q:U)),"-")</f>
        <v>-</v>
      </c>
      <c r="V344" s="40" t="str">
        <f t="array" aca="1" ref="V344" ca="1">IFERROR(SMALL(IF(($H$3:$H$401=$N344)*($H$3:$H$401&lt;&gt;""),$C$3:$C$401),COLUMNS($Q:V)),"-")</f>
        <v>-</v>
      </c>
      <c r="W344" s="63" t="str">
        <f t="array" aca="1" ref="W344" ca="1">IFERROR(SMALL(IF(($H$3:$H$401=$N344)*($H$3:$H$401&lt;&gt;""),$C$3:$C$401),COLUMNS($Q:W)),"-")</f>
        <v>-</v>
      </c>
      <c r="X344" s="63" t="str">
        <f t="array" aca="1" ref="X344" ca="1">IFERROR(SMALL(IF(($H$3:$H$401=$N344)*($H$3:$H$401&lt;&gt;""),$C$3:$C$401),COLUMNS($Q:X)),"-")</f>
        <v>-</v>
      </c>
      <c r="Y344" s="63" t="str">
        <f t="array" aca="1" ref="Y344" ca="1">IFERROR(SMALL(IF(($H$3:$H$401=$N344)*($H$3:$H$401&lt;&gt;""),$C$3:$C$401),COLUMNS($Q:Y)),"-")</f>
        <v>-</v>
      </c>
      <c r="Z344" s="63" t="str">
        <f t="array" aca="1" ref="Z344" ca="1">IFERROR(SMALL(IF(($H$3:$H$401=$N344)*($H$3:$H$401&lt;&gt;""),$C$3:$C$401),COLUMNS($Q:Z)),"-")</f>
        <v>-</v>
      </c>
      <c r="AA344" s="40" t="str">
        <f t="array" aca="1" ref="AA344" ca="1">IFERROR(SMALL(IF(($H$3:$H$401=$N344)*($H$3:$H$401&lt;&gt;""),$C$3:$C$401),COLUMNS($Q:AA)),"-")</f>
        <v>-</v>
      </c>
      <c r="AB344" s="63" t="str">
        <f t="array" aca="1" ref="AB344" ca="1">IFERROR(SMALL(IF(($H$3:$H$401=$N344)*($H$3:$H$401&lt;&gt;""),$C$3:$C$401),COLUMNS($Q:AB)),"-")</f>
        <v>-</v>
      </c>
      <c r="AC344" s="63" t="str">
        <f t="array" aca="1" ref="AC344" ca="1">IFERROR(SMALL(IF(($H$3:$H$401=$N344)*($H$3:$H$401&lt;&gt;""),$C$3:$C$401),COLUMNS($Q:AC)),"-")</f>
        <v>-</v>
      </c>
      <c r="AD344" s="63" t="str">
        <f t="array" aca="1" ref="AD344" ca="1">IFERROR(SMALL(IF(($H$3:$H$401=$N344)*($H$3:$H$401&lt;&gt;""),$C$3:$C$401),COLUMNS($Q:AD)),"-")</f>
        <v>-</v>
      </c>
      <c r="AE344" s="63" t="str">
        <f t="array" aca="1" ref="AE344" ca="1">IFERROR(SMALL(IF(($H$3:$H$401=$N344)*($H$3:$H$401&lt;&gt;""),$C$3:$C$401),COLUMNS($Q:AE)),"-")</f>
        <v>-</v>
      </c>
    </row>
    <row r="345" spans="2:31" ht="13">
      <c r="B345" s="175"/>
      <c r="C345" s="19">
        <v>343</v>
      </c>
      <c r="D345" s="22" t="str">
        <f t="array" ref="D345">IF(ISERROR(INDEX(DossardsARV,MATCH($A$3&amp;C345,triselcourse&amp;claselcourARV,0))),"-",INDEX(DossardsARV,MATCH($A$3&amp;C345,triselcourse&amp;claselcourARV,0)))</f>
        <v>-</v>
      </c>
      <c r="E345" s="117" t="str">
        <f t="shared" si="47"/>
        <v>-</v>
      </c>
      <c r="F345" s="117" t="str">
        <f t="shared" si="48"/>
        <v>-</v>
      </c>
      <c r="G345" s="21" t="str">
        <f t="array" ref="G345">IF($D345="","",IF(ISERROR(INDEX(TempsARV,MATCH($A$3&amp;D345,triselcourse&amp;DossardsARV,0))),"-",INDEX(TempsARV,MATCH($A$3&amp;D345,triselcourse&amp;DossardsARV,0))))</f>
        <v>-</v>
      </c>
      <c r="H345" s="117" t="str">
        <f t="shared" si="49"/>
        <v/>
      </c>
      <c r="I345" s="117" t="str">
        <f t="shared" si="50"/>
        <v/>
      </c>
      <c r="J345" s="117" t="str">
        <f t="shared" si="51"/>
        <v/>
      </c>
      <c r="K345" s="117" t="str">
        <f t="shared" si="52"/>
        <v/>
      </c>
      <c r="L345" s="62" t="str">
        <f t="array" aca="1" ref="L345" ca="1">IF(ISBLANK($C345),"",IF(OR(COUNTIF(clubARV5,H345)&lt;choixt5,COUNTIF($H$2:H344,H345)),"",SUM(SMALL(IF(clubARV5=H345,$C$3:$C$401),ROW(INDIRECT("1:"&amp;choixt5))))+ROW()/9^9))</f>
        <v/>
      </c>
      <c r="M345" s="36" t="str">
        <f ca="1">IF(N345="","",ROWS(M$3:M345))</f>
        <v/>
      </c>
      <c r="N345" s="1" t="str">
        <f ca="1">IF(COUNT(POINTS1b5)&lt;ROWS(N$3:N345),"",INDEX(clubARV5,MATCH(P345,POINTS1b5,0)))</f>
        <v/>
      </c>
      <c r="O345" s="1">
        <f t="shared" ca="1" si="53"/>
        <v>399</v>
      </c>
      <c r="P345" s="2" t="str">
        <f ca="1">IF(COUNT(POINTS1b5)&lt;ROWS(P$3:P345),"",SMALL(POINTS1b5,ROWS(P$3:P345)))</f>
        <v/>
      </c>
      <c r="Q345" s="40" t="str">
        <f t="array" aca="1" ref="Q345" ca="1">IFERROR(SMALL(IF(($H$3:$H$401=$N345)*($H$3:$H$401&lt;&gt;""),$C$3:$C$401),COLUMNS($Q:Q)),"-")</f>
        <v>-</v>
      </c>
      <c r="R345" s="63" t="str">
        <f t="array" aca="1" ref="R345" ca="1">IFERROR(SMALL(IF(($H$3:$H$401=$N345)*($H$3:$H$401&lt;&gt;""),$C$3:$C$401),COLUMNS($Q:R)),"-")</f>
        <v>-</v>
      </c>
      <c r="S345" s="63" t="str">
        <f t="array" aca="1" ref="S345" ca="1">IFERROR(SMALL(IF(($H$3:$H$401=$N345)*($H$3:$H$401&lt;&gt;""),$C$3:$C$401),COLUMNS($Q:S)),"-")</f>
        <v>-</v>
      </c>
      <c r="T345" s="63" t="str">
        <f t="array" aca="1" ref="T345" ca="1">IFERROR(SMALL(IF(($H$3:$H$401=$N345)*($H$3:$H$401&lt;&gt;""),$C$3:$C$401),COLUMNS($Q:T)),"-")</f>
        <v>-</v>
      </c>
      <c r="U345" s="63" t="str">
        <f t="array" aca="1" ref="U345" ca="1">IFERROR(SMALL(IF(($H$3:$H$401=$N345)*($H$3:$H$401&lt;&gt;""),$C$3:$C$401),COLUMNS($Q:U)),"-")</f>
        <v>-</v>
      </c>
      <c r="V345" s="40" t="str">
        <f t="array" aca="1" ref="V345" ca="1">IFERROR(SMALL(IF(($H$3:$H$401=$N345)*($H$3:$H$401&lt;&gt;""),$C$3:$C$401),COLUMNS($Q:V)),"-")</f>
        <v>-</v>
      </c>
      <c r="W345" s="63" t="str">
        <f t="array" aca="1" ref="W345" ca="1">IFERROR(SMALL(IF(($H$3:$H$401=$N345)*($H$3:$H$401&lt;&gt;""),$C$3:$C$401),COLUMNS($Q:W)),"-")</f>
        <v>-</v>
      </c>
      <c r="X345" s="63" t="str">
        <f t="array" aca="1" ref="X345" ca="1">IFERROR(SMALL(IF(($H$3:$H$401=$N345)*($H$3:$H$401&lt;&gt;""),$C$3:$C$401),COLUMNS($Q:X)),"-")</f>
        <v>-</v>
      </c>
      <c r="Y345" s="63" t="str">
        <f t="array" aca="1" ref="Y345" ca="1">IFERROR(SMALL(IF(($H$3:$H$401=$N345)*($H$3:$H$401&lt;&gt;""),$C$3:$C$401),COLUMNS($Q:Y)),"-")</f>
        <v>-</v>
      </c>
      <c r="Z345" s="63" t="str">
        <f t="array" aca="1" ref="Z345" ca="1">IFERROR(SMALL(IF(($H$3:$H$401=$N345)*($H$3:$H$401&lt;&gt;""),$C$3:$C$401),COLUMNS($Q:Z)),"-")</f>
        <v>-</v>
      </c>
      <c r="AA345" s="40" t="str">
        <f t="array" aca="1" ref="AA345" ca="1">IFERROR(SMALL(IF(($H$3:$H$401=$N345)*($H$3:$H$401&lt;&gt;""),$C$3:$C$401),COLUMNS($Q:AA)),"-")</f>
        <v>-</v>
      </c>
      <c r="AB345" s="63" t="str">
        <f t="array" aca="1" ref="AB345" ca="1">IFERROR(SMALL(IF(($H$3:$H$401=$N345)*($H$3:$H$401&lt;&gt;""),$C$3:$C$401),COLUMNS($Q:AB)),"-")</f>
        <v>-</v>
      </c>
      <c r="AC345" s="63" t="str">
        <f t="array" aca="1" ref="AC345" ca="1">IFERROR(SMALL(IF(($H$3:$H$401=$N345)*($H$3:$H$401&lt;&gt;""),$C$3:$C$401),COLUMNS($Q:AC)),"-")</f>
        <v>-</v>
      </c>
      <c r="AD345" s="63" t="str">
        <f t="array" aca="1" ref="AD345" ca="1">IFERROR(SMALL(IF(($H$3:$H$401=$N345)*($H$3:$H$401&lt;&gt;""),$C$3:$C$401),COLUMNS($Q:AD)),"-")</f>
        <v>-</v>
      </c>
      <c r="AE345" s="63" t="str">
        <f t="array" aca="1" ref="AE345" ca="1">IFERROR(SMALL(IF(($H$3:$H$401=$N345)*($H$3:$H$401&lt;&gt;""),$C$3:$C$401),COLUMNS($Q:AE)),"-")</f>
        <v>-</v>
      </c>
    </row>
    <row r="346" spans="2:31" ht="13">
      <c r="B346" s="175"/>
      <c r="C346" s="19">
        <v>344</v>
      </c>
      <c r="D346" s="22" t="str">
        <f t="array" ref="D346">IF(ISERROR(INDEX(DossardsARV,MATCH($A$3&amp;C346,triselcourse&amp;claselcourARV,0))),"-",INDEX(DossardsARV,MATCH($A$3&amp;C346,triselcourse&amp;claselcourARV,0)))</f>
        <v>-</v>
      </c>
      <c r="E346" s="117" t="str">
        <f t="shared" si="47"/>
        <v>-</v>
      </c>
      <c r="F346" s="117" t="str">
        <f t="shared" si="48"/>
        <v>-</v>
      </c>
      <c r="G346" s="21" t="str">
        <f t="array" ref="G346">IF($D346="","",IF(ISERROR(INDEX(TempsARV,MATCH($A$3&amp;D346,triselcourse&amp;DossardsARV,0))),"-",INDEX(TempsARV,MATCH($A$3&amp;D346,triselcourse&amp;DossardsARV,0))))</f>
        <v>-</v>
      </c>
      <c r="H346" s="117" t="str">
        <f t="shared" si="49"/>
        <v/>
      </c>
      <c r="I346" s="117" t="str">
        <f t="shared" si="50"/>
        <v/>
      </c>
      <c r="J346" s="117" t="str">
        <f t="shared" si="51"/>
        <v/>
      </c>
      <c r="K346" s="117" t="str">
        <f t="shared" si="52"/>
        <v/>
      </c>
      <c r="L346" s="62" t="str">
        <f t="array" aca="1" ref="L346" ca="1">IF(ISBLANK($C346),"",IF(OR(COUNTIF(clubARV5,H346)&lt;choixt5,COUNTIF($H$2:H345,H346)),"",SUM(SMALL(IF(clubARV5=H346,$C$3:$C$401),ROW(INDIRECT("1:"&amp;choixt5))))+ROW()/9^9))</f>
        <v/>
      </c>
      <c r="M346" s="36" t="str">
        <f ca="1">IF(N346="","",ROWS(M$3:M346))</f>
        <v/>
      </c>
      <c r="N346" s="1" t="str">
        <f ca="1">IF(COUNT(POINTS1b5)&lt;ROWS(N$3:N346),"",INDEX(clubARV5,MATCH(P346,POINTS1b5,0)))</f>
        <v/>
      </c>
      <c r="O346" s="1">
        <f t="shared" ca="1" si="53"/>
        <v>399</v>
      </c>
      <c r="P346" s="2" t="str">
        <f ca="1">IF(COUNT(POINTS1b5)&lt;ROWS(P$3:P346),"",SMALL(POINTS1b5,ROWS(P$3:P346)))</f>
        <v/>
      </c>
      <c r="Q346" s="40" t="str">
        <f t="array" aca="1" ref="Q346" ca="1">IFERROR(SMALL(IF(($H$3:$H$401=$N346)*($H$3:$H$401&lt;&gt;""),$C$3:$C$401),COLUMNS($Q:Q)),"-")</f>
        <v>-</v>
      </c>
      <c r="R346" s="63" t="str">
        <f t="array" aca="1" ref="R346" ca="1">IFERROR(SMALL(IF(($H$3:$H$401=$N346)*($H$3:$H$401&lt;&gt;""),$C$3:$C$401),COLUMNS($Q:R)),"-")</f>
        <v>-</v>
      </c>
      <c r="S346" s="63" t="str">
        <f t="array" aca="1" ref="S346" ca="1">IFERROR(SMALL(IF(($H$3:$H$401=$N346)*($H$3:$H$401&lt;&gt;""),$C$3:$C$401),COLUMNS($Q:S)),"-")</f>
        <v>-</v>
      </c>
      <c r="T346" s="63" t="str">
        <f t="array" aca="1" ref="T346" ca="1">IFERROR(SMALL(IF(($H$3:$H$401=$N346)*($H$3:$H$401&lt;&gt;""),$C$3:$C$401),COLUMNS($Q:T)),"-")</f>
        <v>-</v>
      </c>
      <c r="U346" s="63" t="str">
        <f t="array" aca="1" ref="U346" ca="1">IFERROR(SMALL(IF(($H$3:$H$401=$N346)*($H$3:$H$401&lt;&gt;""),$C$3:$C$401),COLUMNS($Q:U)),"-")</f>
        <v>-</v>
      </c>
      <c r="V346" s="40" t="str">
        <f t="array" aca="1" ref="V346" ca="1">IFERROR(SMALL(IF(($H$3:$H$401=$N346)*($H$3:$H$401&lt;&gt;""),$C$3:$C$401),COLUMNS($Q:V)),"-")</f>
        <v>-</v>
      </c>
      <c r="W346" s="63" t="str">
        <f t="array" aca="1" ref="W346" ca="1">IFERROR(SMALL(IF(($H$3:$H$401=$N346)*($H$3:$H$401&lt;&gt;""),$C$3:$C$401),COLUMNS($Q:W)),"-")</f>
        <v>-</v>
      </c>
      <c r="X346" s="63" t="str">
        <f t="array" aca="1" ref="X346" ca="1">IFERROR(SMALL(IF(($H$3:$H$401=$N346)*($H$3:$H$401&lt;&gt;""),$C$3:$C$401),COLUMNS($Q:X)),"-")</f>
        <v>-</v>
      </c>
      <c r="Y346" s="63" t="str">
        <f t="array" aca="1" ref="Y346" ca="1">IFERROR(SMALL(IF(($H$3:$H$401=$N346)*($H$3:$H$401&lt;&gt;""),$C$3:$C$401),COLUMNS($Q:Y)),"-")</f>
        <v>-</v>
      </c>
      <c r="Z346" s="63" t="str">
        <f t="array" aca="1" ref="Z346" ca="1">IFERROR(SMALL(IF(($H$3:$H$401=$N346)*($H$3:$H$401&lt;&gt;""),$C$3:$C$401),COLUMNS($Q:Z)),"-")</f>
        <v>-</v>
      </c>
      <c r="AA346" s="40" t="str">
        <f t="array" aca="1" ref="AA346" ca="1">IFERROR(SMALL(IF(($H$3:$H$401=$N346)*($H$3:$H$401&lt;&gt;""),$C$3:$C$401),COLUMNS($Q:AA)),"-")</f>
        <v>-</v>
      </c>
      <c r="AB346" s="63" t="str">
        <f t="array" aca="1" ref="AB346" ca="1">IFERROR(SMALL(IF(($H$3:$H$401=$N346)*($H$3:$H$401&lt;&gt;""),$C$3:$C$401),COLUMNS($Q:AB)),"-")</f>
        <v>-</v>
      </c>
      <c r="AC346" s="63" t="str">
        <f t="array" aca="1" ref="AC346" ca="1">IFERROR(SMALL(IF(($H$3:$H$401=$N346)*($H$3:$H$401&lt;&gt;""),$C$3:$C$401),COLUMNS($Q:AC)),"-")</f>
        <v>-</v>
      </c>
      <c r="AD346" s="63" t="str">
        <f t="array" aca="1" ref="AD346" ca="1">IFERROR(SMALL(IF(($H$3:$H$401=$N346)*($H$3:$H$401&lt;&gt;""),$C$3:$C$401),COLUMNS($Q:AD)),"-")</f>
        <v>-</v>
      </c>
      <c r="AE346" s="63" t="str">
        <f t="array" aca="1" ref="AE346" ca="1">IFERROR(SMALL(IF(($H$3:$H$401=$N346)*($H$3:$H$401&lt;&gt;""),$C$3:$C$401),COLUMNS($Q:AE)),"-")</f>
        <v>-</v>
      </c>
    </row>
    <row r="347" spans="2:31" ht="13">
      <c r="B347" s="175"/>
      <c r="C347" s="19">
        <v>345</v>
      </c>
      <c r="D347" s="22" t="str">
        <f t="array" ref="D347">IF(ISERROR(INDEX(DossardsARV,MATCH($A$3&amp;C347,triselcourse&amp;claselcourARV,0))),"-",INDEX(DossardsARV,MATCH($A$3&amp;C347,triselcourse&amp;claselcourARV,0)))</f>
        <v>-</v>
      </c>
      <c r="E347" s="117" t="str">
        <f t="shared" si="47"/>
        <v>-</v>
      </c>
      <c r="F347" s="117" t="str">
        <f t="shared" si="48"/>
        <v>-</v>
      </c>
      <c r="G347" s="21" t="str">
        <f t="array" ref="G347">IF($D347="","",IF(ISERROR(INDEX(TempsARV,MATCH($A$3&amp;D347,triselcourse&amp;DossardsARV,0))),"-",INDEX(TempsARV,MATCH($A$3&amp;D347,triselcourse&amp;DossardsARV,0))))</f>
        <v>-</v>
      </c>
      <c r="H347" s="117" t="str">
        <f t="shared" si="49"/>
        <v/>
      </c>
      <c r="I347" s="117" t="str">
        <f t="shared" si="50"/>
        <v/>
      </c>
      <c r="J347" s="117" t="str">
        <f t="shared" si="51"/>
        <v/>
      </c>
      <c r="K347" s="117" t="str">
        <f t="shared" si="52"/>
        <v/>
      </c>
      <c r="L347" s="62" t="str">
        <f t="array" aca="1" ref="L347" ca="1">IF(ISBLANK($C347),"",IF(OR(COUNTIF(clubARV5,H347)&lt;choixt5,COUNTIF($H$2:H346,H347)),"",SUM(SMALL(IF(clubARV5=H347,$C$3:$C$401),ROW(INDIRECT("1:"&amp;choixt5))))+ROW()/9^9))</f>
        <v/>
      </c>
      <c r="M347" s="36" t="str">
        <f ca="1">IF(N347="","",ROWS(M$3:M347))</f>
        <v/>
      </c>
      <c r="N347" s="1" t="str">
        <f ca="1">IF(COUNT(POINTS1b5)&lt;ROWS(N$3:N347),"",INDEX(clubARV5,MATCH(P347,POINTS1b5,0)))</f>
        <v/>
      </c>
      <c r="O347" s="1">
        <f t="shared" ca="1" si="53"/>
        <v>399</v>
      </c>
      <c r="P347" s="2" t="str">
        <f ca="1">IF(COUNT(POINTS1b5)&lt;ROWS(P$3:P347),"",SMALL(POINTS1b5,ROWS(P$3:P347)))</f>
        <v/>
      </c>
      <c r="Q347" s="40" t="str">
        <f t="array" aca="1" ref="Q347" ca="1">IFERROR(SMALL(IF(($H$3:$H$401=$N347)*($H$3:$H$401&lt;&gt;""),$C$3:$C$401),COLUMNS($Q:Q)),"-")</f>
        <v>-</v>
      </c>
      <c r="R347" s="63" t="str">
        <f t="array" aca="1" ref="R347" ca="1">IFERROR(SMALL(IF(($H$3:$H$401=$N347)*($H$3:$H$401&lt;&gt;""),$C$3:$C$401),COLUMNS($Q:R)),"-")</f>
        <v>-</v>
      </c>
      <c r="S347" s="63" t="str">
        <f t="array" aca="1" ref="S347" ca="1">IFERROR(SMALL(IF(($H$3:$H$401=$N347)*($H$3:$H$401&lt;&gt;""),$C$3:$C$401),COLUMNS($Q:S)),"-")</f>
        <v>-</v>
      </c>
      <c r="T347" s="63" t="str">
        <f t="array" aca="1" ref="T347" ca="1">IFERROR(SMALL(IF(($H$3:$H$401=$N347)*($H$3:$H$401&lt;&gt;""),$C$3:$C$401),COLUMNS($Q:T)),"-")</f>
        <v>-</v>
      </c>
      <c r="U347" s="63" t="str">
        <f t="array" aca="1" ref="U347" ca="1">IFERROR(SMALL(IF(($H$3:$H$401=$N347)*($H$3:$H$401&lt;&gt;""),$C$3:$C$401),COLUMNS($Q:U)),"-")</f>
        <v>-</v>
      </c>
      <c r="V347" s="40" t="str">
        <f t="array" aca="1" ref="V347" ca="1">IFERROR(SMALL(IF(($H$3:$H$401=$N347)*($H$3:$H$401&lt;&gt;""),$C$3:$C$401),COLUMNS($Q:V)),"-")</f>
        <v>-</v>
      </c>
      <c r="W347" s="63" t="str">
        <f t="array" aca="1" ref="W347" ca="1">IFERROR(SMALL(IF(($H$3:$H$401=$N347)*($H$3:$H$401&lt;&gt;""),$C$3:$C$401),COLUMNS($Q:W)),"-")</f>
        <v>-</v>
      </c>
      <c r="X347" s="63" t="str">
        <f t="array" aca="1" ref="X347" ca="1">IFERROR(SMALL(IF(($H$3:$H$401=$N347)*($H$3:$H$401&lt;&gt;""),$C$3:$C$401),COLUMNS($Q:X)),"-")</f>
        <v>-</v>
      </c>
      <c r="Y347" s="63" t="str">
        <f t="array" aca="1" ref="Y347" ca="1">IFERROR(SMALL(IF(($H$3:$H$401=$N347)*($H$3:$H$401&lt;&gt;""),$C$3:$C$401),COLUMNS($Q:Y)),"-")</f>
        <v>-</v>
      </c>
      <c r="Z347" s="63" t="str">
        <f t="array" aca="1" ref="Z347" ca="1">IFERROR(SMALL(IF(($H$3:$H$401=$N347)*($H$3:$H$401&lt;&gt;""),$C$3:$C$401),COLUMNS($Q:Z)),"-")</f>
        <v>-</v>
      </c>
      <c r="AA347" s="40" t="str">
        <f t="array" aca="1" ref="AA347" ca="1">IFERROR(SMALL(IF(($H$3:$H$401=$N347)*($H$3:$H$401&lt;&gt;""),$C$3:$C$401),COLUMNS($Q:AA)),"-")</f>
        <v>-</v>
      </c>
      <c r="AB347" s="63" t="str">
        <f t="array" aca="1" ref="AB347" ca="1">IFERROR(SMALL(IF(($H$3:$H$401=$N347)*($H$3:$H$401&lt;&gt;""),$C$3:$C$401),COLUMNS($Q:AB)),"-")</f>
        <v>-</v>
      </c>
      <c r="AC347" s="63" t="str">
        <f t="array" aca="1" ref="AC347" ca="1">IFERROR(SMALL(IF(($H$3:$H$401=$N347)*($H$3:$H$401&lt;&gt;""),$C$3:$C$401),COLUMNS($Q:AC)),"-")</f>
        <v>-</v>
      </c>
      <c r="AD347" s="63" t="str">
        <f t="array" aca="1" ref="AD347" ca="1">IFERROR(SMALL(IF(($H$3:$H$401=$N347)*($H$3:$H$401&lt;&gt;""),$C$3:$C$401),COLUMNS($Q:AD)),"-")</f>
        <v>-</v>
      </c>
      <c r="AE347" s="63" t="str">
        <f t="array" aca="1" ref="AE347" ca="1">IFERROR(SMALL(IF(($H$3:$H$401=$N347)*($H$3:$H$401&lt;&gt;""),$C$3:$C$401),COLUMNS($Q:AE)),"-")</f>
        <v>-</v>
      </c>
    </row>
    <row r="348" spans="2:31" ht="13">
      <c r="B348" s="175"/>
      <c r="C348" s="19">
        <v>346</v>
      </c>
      <c r="D348" s="22" t="str">
        <f t="array" ref="D348">IF(ISERROR(INDEX(DossardsARV,MATCH($A$3&amp;C348,triselcourse&amp;claselcourARV,0))),"-",INDEX(DossardsARV,MATCH($A$3&amp;C348,triselcourse&amp;claselcourARV,0)))</f>
        <v>-</v>
      </c>
      <c r="E348" s="117" t="str">
        <f t="shared" si="47"/>
        <v>-</v>
      </c>
      <c r="F348" s="117" t="str">
        <f t="shared" si="48"/>
        <v>-</v>
      </c>
      <c r="G348" s="21" t="str">
        <f t="array" ref="G348">IF($D348="","",IF(ISERROR(INDEX(TempsARV,MATCH($A$3&amp;D348,triselcourse&amp;DossardsARV,0))),"-",INDEX(TempsARV,MATCH($A$3&amp;D348,triselcourse&amp;DossardsARV,0))))</f>
        <v>-</v>
      </c>
      <c r="H348" s="117" t="str">
        <f t="shared" si="49"/>
        <v/>
      </c>
      <c r="I348" s="117" t="str">
        <f t="shared" si="50"/>
        <v/>
      </c>
      <c r="J348" s="117" t="str">
        <f t="shared" si="51"/>
        <v/>
      </c>
      <c r="K348" s="117" t="str">
        <f t="shared" si="52"/>
        <v/>
      </c>
      <c r="L348" s="62" t="str">
        <f t="array" aca="1" ref="L348" ca="1">IF(ISBLANK($C348),"",IF(OR(COUNTIF(clubARV5,H348)&lt;choixt5,COUNTIF($H$2:H347,H348)),"",SUM(SMALL(IF(clubARV5=H348,$C$3:$C$401),ROW(INDIRECT("1:"&amp;choixt5))))+ROW()/9^9))</f>
        <v/>
      </c>
      <c r="M348" s="36" t="str">
        <f ca="1">IF(N348="","",ROWS(M$3:M348))</f>
        <v/>
      </c>
      <c r="N348" s="1" t="str">
        <f ca="1">IF(COUNT(POINTS1b5)&lt;ROWS(N$3:N348),"",INDEX(clubARV5,MATCH(P348,POINTS1b5,0)))</f>
        <v/>
      </c>
      <c r="O348" s="1">
        <f t="shared" ca="1" si="53"/>
        <v>399</v>
      </c>
      <c r="P348" s="2" t="str">
        <f ca="1">IF(COUNT(POINTS1b5)&lt;ROWS(P$3:P348),"",SMALL(POINTS1b5,ROWS(P$3:P348)))</f>
        <v/>
      </c>
      <c r="Q348" s="40" t="str">
        <f t="array" aca="1" ref="Q348" ca="1">IFERROR(SMALL(IF(($H$3:$H$401=$N348)*($H$3:$H$401&lt;&gt;""),$C$3:$C$401),COLUMNS($Q:Q)),"-")</f>
        <v>-</v>
      </c>
      <c r="R348" s="63" t="str">
        <f t="array" aca="1" ref="R348" ca="1">IFERROR(SMALL(IF(($H$3:$H$401=$N348)*($H$3:$H$401&lt;&gt;""),$C$3:$C$401),COLUMNS($Q:R)),"-")</f>
        <v>-</v>
      </c>
      <c r="S348" s="63" t="str">
        <f t="array" aca="1" ref="S348" ca="1">IFERROR(SMALL(IF(($H$3:$H$401=$N348)*($H$3:$H$401&lt;&gt;""),$C$3:$C$401),COLUMNS($Q:S)),"-")</f>
        <v>-</v>
      </c>
      <c r="T348" s="63" t="str">
        <f t="array" aca="1" ref="T348" ca="1">IFERROR(SMALL(IF(($H$3:$H$401=$N348)*($H$3:$H$401&lt;&gt;""),$C$3:$C$401),COLUMNS($Q:T)),"-")</f>
        <v>-</v>
      </c>
      <c r="U348" s="63" t="str">
        <f t="array" aca="1" ref="U348" ca="1">IFERROR(SMALL(IF(($H$3:$H$401=$N348)*($H$3:$H$401&lt;&gt;""),$C$3:$C$401),COLUMNS($Q:U)),"-")</f>
        <v>-</v>
      </c>
      <c r="V348" s="40" t="str">
        <f t="array" aca="1" ref="V348" ca="1">IFERROR(SMALL(IF(($H$3:$H$401=$N348)*($H$3:$H$401&lt;&gt;""),$C$3:$C$401),COLUMNS($Q:V)),"-")</f>
        <v>-</v>
      </c>
      <c r="W348" s="63" t="str">
        <f t="array" aca="1" ref="W348" ca="1">IFERROR(SMALL(IF(($H$3:$H$401=$N348)*($H$3:$H$401&lt;&gt;""),$C$3:$C$401),COLUMNS($Q:W)),"-")</f>
        <v>-</v>
      </c>
      <c r="X348" s="63" t="str">
        <f t="array" aca="1" ref="X348" ca="1">IFERROR(SMALL(IF(($H$3:$H$401=$N348)*($H$3:$H$401&lt;&gt;""),$C$3:$C$401),COLUMNS($Q:X)),"-")</f>
        <v>-</v>
      </c>
      <c r="Y348" s="63" t="str">
        <f t="array" aca="1" ref="Y348" ca="1">IFERROR(SMALL(IF(($H$3:$H$401=$N348)*($H$3:$H$401&lt;&gt;""),$C$3:$C$401),COLUMNS($Q:Y)),"-")</f>
        <v>-</v>
      </c>
      <c r="Z348" s="63" t="str">
        <f t="array" aca="1" ref="Z348" ca="1">IFERROR(SMALL(IF(($H$3:$H$401=$N348)*($H$3:$H$401&lt;&gt;""),$C$3:$C$401),COLUMNS($Q:Z)),"-")</f>
        <v>-</v>
      </c>
      <c r="AA348" s="40" t="str">
        <f t="array" aca="1" ref="AA348" ca="1">IFERROR(SMALL(IF(($H$3:$H$401=$N348)*($H$3:$H$401&lt;&gt;""),$C$3:$C$401),COLUMNS($Q:AA)),"-")</f>
        <v>-</v>
      </c>
      <c r="AB348" s="63" t="str">
        <f t="array" aca="1" ref="AB348" ca="1">IFERROR(SMALL(IF(($H$3:$H$401=$N348)*($H$3:$H$401&lt;&gt;""),$C$3:$C$401),COLUMNS($Q:AB)),"-")</f>
        <v>-</v>
      </c>
      <c r="AC348" s="63" t="str">
        <f t="array" aca="1" ref="AC348" ca="1">IFERROR(SMALL(IF(($H$3:$H$401=$N348)*($H$3:$H$401&lt;&gt;""),$C$3:$C$401),COLUMNS($Q:AC)),"-")</f>
        <v>-</v>
      </c>
      <c r="AD348" s="63" t="str">
        <f t="array" aca="1" ref="AD348" ca="1">IFERROR(SMALL(IF(($H$3:$H$401=$N348)*($H$3:$H$401&lt;&gt;""),$C$3:$C$401),COLUMNS($Q:AD)),"-")</f>
        <v>-</v>
      </c>
      <c r="AE348" s="63" t="str">
        <f t="array" aca="1" ref="AE348" ca="1">IFERROR(SMALL(IF(($H$3:$H$401=$N348)*($H$3:$H$401&lt;&gt;""),$C$3:$C$401),COLUMNS($Q:AE)),"-")</f>
        <v>-</v>
      </c>
    </row>
    <row r="349" spans="2:31" ht="13">
      <c r="B349" s="175"/>
      <c r="C349" s="19">
        <v>347</v>
      </c>
      <c r="D349" s="22" t="str">
        <f t="array" ref="D349">IF(ISERROR(INDEX(DossardsARV,MATCH($A$3&amp;C349,triselcourse&amp;claselcourARV,0))),"-",INDEX(DossardsARV,MATCH($A$3&amp;C349,triselcourse&amp;claselcourARV,0)))</f>
        <v>-</v>
      </c>
      <c r="E349" s="117" t="str">
        <f t="shared" si="47"/>
        <v>-</v>
      </c>
      <c r="F349" s="117" t="str">
        <f t="shared" si="48"/>
        <v>-</v>
      </c>
      <c r="G349" s="21" t="str">
        <f t="array" ref="G349">IF($D349="","",IF(ISERROR(INDEX(TempsARV,MATCH($A$3&amp;D349,triselcourse&amp;DossardsARV,0))),"-",INDEX(TempsARV,MATCH($A$3&amp;D349,triselcourse&amp;DossardsARV,0))))</f>
        <v>-</v>
      </c>
      <c r="H349" s="117" t="str">
        <f t="shared" si="49"/>
        <v/>
      </c>
      <c r="I349" s="117" t="str">
        <f t="shared" si="50"/>
        <v/>
      </c>
      <c r="J349" s="117" t="str">
        <f t="shared" si="51"/>
        <v/>
      </c>
      <c r="K349" s="117" t="str">
        <f t="shared" si="52"/>
        <v/>
      </c>
      <c r="L349" s="62" t="str">
        <f t="array" aca="1" ref="L349" ca="1">IF(ISBLANK($C349),"",IF(OR(COUNTIF(clubARV5,H349)&lt;choixt5,COUNTIF($H$2:H348,H349)),"",SUM(SMALL(IF(clubARV5=H349,$C$3:$C$401),ROW(INDIRECT("1:"&amp;choixt5))))+ROW()/9^9))</f>
        <v/>
      </c>
      <c r="M349" s="36" t="str">
        <f ca="1">IF(N349="","",ROWS(M$3:M349))</f>
        <v/>
      </c>
      <c r="N349" s="1" t="str">
        <f ca="1">IF(COUNT(POINTS1b5)&lt;ROWS(N$3:N349),"",INDEX(clubARV5,MATCH(P349,POINTS1b5,0)))</f>
        <v/>
      </c>
      <c r="O349" s="1">
        <f t="shared" ca="1" si="53"/>
        <v>399</v>
      </c>
      <c r="P349" s="2" t="str">
        <f ca="1">IF(COUNT(POINTS1b5)&lt;ROWS(P$3:P349),"",SMALL(POINTS1b5,ROWS(P$3:P349)))</f>
        <v/>
      </c>
      <c r="Q349" s="40" t="str">
        <f t="array" aca="1" ref="Q349" ca="1">IFERROR(SMALL(IF(($H$3:$H$401=$N349)*($H$3:$H$401&lt;&gt;""),$C$3:$C$401),COLUMNS($Q:Q)),"-")</f>
        <v>-</v>
      </c>
      <c r="R349" s="63" t="str">
        <f t="array" aca="1" ref="R349" ca="1">IFERROR(SMALL(IF(($H$3:$H$401=$N349)*($H$3:$H$401&lt;&gt;""),$C$3:$C$401),COLUMNS($Q:R)),"-")</f>
        <v>-</v>
      </c>
      <c r="S349" s="63" t="str">
        <f t="array" aca="1" ref="S349" ca="1">IFERROR(SMALL(IF(($H$3:$H$401=$N349)*($H$3:$H$401&lt;&gt;""),$C$3:$C$401),COLUMNS($Q:S)),"-")</f>
        <v>-</v>
      </c>
      <c r="T349" s="63" t="str">
        <f t="array" aca="1" ref="T349" ca="1">IFERROR(SMALL(IF(($H$3:$H$401=$N349)*($H$3:$H$401&lt;&gt;""),$C$3:$C$401),COLUMNS($Q:T)),"-")</f>
        <v>-</v>
      </c>
      <c r="U349" s="63" t="str">
        <f t="array" aca="1" ref="U349" ca="1">IFERROR(SMALL(IF(($H$3:$H$401=$N349)*($H$3:$H$401&lt;&gt;""),$C$3:$C$401),COLUMNS($Q:U)),"-")</f>
        <v>-</v>
      </c>
      <c r="V349" s="40" t="str">
        <f t="array" aca="1" ref="V349" ca="1">IFERROR(SMALL(IF(($H$3:$H$401=$N349)*($H$3:$H$401&lt;&gt;""),$C$3:$C$401),COLUMNS($Q:V)),"-")</f>
        <v>-</v>
      </c>
      <c r="W349" s="63" t="str">
        <f t="array" aca="1" ref="W349" ca="1">IFERROR(SMALL(IF(($H$3:$H$401=$N349)*($H$3:$H$401&lt;&gt;""),$C$3:$C$401),COLUMNS($Q:W)),"-")</f>
        <v>-</v>
      </c>
      <c r="X349" s="63" t="str">
        <f t="array" aca="1" ref="X349" ca="1">IFERROR(SMALL(IF(($H$3:$H$401=$N349)*($H$3:$H$401&lt;&gt;""),$C$3:$C$401),COLUMNS($Q:X)),"-")</f>
        <v>-</v>
      </c>
      <c r="Y349" s="63" t="str">
        <f t="array" aca="1" ref="Y349" ca="1">IFERROR(SMALL(IF(($H$3:$H$401=$N349)*($H$3:$H$401&lt;&gt;""),$C$3:$C$401),COLUMNS($Q:Y)),"-")</f>
        <v>-</v>
      </c>
      <c r="Z349" s="63" t="str">
        <f t="array" aca="1" ref="Z349" ca="1">IFERROR(SMALL(IF(($H$3:$H$401=$N349)*($H$3:$H$401&lt;&gt;""),$C$3:$C$401),COLUMNS($Q:Z)),"-")</f>
        <v>-</v>
      </c>
      <c r="AA349" s="40" t="str">
        <f t="array" aca="1" ref="AA349" ca="1">IFERROR(SMALL(IF(($H$3:$H$401=$N349)*($H$3:$H$401&lt;&gt;""),$C$3:$C$401),COLUMNS($Q:AA)),"-")</f>
        <v>-</v>
      </c>
      <c r="AB349" s="63" t="str">
        <f t="array" aca="1" ref="AB349" ca="1">IFERROR(SMALL(IF(($H$3:$H$401=$N349)*($H$3:$H$401&lt;&gt;""),$C$3:$C$401),COLUMNS($Q:AB)),"-")</f>
        <v>-</v>
      </c>
      <c r="AC349" s="63" t="str">
        <f t="array" aca="1" ref="AC349" ca="1">IFERROR(SMALL(IF(($H$3:$H$401=$N349)*($H$3:$H$401&lt;&gt;""),$C$3:$C$401),COLUMNS($Q:AC)),"-")</f>
        <v>-</v>
      </c>
      <c r="AD349" s="63" t="str">
        <f t="array" aca="1" ref="AD349" ca="1">IFERROR(SMALL(IF(($H$3:$H$401=$N349)*($H$3:$H$401&lt;&gt;""),$C$3:$C$401),COLUMNS($Q:AD)),"-")</f>
        <v>-</v>
      </c>
      <c r="AE349" s="63" t="str">
        <f t="array" aca="1" ref="AE349" ca="1">IFERROR(SMALL(IF(($H$3:$H$401=$N349)*($H$3:$H$401&lt;&gt;""),$C$3:$C$401),COLUMNS($Q:AE)),"-")</f>
        <v>-</v>
      </c>
    </row>
    <row r="350" spans="2:31" ht="13">
      <c r="B350" s="175"/>
      <c r="C350" s="19">
        <v>348</v>
      </c>
      <c r="D350" s="22" t="str">
        <f t="array" ref="D350">IF(ISERROR(INDEX(DossardsARV,MATCH($A$3&amp;C350,triselcourse&amp;claselcourARV,0))),"-",INDEX(DossardsARV,MATCH($A$3&amp;C350,triselcourse&amp;claselcourARV,0)))</f>
        <v>-</v>
      </c>
      <c r="E350" s="117" t="str">
        <f t="shared" si="47"/>
        <v>-</v>
      </c>
      <c r="F350" s="117" t="str">
        <f t="shared" si="48"/>
        <v>-</v>
      </c>
      <c r="G350" s="21" t="str">
        <f t="array" ref="G350">IF($D350="","",IF(ISERROR(INDEX(TempsARV,MATCH($A$3&amp;D350,triselcourse&amp;DossardsARV,0))),"-",INDEX(TempsARV,MATCH($A$3&amp;D350,triselcourse&amp;DossardsARV,0))))</f>
        <v>-</v>
      </c>
      <c r="H350" s="117" t="str">
        <f t="shared" si="49"/>
        <v/>
      </c>
      <c r="I350" s="117" t="str">
        <f t="shared" si="50"/>
        <v/>
      </c>
      <c r="J350" s="117" t="str">
        <f t="shared" si="51"/>
        <v/>
      </c>
      <c r="K350" s="117" t="str">
        <f t="shared" si="52"/>
        <v/>
      </c>
      <c r="L350" s="62" t="str">
        <f t="array" aca="1" ref="L350" ca="1">IF(ISBLANK($C350),"",IF(OR(COUNTIF(clubARV5,H350)&lt;choixt5,COUNTIF($H$2:H349,H350)),"",SUM(SMALL(IF(clubARV5=H350,$C$3:$C$401),ROW(INDIRECT("1:"&amp;choixt5))))+ROW()/9^9))</f>
        <v/>
      </c>
      <c r="M350" s="36" t="str">
        <f ca="1">IF(N350="","",ROWS(M$3:M350))</f>
        <v/>
      </c>
      <c r="N350" s="1" t="str">
        <f ca="1">IF(COUNT(POINTS1b5)&lt;ROWS(N$3:N350),"",INDEX(clubARV5,MATCH(P350,POINTS1b5,0)))</f>
        <v/>
      </c>
      <c r="O350" s="1">
        <f t="shared" ca="1" si="53"/>
        <v>399</v>
      </c>
      <c r="P350" s="2" t="str">
        <f ca="1">IF(COUNT(POINTS1b5)&lt;ROWS(P$3:P350),"",SMALL(POINTS1b5,ROWS(P$3:P350)))</f>
        <v/>
      </c>
      <c r="Q350" s="40" t="str">
        <f t="array" aca="1" ref="Q350" ca="1">IFERROR(SMALL(IF(($H$3:$H$401=$N350)*($H$3:$H$401&lt;&gt;""),$C$3:$C$401),COLUMNS($Q:Q)),"-")</f>
        <v>-</v>
      </c>
      <c r="R350" s="63" t="str">
        <f t="array" aca="1" ref="R350" ca="1">IFERROR(SMALL(IF(($H$3:$H$401=$N350)*($H$3:$H$401&lt;&gt;""),$C$3:$C$401),COLUMNS($Q:R)),"-")</f>
        <v>-</v>
      </c>
      <c r="S350" s="63" t="str">
        <f t="array" aca="1" ref="S350" ca="1">IFERROR(SMALL(IF(($H$3:$H$401=$N350)*($H$3:$H$401&lt;&gt;""),$C$3:$C$401),COLUMNS($Q:S)),"-")</f>
        <v>-</v>
      </c>
      <c r="T350" s="63" t="str">
        <f t="array" aca="1" ref="T350" ca="1">IFERROR(SMALL(IF(($H$3:$H$401=$N350)*($H$3:$H$401&lt;&gt;""),$C$3:$C$401),COLUMNS($Q:T)),"-")</f>
        <v>-</v>
      </c>
      <c r="U350" s="63" t="str">
        <f t="array" aca="1" ref="U350" ca="1">IFERROR(SMALL(IF(($H$3:$H$401=$N350)*($H$3:$H$401&lt;&gt;""),$C$3:$C$401),COLUMNS($Q:U)),"-")</f>
        <v>-</v>
      </c>
      <c r="V350" s="40" t="str">
        <f t="array" aca="1" ref="V350" ca="1">IFERROR(SMALL(IF(($H$3:$H$401=$N350)*($H$3:$H$401&lt;&gt;""),$C$3:$C$401),COLUMNS($Q:V)),"-")</f>
        <v>-</v>
      </c>
      <c r="W350" s="63" t="str">
        <f t="array" aca="1" ref="W350" ca="1">IFERROR(SMALL(IF(($H$3:$H$401=$N350)*($H$3:$H$401&lt;&gt;""),$C$3:$C$401),COLUMNS($Q:W)),"-")</f>
        <v>-</v>
      </c>
      <c r="X350" s="63" t="str">
        <f t="array" aca="1" ref="X350" ca="1">IFERROR(SMALL(IF(($H$3:$H$401=$N350)*($H$3:$H$401&lt;&gt;""),$C$3:$C$401),COLUMNS($Q:X)),"-")</f>
        <v>-</v>
      </c>
      <c r="Y350" s="63" t="str">
        <f t="array" aca="1" ref="Y350" ca="1">IFERROR(SMALL(IF(($H$3:$H$401=$N350)*($H$3:$H$401&lt;&gt;""),$C$3:$C$401),COLUMNS($Q:Y)),"-")</f>
        <v>-</v>
      </c>
      <c r="Z350" s="63" t="str">
        <f t="array" aca="1" ref="Z350" ca="1">IFERROR(SMALL(IF(($H$3:$H$401=$N350)*($H$3:$H$401&lt;&gt;""),$C$3:$C$401),COLUMNS($Q:Z)),"-")</f>
        <v>-</v>
      </c>
      <c r="AA350" s="40" t="str">
        <f t="array" aca="1" ref="AA350" ca="1">IFERROR(SMALL(IF(($H$3:$H$401=$N350)*($H$3:$H$401&lt;&gt;""),$C$3:$C$401),COLUMNS($Q:AA)),"-")</f>
        <v>-</v>
      </c>
      <c r="AB350" s="63" t="str">
        <f t="array" aca="1" ref="AB350" ca="1">IFERROR(SMALL(IF(($H$3:$H$401=$N350)*($H$3:$H$401&lt;&gt;""),$C$3:$C$401),COLUMNS($Q:AB)),"-")</f>
        <v>-</v>
      </c>
      <c r="AC350" s="63" t="str">
        <f t="array" aca="1" ref="AC350" ca="1">IFERROR(SMALL(IF(($H$3:$H$401=$N350)*($H$3:$H$401&lt;&gt;""),$C$3:$C$401),COLUMNS($Q:AC)),"-")</f>
        <v>-</v>
      </c>
      <c r="AD350" s="63" t="str">
        <f t="array" aca="1" ref="AD350" ca="1">IFERROR(SMALL(IF(($H$3:$H$401=$N350)*($H$3:$H$401&lt;&gt;""),$C$3:$C$401),COLUMNS($Q:AD)),"-")</f>
        <v>-</v>
      </c>
      <c r="AE350" s="63" t="str">
        <f t="array" aca="1" ref="AE350" ca="1">IFERROR(SMALL(IF(($H$3:$H$401=$N350)*($H$3:$H$401&lt;&gt;""),$C$3:$C$401),COLUMNS($Q:AE)),"-")</f>
        <v>-</v>
      </c>
    </row>
    <row r="351" spans="2:31" ht="13">
      <c r="B351" s="175"/>
      <c r="C351" s="19">
        <v>349</v>
      </c>
      <c r="D351" s="22" t="str">
        <f t="array" ref="D351">IF(ISERROR(INDEX(DossardsARV,MATCH($A$3&amp;C351,triselcourse&amp;claselcourARV,0))),"-",INDEX(DossardsARV,MATCH($A$3&amp;C351,triselcourse&amp;claselcourARV,0)))</f>
        <v>-</v>
      </c>
      <c r="E351" s="117" t="str">
        <f t="shared" si="47"/>
        <v>-</v>
      </c>
      <c r="F351" s="117" t="str">
        <f t="shared" si="48"/>
        <v>-</v>
      </c>
      <c r="G351" s="21" t="str">
        <f t="array" ref="G351">IF($D351="","",IF(ISERROR(INDEX(TempsARV,MATCH($A$3&amp;D351,triselcourse&amp;DossardsARV,0))),"-",INDEX(TempsARV,MATCH($A$3&amp;D351,triselcourse&amp;DossardsARV,0))))</f>
        <v>-</v>
      </c>
      <c r="H351" s="117" t="str">
        <f t="shared" si="49"/>
        <v/>
      </c>
      <c r="I351" s="117" t="str">
        <f t="shared" si="50"/>
        <v/>
      </c>
      <c r="J351" s="117" t="str">
        <f t="shared" si="51"/>
        <v/>
      </c>
      <c r="K351" s="117" t="str">
        <f t="shared" si="52"/>
        <v/>
      </c>
      <c r="L351" s="62" t="str">
        <f t="array" aca="1" ref="L351" ca="1">IF(ISBLANK($C351),"",IF(OR(COUNTIF(clubARV5,H351)&lt;choixt5,COUNTIF($H$2:H350,H351)),"",SUM(SMALL(IF(clubARV5=H351,$C$3:$C$401),ROW(INDIRECT("1:"&amp;choixt5))))+ROW()/9^9))</f>
        <v/>
      </c>
      <c r="M351" s="36" t="str">
        <f ca="1">IF(N351="","",ROWS(M$3:M351))</f>
        <v/>
      </c>
      <c r="N351" s="1" t="str">
        <f ca="1">IF(COUNT(POINTS1b5)&lt;ROWS(N$3:N351),"",INDEX(clubARV5,MATCH(P351,POINTS1b5,0)))</f>
        <v/>
      </c>
      <c r="O351" s="1">
        <f t="shared" ca="1" si="53"/>
        <v>399</v>
      </c>
      <c r="P351" s="2" t="str">
        <f ca="1">IF(COUNT(POINTS1b5)&lt;ROWS(P$3:P351),"",SMALL(POINTS1b5,ROWS(P$3:P351)))</f>
        <v/>
      </c>
      <c r="Q351" s="40" t="str">
        <f t="array" aca="1" ref="Q351" ca="1">IFERROR(SMALL(IF(($H$3:$H$401=$N351)*($H$3:$H$401&lt;&gt;""),$C$3:$C$401),COLUMNS($Q:Q)),"-")</f>
        <v>-</v>
      </c>
      <c r="R351" s="63" t="str">
        <f t="array" aca="1" ref="R351" ca="1">IFERROR(SMALL(IF(($H$3:$H$401=$N351)*($H$3:$H$401&lt;&gt;""),$C$3:$C$401),COLUMNS($Q:R)),"-")</f>
        <v>-</v>
      </c>
      <c r="S351" s="63" t="str">
        <f t="array" aca="1" ref="S351" ca="1">IFERROR(SMALL(IF(($H$3:$H$401=$N351)*($H$3:$H$401&lt;&gt;""),$C$3:$C$401),COLUMNS($Q:S)),"-")</f>
        <v>-</v>
      </c>
      <c r="T351" s="63" t="str">
        <f t="array" aca="1" ref="T351" ca="1">IFERROR(SMALL(IF(($H$3:$H$401=$N351)*($H$3:$H$401&lt;&gt;""),$C$3:$C$401),COLUMNS($Q:T)),"-")</f>
        <v>-</v>
      </c>
      <c r="U351" s="63" t="str">
        <f t="array" aca="1" ref="U351" ca="1">IFERROR(SMALL(IF(($H$3:$H$401=$N351)*($H$3:$H$401&lt;&gt;""),$C$3:$C$401),COLUMNS($Q:U)),"-")</f>
        <v>-</v>
      </c>
      <c r="V351" s="40" t="str">
        <f t="array" aca="1" ref="V351" ca="1">IFERROR(SMALL(IF(($H$3:$H$401=$N351)*($H$3:$H$401&lt;&gt;""),$C$3:$C$401),COLUMNS($Q:V)),"-")</f>
        <v>-</v>
      </c>
      <c r="W351" s="63" t="str">
        <f t="array" aca="1" ref="W351" ca="1">IFERROR(SMALL(IF(($H$3:$H$401=$N351)*($H$3:$H$401&lt;&gt;""),$C$3:$C$401),COLUMNS($Q:W)),"-")</f>
        <v>-</v>
      </c>
      <c r="X351" s="63" t="str">
        <f t="array" aca="1" ref="X351" ca="1">IFERROR(SMALL(IF(($H$3:$H$401=$N351)*($H$3:$H$401&lt;&gt;""),$C$3:$C$401),COLUMNS($Q:X)),"-")</f>
        <v>-</v>
      </c>
      <c r="Y351" s="63" t="str">
        <f t="array" aca="1" ref="Y351" ca="1">IFERROR(SMALL(IF(($H$3:$H$401=$N351)*($H$3:$H$401&lt;&gt;""),$C$3:$C$401),COLUMNS($Q:Y)),"-")</f>
        <v>-</v>
      </c>
      <c r="Z351" s="63" t="str">
        <f t="array" aca="1" ref="Z351" ca="1">IFERROR(SMALL(IF(($H$3:$H$401=$N351)*($H$3:$H$401&lt;&gt;""),$C$3:$C$401),COLUMNS($Q:Z)),"-")</f>
        <v>-</v>
      </c>
      <c r="AA351" s="40" t="str">
        <f t="array" aca="1" ref="AA351" ca="1">IFERROR(SMALL(IF(($H$3:$H$401=$N351)*($H$3:$H$401&lt;&gt;""),$C$3:$C$401),COLUMNS($Q:AA)),"-")</f>
        <v>-</v>
      </c>
      <c r="AB351" s="63" t="str">
        <f t="array" aca="1" ref="AB351" ca="1">IFERROR(SMALL(IF(($H$3:$H$401=$N351)*($H$3:$H$401&lt;&gt;""),$C$3:$C$401),COLUMNS($Q:AB)),"-")</f>
        <v>-</v>
      </c>
      <c r="AC351" s="63" t="str">
        <f t="array" aca="1" ref="AC351" ca="1">IFERROR(SMALL(IF(($H$3:$H$401=$N351)*($H$3:$H$401&lt;&gt;""),$C$3:$C$401),COLUMNS($Q:AC)),"-")</f>
        <v>-</v>
      </c>
      <c r="AD351" s="63" t="str">
        <f t="array" aca="1" ref="AD351" ca="1">IFERROR(SMALL(IF(($H$3:$H$401=$N351)*($H$3:$H$401&lt;&gt;""),$C$3:$C$401),COLUMNS($Q:AD)),"-")</f>
        <v>-</v>
      </c>
      <c r="AE351" s="63" t="str">
        <f t="array" aca="1" ref="AE351" ca="1">IFERROR(SMALL(IF(($H$3:$H$401=$N351)*($H$3:$H$401&lt;&gt;""),$C$3:$C$401),COLUMNS($Q:AE)),"-")</f>
        <v>-</v>
      </c>
    </row>
    <row r="352" spans="2:31" ht="13">
      <c r="B352" s="175"/>
      <c r="C352" s="19">
        <v>350</v>
      </c>
      <c r="D352" s="22" t="str">
        <f t="array" ref="D352">IF(ISERROR(INDEX(DossardsARV,MATCH($A$3&amp;C352,triselcourse&amp;claselcourARV,0))),"-",INDEX(DossardsARV,MATCH($A$3&amp;C352,triselcourse&amp;claselcourARV,0)))</f>
        <v>-</v>
      </c>
      <c r="E352" s="117" t="str">
        <f t="shared" si="47"/>
        <v>-</v>
      </c>
      <c r="F352" s="117" t="str">
        <f t="shared" si="48"/>
        <v>-</v>
      </c>
      <c r="G352" s="21" t="str">
        <f t="array" ref="G352">IF($D352="","",IF(ISERROR(INDEX(TempsARV,MATCH($A$3&amp;D352,triselcourse&amp;DossardsARV,0))),"-",INDEX(TempsARV,MATCH($A$3&amp;D352,triselcourse&amp;DossardsARV,0))))</f>
        <v>-</v>
      </c>
      <c r="H352" s="117" t="str">
        <f t="shared" si="49"/>
        <v/>
      </c>
      <c r="I352" s="117" t="str">
        <f t="shared" si="50"/>
        <v/>
      </c>
      <c r="J352" s="117" t="str">
        <f t="shared" si="51"/>
        <v/>
      </c>
      <c r="K352" s="117" t="str">
        <f t="shared" si="52"/>
        <v/>
      </c>
      <c r="L352" s="62" t="str">
        <f t="array" aca="1" ref="L352" ca="1">IF(ISBLANK($C352),"",IF(OR(COUNTIF(clubARV5,H352)&lt;choixt5,COUNTIF($H$2:H351,H352)),"",SUM(SMALL(IF(clubARV5=H352,$C$3:$C$401),ROW(INDIRECT("1:"&amp;choixt5))))+ROW()/9^9))</f>
        <v/>
      </c>
      <c r="M352" s="36" t="str">
        <f ca="1">IF(N352="","",ROWS(M$3:M352))</f>
        <v/>
      </c>
      <c r="N352" s="1" t="str">
        <f ca="1">IF(COUNT(POINTS1b5)&lt;ROWS(N$3:N352),"",INDEX(clubARV5,MATCH(P352,POINTS1b5,0)))</f>
        <v/>
      </c>
      <c r="O352" s="1">
        <f t="shared" ca="1" si="53"/>
        <v>399</v>
      </c>
      <c r="P352" s="2" t="str">
        <f ca="1">IF(COUNT(POINTS1b5)&lt;ROWS(P$3:P352),"",SMALL(POINTS1b5,ROWS(P$3:P352)))</f>
        <v/>
      </c>
      <c r="Q352" s="40" t="str">
        <f t="array" aca="1" ref="Q352" ca="1">IFERROR(SMALL(IF(($H$3:$H$401=$N352)*($H$3:$H$401&lt;&gt;""),$C$3:$C$401),COLUMNS($Q:Q)),"-")</f>
        <v>-</v>
      </c>
      <c r="R352" s="63" t="str">
        <f t="array" aca="1" ref="R352" ca="1">IFERROR(SMALL(IF(($H$3:$H$401=$N352)*($H$3:$H$401&lt;&gt;""),$C$3:$C$401),COLUMNS($Q:R)),"-")</f>
        <v>-</v>
      </c>
      <c r="S352" s="63" t="str">
        <f t="array" aca="1" ref="S352" ca="1">IFERROR(SMALL(IF(($H$3:$H$401=$N352)*($H$3:$H$401&lt;&gt;""),$C$3:$C$401),COLUMNS($Q:S)),"-")</f>
        <v>-</v>
      </c>
      <c r="T352" s="63" t="str">
        <f t="array" aca="1" ref="T352" ca="1">IFERROR(SMALL(IF(($H$3:$H$401=$N352)*($H$3:$H$401&lt;&gt;""),$C$3:$C$401),COLUMNS($Q:T)),"-")</f>
        <v>-</v>
      </c>
      <c r="U352" s="63" t="str">
        <f t="array" aca="1" ref="U352" ca="1">IFERROR(SMALL(IF(($H$3:$H$401=$N352)*($H$3:$H$401&lt;&gt;""),$C$3:$C$401),COLUMNS($Q:U)),"-")</f>
        <v>-</v>
      </c>
      <c r="V352" s="40" t="str">
        <f t="array" aca="1" ref="V352" ca="1">IFERROR(SMALL(IF(($H$3:$H$401=$N352)*($H$3:$H$401&lt;&gt;""),$C$3:$C$401),COLUMNS($Q:V)),"-")</f>
        <v>-</v>
      </c>
      <c r="W352" s="63" t="str">
        <f t="array" aca="1" ref="W352" ca="1">IFERROR(SMALL(IF(($H$3:$H$401=$N352)*($H$3:$H$401&lt;&gt;""),$C$3:$C$401),COLUMNS($Q:W)),"-")</f>
        <v>-</v>
      </c>
      <c r="X352" s="63" t="str">
        <f t="array" aca="1" ref="X352" ca="1">IFERROR(SMALL(IF(($H$3:$H$401=$N352)*($H$3:$H$401&lt;&gt;""),$C$3:$C$401),COLUMNS($Q:X)),"-")</f>
        <v>-</v>
      </c>
      <c r="Y352" s="63" t="str">
        <f t="array" aca="1" ref="Y352" ca="1">IFERROR(SMALL(IF(($H$3:$H$401=$N352)*($H$3:$H$401&lt;&gt;""),$C$3:$C$401),COLUMNS($Q:Y)),"-")</f>
        <v>-</v>
      </c>
      <c r="Z352" s="63" t="str">
        <f t="array" aca="1" ref="Z352" ca="1">IFERROR(SMALL(IF(($H$3:$H$401=$N352)*($H$3:$H$401&lt;&gt;""),$C$3:$C$401),COLUMNS($Q:Z)),"-")</f>
        <v>-</v>
      </c>
      <c r="AA352" s="40" t="str">
        <f t="array" aca="1" ref="AA352" ca="1">IFERROR(SMALL(IF(($H$3:$H$401=$N352)*($H$3:$H$401&lt;&gt;""),$C$3:$C$401),COLUMNS($Q:AA)),"-")</f>
        <v>-</v>
      </c>
      <c r="AB352" s="63" t="str">
        <f t="array" aca="1" ref="AB352" ca="1">IFERROR(SMALL(IF(($H$3:$H$401=$N352)*($H$3:$H$401&lt;&gt;""),$C$3:$C$401),COLUMNS($Q:AB)),"-")</f>
        <v>-</v>
      </c>
      <c r="AC352" s="63" t="str">
        <f t="array" aca="1" ref="AC352" ca="1">IFERROR(SMALL(IF(($H$3:$H$401=$N352)*($H$3:$H$401&lt;&gt;""),$C$3:$C$401),COLUMNS($Q:AC)),"-")</f>
        <v>-</v>
      </c>
      <c r="AD352" s="63" t="str">
        <f t="array" aca="1" ref="AD352" ca="1">IFERROR(SMALL(IF(($H$3:$H$401=$N352)*($H$3:$H$401&lt;&gt;""),$C$3:$C$401),COLUMNS($Q:AD)),"-")</f>
        <v>-</v>
      </c>
      <c r="AE352" s="63" t="str">
        <f t="array" aca="1" ref="AE352" ca="1">IFERROR(SMALL(IF(($H$3:$H$401=$N352)*($H$3:$H$401&lt;&gt;""),$C$3:$C$401),COLUMNS($Q:AE)),"-")</f>
        <v>-</v>
      </c>
    </row>
    <row r="353" spans="2:31" ht="13">
      <c r="B353" s="175"/>
      <c r="C353" s="19">
        <v>351</v>
      </c>
      <c r="D353" s="22" t="str">
        <f t="array" ref="D353">IF(ISERROR(INDEX(DossardsARV,MATCH($A$3&amp;C353,triselcourse&amp;claselcourARV,0))),"-",INDEX(DossardsARV,MATCH($A$3&amp;C353,triselcourse&amp;claselcourARV,0)))</f>
        <v>-</v>
      </c>
      <c r="E353" s="117" t="str">
        <f t="shared" si="47"/>
        <v>-</v>
      </c>
      <c r="F353" s="117" t="str">
        <f t="shared" si="48"/>
        <v>-</v>
      </c>
      <c r="G353" s="21" t="str">
        <f t="array" ref="G353">IF($D353="","",IF(ISERROR(INDEX(TempsARV,MATCH($A$3&amp;D353,triselcourse&amp;DossardsARV,0))),"-",INDEX(TempsARV,MATCH($A$3&amp;D353,triselcourse&amp;DossardsARV,0))))</f>
        <v>-</v>
      </c>
      <c r="H353" s="117" t="str">
        <f t="shared" si="49"/>
        <v/>
      </c>
      <c r="I353" s="117" t="str">
        <f t="shared" si="50"/>
        <v/>
      </c>
      <c r="J353" s="117" t="str">
        <f t="shared" si="51"/>
        <v/>
      </c>
      <c r="K353" s="117" t="str">
        <f t="shared" si="52"/>
        <v/>
      </c>
      <c r="L353" s="62" t="str">
        <f t="array" aca="1" ref="L353" ca="1">IF(ISBLANK($C353),"",IF(OR(COUNTIF(clubARV5,H353)&lt;choixt5,COUNTIF($H$2:H352,H353)),"",SUM(SMALL(IF(clubARV5=H353,$C$3:$C$401),ROW(INDIRECT("1:"&amp;choixt5))))+ROW()/9^9))</f>
        <v/>
      </c>
      <c r="M353" s="36" t="str">
        <f ca="1">IF(N353="","",ROWS(M$3:M353))</f>
        <v/>
      </c>
      <c r="N353" s="1" t="str">
        <f ca="1">IF(COUNT(POINTS1b5)&lt;ROWS(N$3:N353),"",INDEX(clubARV5,MATCH(P353,POINTS1b5,0)))</f>
        <v/>
      </c>
      <c r="O353" s="1">
        <f t="shared" ca="1" si="53"/>
        <v>399</v>
      </c>
      <c r="P353" s="2" t="str">
        <f ca="1">IF(COUNT(POINTS1b5)&lt;ROWS(P$3:P353),"",SMALL(POINTS1b5,ROWS(P$3:P353)))</f>
        <v/>
      </c>
      <c r="Q353" s="40" t="str">
        <f t="array" aca="1" ref="Q353" ca="1">IFERROR(SMALL(IF(($H$3:$H$401=$N353)*($H$3:$H$401&lt;&gt;""),$C$3:$C$401),COLUMNS($Q:Q)),"-")</f>
        <v>-</v>
      </c>
      <c r="R353" s="63" t="str">
        <f t="array" aca="1" ref="R353" ca="1">IFERROR(SMALL(IF(($H$3:$H$401=$N353)*($H$3:$H$401&lt;&gt;""),$C$3:$C$401),COLUMNS($Q:R)),"-")</f>
        <v>-</v>
      </c>
      <c r="S353" s="63" t="str">
        <f t="array" aca="1" ref="S353" ca="1">IFERROR(SMALL(IF(($H$3:$H$401=$N353)*($H$3:$H$401&lt;&gt;""),$C$3:$C$401),COLUMNS($Q:S)),"-")</f>
        <v>-</v>
      </c>
      <c r="T353" s="63" t="str">
        <f t="array" aca="1" ref="T353" ca="1">IFERROR(SMALL(IF(($H$3:$H$401=$N353)*($H$3:$H$401&lt;&gt;""),$C$3:$C$401),COLUMNS($Q:T)),"-")</f>
        <v>-</v>
      </c>
      <c r="U353" s="63" t="str">
        <f t="array" aca="1" ref="U353" ca="1">IFERROR(SMALL(IF(($H$3:$H$401=$N353)*($H$3:$H$401&lt;&gt;""),$C$3:$C$401),COLUMNS($Q:U)),"-")</f>
        <v>-</v>
      </c>
      <c r="V353" s="40" t="str">
        <f t="array" aca="1" ref="V353" ca="1">IFERROR(SMALL(IF(($H$3:$H$401=$N353)*($H$3:$H$401&lt;&gt;""),$C$3:$C$401),COLUMNS($Q:V)),"-")</f>
        <v>-</v>
      </c>
      <c r="W353" s="63" t="str">
        <f t="array" aca="1" ref="W353" ca="1">IFERROR(SMALL(IF(($H$3:$H$401=$N353)*($H$3:$H$401&lt;&gt;""),$C$3:$C$401),COLUMNS($Q:W)),"-")</f>
        <v>-</v>
      </c>
      <c r="X353" s="63" t="str">
        <f t="array" aca="1" ref="X353" ca="1">IFERROR(SMALL(IF(($H$3:$H$401=$N353)*($H$3:$H$401&lt;&gt;""),$C$3:$C$401),COLUMNS($Q:X)),"-")</f>
        <v>-</v>
      </c>
      <c r="Y353" s="63" t="str">
        <f t="array" aca="1" ref="Y353" ca="1">IFERROR(SMALL(IF(($H$3:$H$401=$N353)*($H$3:$H$401&lt;&gt;""),$C$3:$C$401),COLUMNS($Q:Y)),"-")</f>
        <v>-</v>
      </c>
      <c r="Z353" s="63" t="str">
        <f t="array" aca="1" ref="Z353" ca="1">IFERROR(SMALL(IF(($H$3:$H$401=$N353)*($H$3:$H$401&lt;&gt;""),$C$3:$C$401),COLUMNS($Q:Z)),"-")</f>
        <v>-</v>
      </c>
      <c r="AA353" s="40" t="str">
        <f t="array" aca="1" ref="AA353" ca="1">IFERROR(SMALL(IF(($H$3:$H$401=$N353)*($H$3:$H$401&lt;&gt;""),$C$3:$C$401),COLUMNS($Q:AA)),"-")</f>
        <v>-</v>
      </c>
      <c r="AB353" s="63" t="str">
        <f t="array" aca="1" ref="AB353" ca="1">IFERROR(SMALL(IF(($H$3:$H$401=$N353)*($H$3:$H$401&lt;&gt;""),$C$3:$C$401),COLUMNS($Q:AB)),"-")</f>
        <v>-</v>
      </c>
      <c r="AC353" s="63" t="str">
        <f t="array" aca="1" ref="AC353" ca="1">IFERROR(SMALL(IF(($H$3:$H$401=$N353)*($H$3:$H$401&lt;&gt;""),$C$3:$C$401),COLUMNS($Q:AC)),"-")</f>
        <v>-</v>
      </c>
      <c r="AD353" s="63" t="str">
        <f t="array" aca="1" ref="AD353" ca="1">IFERROR(SMALL(IF(($H$3:$H$401=$N353)*($H$3:$H$401&lt;&gt;""),$C$3:$C$401),COLUMNS($Q:AD)),"-")</f>
        <v>-</v>
      </c>
      <c r="AE353" s="63" t="str">
        <f t="array" aca="1" ref="AE353" ca="1">IFERROR(SMALL(IF(($H$3:$H$401=$N353)*($H$3:$H$401&lt;&gt;""),$C$3:$C$401),COLUMNS($Q:AE)),"-")</f>
        <v>-</v>
      </c>
    </row>
    <row r="354" spans="2:31" ht="13">
      <c r="B354" s="175"/>
      <c r="C354" s="19">
        <v>352</v>
      </c>
      <c r="D354" s="22" t="str">
        <f t="array" ref="D354">IF(ISERROR(INDEX(DossardsARV,MATCH($A$3&amp;C354,triselcourse&amp;claselcourARV,0))),"-",INDEX(DossardsARV,MATCH($A$3&amp;C354,triselcourse&amp;claselcourARV,0)))</f>
        <v>-</v>
      </c>
      <c r="E354" s="117" t="str">
        <f t="shared" si="47"/>
        <v>-</v>
      </c>
      <c r="F354" s="117" t="str">
        <f t="shared" si="48"/>
        <v>-</v>
      </c>
      <c r="G354" s="21" t="str">
        <f t="array" ref="G354">IF($D354="","",IF(ISERROR(INDEX(TempsARV,MATCH($A$3&amp;D354,triselcourse&amp;DossardsARV,0))),"-",INDEX(TempsARV,MATCH($A$3&amp;D354,triselcourse&amp;DossardsARV,0))))</f>
        <v>-</v>
      </c>
      <c r="H354" s="117" t="str">
        <f t="shared" si="49"/>
        <v/>
      </c>
      <c r="I354" s="117" t="str">
        <f t="shared" si="50"/>
        <v/>
      </c>
      <c r="J354" s="117" t="str">
        <f t="shared" si="51"/>
        <v/>
      </c>
      <c r="K354" s="117" t="str">
        <f t="shared" si="52"/>
        <v/>
      </c>
      <c r="L354" s="62" t="str">
        <f t="array" aca="1" ref="L354" ca="1">IF(ISBLANK($C354),"",IF(OR(COUNTIF(clubARV5,H354)&lt;choixt5,COUNTIF($H$2:H353,H354)),"",SUM(SMALL(IF(clubARV5=H354,$C$3:$C$401),ROW(INDIRECT("1:"&amp;choixt5))))+ROW()/9^9))</f>
        <v/>
      </c>
      <c r="M354" s="36" t="str">
        <f ca="1">IF(N354="","",ROWS(M$3:M354))</f>
        <v/>
      </c>
      <c r="N354" s="1" t="str">
        <f ca="1">IF(COUNT(POINTS1b5)&lt;ROWS(N$3:N354),"",INDEX(clubARV5,MATCH(P354,POINTS1b5,0)))</f>
        <v/>
      </c>
      <c r="O354" s="1">
        <f t="shared" ca="1" si="53"/>
        <v>399</v>
      </c>
      <c r="P354" s="2" t="str">
        <f ca="1">IF(COUNT(POINTS1b5)&lt;ROWS(P$3:P354),"",SMALL(POINTS1b5,ROWS(P$3:P354)))</f>
        <v/>
      </c>
      <c r="Q354" s="40" t="str">
        <f t="array" aca="1" ref="Q354" ca="1">IFERROR(SMALL(IF(($H$3:$H$401=$N354)*($H$3:$H$401&lt;&gt;""),$C$3:$C$401),COLUMNS($Q:Q)),"-")</f>
        <v>-</v>
      </c>
      <c r="R354" s="63" t="str">
        <f t="array" aca="1" ref="R354" ca="1">IFERROR(SMALL(IF(($H$3:$H$401=$N354)*($H$3:$H$401&lt;&gt;""),$C$3:$C$401),COLUMNS($Q:R)),"-")</f>
        <v>-</v>
      </c>
      <c r="S354" s="63" t="str">
        <f t="array" aca="1" ref="S354" ca="1">IFERROR(SMALL(IF(($H$3:$H$401=$N354)*($H$3:$H$401&lt;&gt;""),$C$3:$C$401),COLUMNS($Q:S)),"-")</f>
        <v>-</v>
      </c>
      <c r="T354" s="63" t="str">
        <f t="array" aca="1" ref="T354" ca="1">IFERROR(SMALL(IF(($H$3:$H$401=$N354)*($H$3:$H$401&lt;&gt;""),$C$3:$C$401),COLUMNS($Q:T)),"-")</f>
        <v>-</v>
      </c>
      <c r="U354" s="63" t="str">
        <f t="array" aca="1" ref="U354" ca="1">IFERROR(SMALL(IF(($H$3:$H$401=$N354)*($H$3:$H$401&lt;&gt;""),$C$3:$C$401),COLUMNS($Q:U)),"-")</f>
        <v>-</v>
      </c>
      <c r="V354" s="40" t="str">
        <f t="array" aca="1" ref="V354" ca="1">IFERROR(SMALL(IF(($H$3:$H$401=$N354)*($H$3:$H$401&lt;&gt;""),$C$3:$C$401),COLUMNS($Q:V)),"-")</f>
        <v>-</v>
      </c>
      <c r="W354" s="63" t="str">
        <f t="array" aca="1" ref="W354" ca="1">IFERROR(SMALL(IF(($H$3:$H$401=$N354)*($H$3:$H$401&lt;&gt;""),$C$3:$C$401),COLUMNS($Q:W)),"-")</f>
        <v>-</v>
      </c>
      <c r="X354" s="63" t="str">
        <f t="array" aca="1" ref="X354" ca="1">IFERROR(SMALL(IF(($H$3:$H$401=$N354)*($H$3:$H$401&lt;&gt;""),$C$3:$C$401),COLUMNS($Q:X)),"-")</f>
        <v>-</v>
      </c>
      <c r="Y354" s="63" t="str">
        <f t="array" aca="1" ref="Y354" ca="1">IFERROR(SMALL(IF(($H$3:$H$401=$N354)*($H$3:$H$401&lt;&gt;""),$C$3:$C$401),COLUMNS($Q:Y)),"-")</f>
        <v>-</v>
      </c>
      <c r="Z354" s="63" t="str">
        <f t="array" aca="1" ref="Z354" ca="1">IFERROR(SMALL(IF(($H$3:$H$401=$N354)*($H$3:$H$401&lt;&gt;""),$C$3:$C$401),COLUMNS($Q:Z)),"-")</f>
        <v>-</v>
      </c>
      <c r="AA354" s="40" t="str">
        <f t="array" aca="1" ref="AA354" ca="1">IFERROR(SMALL(IF(($H$3:$H$401=$N354)*($H$3:$H$401&lt;&gt;""),$C$3:$C$401),COLUMNS($Q:AA)),"-")</f>
        <v>-</v>
      </c>
      <c r="AB354" s="63" t="str">
        <f t="array" aca="1" ref="AB354" ca="1">IFERROR(SMALL(IF(($H$3:$H$401=$N354)*($H$3:$H$401&lt;&gt;""),$C$3:$C$401),COLUMNS($Q:AB)),"-")</f>
        <v>-</v>
      </c>
      <c r="AC354" s="63" t="str">
        <f t="array" aca="1" ref="AC354" ca="1">IFERROR(SMALL(IF(($H$3:$H$401=$N354)*($H$3:$H$401&lt;&gt;""),$C$3:$C$401),COLUMNS($Q:AC)),"-")</f>
        <v>-</v>
      </c>
      <c r="AD354" s="63" t="str">
        <f t="array" aca="1" ref="AD354" ca="1">IFERROR(SMALL(IF(($H$3:$H$401=$N354)*($H$3:$H$401&lt;&gt;""),$C$3:$C$401),COLUMNS($Q:AD)),"-")</f>
        <v>-</v>
      </c>
      <c r="AE354" s="63" t="str">
        <f t="array" aca="1" ref="AE354" ca="1">IFERROR(SMALL(IF(($H$3:$H$401=$N354)*($H$3:$H$401&lt;&gt;""),$C$3:$C$401),COLUMNS($Q:AE)),"-")</f>
        <v>-</v>
      </c>
    </row>
    <row r="355" spans="2:31" ht="13">
      <c r="B355" s="175"/>
      <c r="C355" s="19">
        <v>353</v>
      </c>
      <c r="D355" s="22" t="str">
        <f t="array" ref="D355">IF(ISERROR(INDEX(DossardsARV,MATCH($A$3&amp;C355,triselcourse&amp;claselcourARV,0))),"-",INDEX(DossardsARV,MATCH($A$3&amp;C355,triselcourse&amp;claselcourARV,0)))</f>
        <v>-</v>
      </c>
      <c r="E355" s="117" t="str">
        <f t="shared" si="47"/>
        <v>-</v>
      </c>
      <c r="F355" s="117" t="str">
        <f t="shared" si="48"/>
        <v>-</v>
      </c>
      <c r="G355" s="21" t="str">
        <f t="array" ref="G355">IF($D355="","",IF(ISERROR(INDEX(TempsARV,MATCH($A$3&amp;D355,triselcourse&amp;DossardsARV,0))),"-",INDEX(TempsARV,MATCH($A$3&amp;D355,triselcourse&amp;DossardsARV,0))))</f>
        <v>-</v>
      </c>
      <c r="H355" s="117" t="str">
        <f t="shared" si="49"/>
        <v/>
      </c>
      <c r="I355" s="117" t="str">
        <f t="shared" si="50"/>
        <v/>
      </c>
      <c r="J355" s="117" t="str">
        <f t="shared" si="51"/>
        <v/>
      </c>
      <c r="K355" s="117" t="str">
        <f t="shared" si="52"/>
        <v/>
      </c>
      <c r="L355" s="62" t="str">
        <f t="array" aca="1" ref="L355" ca="1">IF(ISBLANK($C355),"",IF(OR(COUNTIF(clubARV5,H355)&lt;choixt5,COUNTIF($H$2:H354,H355)),"",SUM(SMALL(IF(clubARV5=H355,$C$3:$C$401),ROW(INDIRECT("1:"&amp;choixt5))))+ROW()/9^9))</f>
        <v/>
      </c>
      <c r="M355" s="36" t="str">
        <f ca="1">IF(N355="","",ROWS(M$3:M355))</f>
        <v/>
      </c>
      <c r="N355" s="1" t="str">
        <f ca="1">IF(COUNT(POINTS1b5)&lt;ROWS(N$3:N355),"",INDEX(clubARV5,MATCH(P355,POINTS1b5,0)))</f>
        <v/>
      </c>
      <c r="O355" s="1">
        <f t="shared" ca="1" si="53"/>
        <v>399</v>
      </c>
      <c r="P355" s="2" t="str">
        <f ca="1">IF(COUNT(POINTS1b5)&lt;ROWS(P$3:P355),"",SMALL(POINTS1b5,ROWS(P$3:P355)))</f>
        <v/>
      </c>
      <c r="Q355" s="40" t="str">
        <f t="array" aca="1" ref="Q355" ca="1">IFERROR(SMALL(IF(($H$3:$H$401=$N355)*($H$3:$H$401&lt;&gt;""),$C$3:$C$401),COLUMNS($Q:Q)),"-")</f>
        <v>-</v>
      </c>
      <c r="R355" s="63" t="str">
        <f t="array" aca="1" ref="R355" ca="1">IFERROR(SMALL(IF(($H$3:$H$401=$N355)*($H$3:$H$401&lt;&gt;""),$C$3:$C$401),COLUMNS($Q:R)),"-")</f>
        <v>-</v>
      </c>
      <c r="S355" s="63" t="str">
        <f t="array" aca="1" ref="S355" ca="1">IFERROR(SMALL(IF(($H$3:$H$401=$N355)*($H$3:$H$401&lt;&gt;""),$C$3:$C$401),COLUMNS($Q:S)),"-")</f>
        <v>-</v>
      </c>
      <c r="T355" s="63" t="str">
        <f t="array" aca="1" ref="T355" ca="1">IFERROR(SMALL(IF(($H$3:$H$401=$N355)*($H$3:$H$401&lt;&gt;""),$C$3:$C$401),COLUMNS($Q:T)),"-")</f>
        <v>-</v>
      </c>
      <c r="U355" s="63" t="str">
        <f t="array" aca="1" ref="U355" ca="1">IFERROR(SMALL(IF(($H$3:$H$401=$N355)*($H$3:$H$401&lt;&gt;""),$C$3:$C$401),COLUMNS($Q:U)),"-")</f>
        <v>-</v>
      </c>
      <c r="V355" s="40" t="str">
        <f t="array" aca="1" ref="V355" ca="1">IFERROR(SMALL(IF(($H$3:$H$401=$N355)*($H$3:$H$401&lt;&gt;""),$C$3:$C$401),COLUMNS($Q:V)),"-")</f>
        <v>-</v>
      </c>
      <c r="W355" s="63" t="str">
        <f t="array" aca="1" ref="W355" ca="1">IFERROR(SMALL(IF(($H$3:$H$401=$N355)*($H$3:$H$401&lt;&gt;""),$C$3:$C$401),COLUMNS($Q:W)),"-")</f>
        <v>-</v>
      </c>
      <c r="X355" s="63" t="str">
        <f t="array" aca="1" ref="X355" ca="1">IFERROR(SMALL(IF(($H$3:$H$401=$N355)*($H$3:$H$401&lt;&gt;""),$C$3:$C$401),COLUMNS($Q:X)),"-")</f>
        <v>-</v>
      </c>
      <c r="Y355" s="63" t="str">
        <f t="array" aca="1" ref="Y355" ca="1">IFERROR(SMALL(IF(($H$3:$H$401=$N355)*($H$3:$H$401&lt;&gt;""),$C$3:$C$401),COLUMNS($Q:Y)),"-")</f>
        <v>-</v>
      </c>
      <c r="Z355" s="63" t="str">
        <f t="array" aca="1" ref="Z355" ca="1">IFERROR(SMALL(IF(($H$3:$H$401=$N355)*($H$3:$H$401&lt;&gt;""),$C$3:$C$401),COLUMNS($Q:Z)),"-")</f>
        <v>-</v>
      </c>
      <c r="AA355" s="40" t="str">
        <f t="array" aca="1" ref="AA355" ca="1">IFERROR(SMALL(IF(($H$3:$H$401=$N355)*($H$3:$H$401&lt;&gt;""),$C$3:$C$401),COLUMNS($Q:AA)),"-")</f>
        <v>-</v>
      </c>
      <c r="AB355" s="63" t="str">
        <f t="array" aca="1" ref="AB355" ca="1">IFERROR(SMALL(IF(($H$3:$H$401=$N355)*($H$3:$H$401&lt;&gt;""),$C$3:$C$401),COLUMNS($Q:AB)),"-")</f>
        <v>-</v>
      </c>
      <c r="AC355" s="63" t="str">
        <f t="array" aca="1" ref="AC355" ca="1">IFERROR(SMALL(IF(($H$3:$H$401=$N355)*($H$3:$H$401&lt;&gt;""),$C$3:$C$401),COLUMNS($Q:AC)),"-")</f>
        <v>-</v>
      </c>
      <c r="AD355" s="63" t="str">
        <f t="array" aca="1" ref="AD355" ca="1">IFERROR(SMALL(IF(($H$3:$H$401=$N355)*($H$3:$H$401&lt;&gt;""),$C$3:$C$401),COLUMNS($Q:AD)),"-")</f>
        <v>-</v>
      </c>
      <c r="AE355" s="63" t="str">
        <f t="array" aca="1" ref="AE355" ca="1">IFERROR(SMALL(IF(($H$3:$H$401=$N355)*($H$3:$H$401&lt;&gt;""),$C$3:$C$401),COLUMNS($Q:AE)),"-")</f>
        <v>-</v>
      </c>
    </row>
    <row r="356" spans="2:31" ht="13">
      <c r="B356" s="175"/>
      <c r="C356" s="19">
        <v>354</v>
      </c>
      <c r="D356" s="22" t="str">
        <f t="array" ref="D356">IF(ISERROR(INDEX(DossardsARV,MATCH($A$3&amp;C356,triselcourse&amp;claselcourARV,0))),"-",INDEX(DossardsARV,MATCH($A$3&amp;C356,triselcourse&amp;claselcourARV,0)))</f>
        <v>-</v>
      </c>
      <c r="E356" s="117" t="str">
        <f t="shared" si="47"/>
        <v>-</v>
      </c>
      <c r="F356" s="117" t="str">
        <f t="shared" si="48"/>
        <v>-</v>
      </c>
      <c r="G356" s="21" t="str">
        <f t="array" ref="G356">IF($D356="","",IF(ISERROR(INDEX(TempsARV,MATCH($A$3&amp;D356,triselcourse&amp;DossardsARV,0))),"-",INDEX(TempsARV,MATCH($A$3&amp;D356,triselcourse&amp;DossardsARV,0))))</f>
        <v>-</v>
      </c>
      <c r="H356" s="117" t="str">
        <f t="shared" si="49"/>
        <v/>
      </c>
      <c r="I356" s="117" t="str">
        <f t="shared" si="50"/>
        <v/>
      </c>
      <c r="J356" s="117" t="str">
        <f t="shared" si="51"/>
        <v/>
      </c>
      <c r="K356" s="117" t="str">
        <f t="shared" si="52"/>
        <v/>
      </c>
      <c r="L356" s="62" t="str">
        <f t="array" aca="1" ref="L356" ca="1">IF(ISBLANK($C356),"",IF(OR(COUNTIF(clubARV5,H356)&lt;choixt5,COUNTIF($H$2:H355,H356)),"",SUM(SMALL(IF(clubARV5=H356,$C$3:$C$401),ROW(INDIRECT("1:"&amp;choixt5))))+ROW()/9^9))</f>
        <v/>
      </c>
      <c r="M356" s="36" t="str">
        <f ca="1">IF(N356="","",ROWS(M$3:M356))</f>
        <v/>
      </c>
      <c r="N356" s="1" t="str">
        <f ca="1">IF(COUNT(POINTS1b5)&lt;ROWS(N$3:N356),"",INDEX(clubARV5,MATCH(P356,POINTS1b5,0)))</f>
        <v/>
      </c>
      <c r="O356" s="1">
        <f t="shared" ca="1" si="53"/>
        <v>399</v>
      </c>
      <c r="P356" s="2" t="str">
        <f ca="1">IF(COUNT(POINTS1b5)&lt;ROWS(P$3:P356),"",SMALL(POINTS1b5,ROWS(P$3:P356)))</f>
        <v/>
      </c>
      <c r="Q356" s="40" t="str">
        <f t="array" aca="1" ref="Q356" ca="1">IFERROR(SMALL(IF(($H$3:$H$401=$N356)*($H$3:$H$401&lt;&gt;""),$C$3:$C$401),COLUMNS($Q:Q)),"-")</f>
        <v>-</v>
      </c>
      <c r="R356" s="63" t="str">
        <f t="array" aca="1" ref="R356" ca="1">IFERROR(SMALL(IF(($H$3:$H$401=$N356)*($H$3:$H$401&lt;&gt;""),$C$3:$C$401),COLUMNS($Q:R)),"-")</f>
        <v>-</v>
      </c>
      <c r="S356" s="63" t="str">
        <f t="array" aca="1" ref="S356" ca="1">IFERROR(SMALL(IF(($H$3:$H$401=$N356)*($H$3:$H$401&lt;&gt;""),$C$3:$C$401),COLUMNS($Q:S)),"-")</f>
        <v>-</v>
      </c>
      <c r="T356" s="63" t="str">
        <f t="array" aca="1" ref="T356" ca="1">IFERROR(SMALL(IF(($H$3:$H$401=$N356)*($H$3:$H$401&lt;&gt;""),$C$3:$C$401),COLUMNS($Q:T)),"-")</f>
        <v>-</v>
      </c>
      <c r="U356" s="63" t="str">
        <f t="array" aca="1" ref="U356" ca="1">IFERROR(SMALL(IF(($H$3:$H$401=$N356)*($H$3:$H$401&lt;&gt;""),$C$3:$C$401),COLUMNS($Q:U)),"-")</f>
        <v>-</v>
      </c>
      <c r="V356" s="40" t="str">
        <f t="array" aca="1" ref="V356" ca="1">IFERROR(SMALL(IF(($H$3:$H$401=$N356)*($H$3:$H$401&lt;&gt;""),$C$3:$C$401),COLUMNS($Q:V)),"-")</f>
        <v>-</v>
      </c>
      <c r="W356" s="63" t="str">
        <f t="array" aca="1" ref="W356" ca="1">IFERROR(SMALL(IF(($H$3:$H$401=$N356)*($H$3:$H$401&lt;&gt;""),$C$3:$C$401),COLUMNS($Q:W)),"-")</f>
        <v>-</v>
      </c>
      <c r="X356" s="63" t="str">
        <f t="array" aca="1" ref="X356" ca="1">IFERROR(SMALL(IF(($H$3:$H$401=$N356)*($H$3:$H$401&lt;&gt;""),$C$3:$C$401),COLUMNS($Q:X)),"-")</f>
        <v>-</v>
      </c>
      <c r="Y356" s="63" t="str">
        <f t="array" aca="1" ref="Y356" ca="1">IFERROR(SMALL(IF(($H$3:$H$401=$N356)*($H$3:$H$401&lt;&gt;""),$C$3:$C$401),COLUMNS($Q:Y)),"-")</f>
        <v>-</v>
      </c>
      <c r="Z356" s="63" t="str">
        <f t="array" aca="1" ref="Z356" ca="1">IFERROR(SMALL(IF(($H$3:$H$401=$N356)*($H$3:$H$401&lt;&gt;""),$C$3:$C$401),COLUMNS($Q:Z)),"-")</f>
        <v>-</v>
      </c>
      <c r="AA356" s="40" t="str">
        <f t="array" aca="1" ref="AA356" ca="1">IFERROR(SMALL(IF(($H$3:$H$401=$N356)*($H$3:$H$401&lt;&gt;""),$C$3:$C$401),COLUMNS($Q:AA)),"-")</f>
        <v>-</v>
      </c>
      <c r="AB356" s="63" t="str">
        <f t="array" aca="1" ref="AB356" ca="1">IFERROR(SMALL(IF(($H$3:$H$401=$N356)*($H$3:$H$401&lt;&gt;""),$C$3:$C$401),COLUMNS($Q:AB)),"-")</f>
        <v>-</v>
      </c>
      <c r="AC356" s="63" t="str">
        <f t="array" aca="1" ref="AC356" ca="1">IFERROR(SMALL(IF(($H$3:$H$401=$N356)*($H$3:$H$401&lt;&gt;""),$C$3:$C$401),COLUMNS($Q:AC)),"-")</f>
        <v>-</v>
      </c>
      <c r="AD356" s="63" t="str">
        <f t="array" aca="1" ref="AD356" ca="1">IFERROR(SMALL(IF(($H$3:$H$401=$N356)*($H$3:$H$401&lt;&gt;""),$C$3:$C$401),COLUMNS($Q:AD)),"-")</f>
        <v>-</v>
      </c>
      <c r="AE356" s="63" t="str">
        <f t="array" aca="1" ref="AE356" ca="1">IFERROR(SMALL(IF(($H$3:$H$401=$N356)*($H$3:$H$401&lt;&gt;""),$C$3:$C$401),COLUMNS($Q:AE)),"-")</f>
        <v>-</v>
      </c>
    </row>
    <row r="357" spans="2:31" ht="13">
      <c r="B357" s="175"/>
      <c r="C357" s="19">
        <v>355</v>
      </c>
      <c r="D357" s="22" t="str">
        <f t="array" ref="D357">IF(ISERROR(INDEX(DossardsARV,MATCH($A$3&amp;C357,triselcourse&amp;claselcourARV,0))),"-",INDEX(DossardsARV,MATCH($A$3&amp;C357,triselcourse&amp;claselcourARV,0)))</f>
        <v>-</v>
      </c>
      <c r="E357" s="117" t="str">
        <f t="shared" si="47"/>
        <v>-</v>
      </c>
      <c r="F357" s="117" t="str">
        <f t="shared" si="48"/>
        <v>-</v>
      </c>
      <c r="G357" s="21" t="str">
        <f t="array" ref="G357">IF($D357="","",IF(ISERROR(INDEX(TempsARV,MATCH($A$3&amp;D357,triselcourse&amp;DossardsARV,0))),"-",INDEX(TempsARV,MATCH($A$3&amp;D357,triselcourse&amp;DossardsARV,0))))</f>
        <v>-</v>
      </c>
      <c r="H357" s="117" t="str">
        <f t="shared" si="49"/>
        <v/>
      </c>
      <c r="I357" s="117" t="str">
        <f t="shared" si="50"/>
        <v/>
      </c>
      <c r="J357" s="117" t="str">
        <f t="shared" si="51"/>
        <v/>
      </c>
      <c r="K357" s="117" t="str">
        <f t="shared" si="52"/>
        <v/>
      </c>
      <c r="L357" s="62" t="str">
        <f t="array" aca="1" ref="L357" ca="1">IF(ISBLANK($C357),"",IF(OR(COUNTIF(clubARV5,H357)&lt;choixt5,COUNTIF($H$2:H356,H357)),"",SUM(SMALL(IF(clubARV5=H357,$C$3:$C$401),ROW(INDIRECT("1:"&amp;choixt5))))+ROW()/9^9))</f>
        <v/>
      </c>
      <c r="M357" s="36" t="str">
        <f ca="1">IF(N357="","",ROWS(M$3:M357))</f>
        <v/>
      </c>
      <c r="N357" s="1" t="str">
        <f ca="1">IF(COUNT(POINTS1b5)&lt;ROWS(N$3:N357),"",INDEX(clubARV5,MATCH(P357,POINTS1b5,0)))</f>
        <v/>
      </c>
      <c r="O357" s="1">
        <f t="shared" ca="1" si="53"/>
        <v>399</v>
      </c>
      <c r="P357" s="2" t="str">
        <f ca="1">IF(COUNT(POINTS1b5)&lt;ROWS(P$3:P357),"",SMALL(POINTS1b5,ROWS(P$3:P357)))</f>
        <v/>
      </c>
      <c r="Q357" s="40" t="str">
        <f t="array" aca="1" ref="Q357" ca="1">IFERROR(SMALL(IF(($H$3:$H$401=$N357)*($H$3:$H$401&lt;&gt;""),$C$3:$C$401),COLUMNS($Q:Q)),"-")</f>
        <v>-</v>
      </c>
      <c r="R357" s="63" t="str">
        <f t="array" aca="1" ref="R357" ca="1">IFERROR(SMALL(IF(($H$3:$H$401=$N357)*($H$3:$H$401&lt;&gt;""),$C$3:$C$401),COLUMNS($Q:R)),"-")</f>
        <v>-</v>
      </c>
      <c r="S357" s="63" t="str">
        <f t="array" aca="1" ref="S357" ca="1">IFERROR(SMALL(IF(($H$3:$H$401=$N357)*($H$3:$H$401&lt;&gt;""),$C$3:$C$401),COLUMNS($Q:S)),"-")</f>
        <v>-</v>
      </c>
      <c r="T357" s="63" t="str">
        <f t="array" aca="1" ref="T357" ca="1">IFERROR(SMALL(IF(($H$3:$H$401=$N357)*($H$3:$H$401&lt;&gt;""),$C$3:$C$401),COLUMNS($Q:T)),"-")</f>
        <v>-</v>
      </c>
      <c r="U357" s="63" t="str">
        <f t="array" aca="1" ref="U357" ca="1">IFERROR(SMALL(IF(($H$3:$H$401=$N357)*($H$3:$H$401&lt;&gt;""),$C$3:$C$401),COLUMNS($Q:U)),"-")</f>
        <v>-</v>
      </c>
      <c r="V357" s="40" t="str">
        <f t="array" aca="1" ref="V357" ca="1">IFERROR(SMALL(IF(($H$3:$H$401=$N357)*($H$3:$H$401&lt;&gt;""),$C$3:$C$401),COLUMNS($Q:V)),"-")</f>
        <v>-</v>
      </c>
      <c r="W357" s="63" t="str">
        <f t="array" aca="1" ref="W357" ca="1">IFERROR(SMALL(IF(($H$3:$H$401=$N357)*($H$3:$H$401&lt;&gt;""),$C$3:$C$401),COLUMNS($Q:W)),"-")</f>
        <v>-</v>
      </c>
      <c r="X357" s="63" t="str">
        <f t="array" aca="1" ref="X357" ca="1">IFERROR(SMALL(IF(($H$3:$H$401=$N357)*($H$3:$H$401&lt;&gt;""),$C$3:$C$401),COLUMNS($Q:X)),"-")</f>
        <v>-</v>
      </c>
      <c r="Y357" s="63" t="str">
        <f t="array" aca="1" ref="Y357" ca="1">IFERROR(SMALL(IF(($H$3:$H$401=$N357)*($H$3:$H$401&lt;&gt;""),$C$3:$C$401),COLUMNS($Q:Y)),"-")</f>
        <v>-</v>
      </c>
      <c r="Z357" s="63" t="str">
        <f t="array" aca="1" ref="Z357" ca="1">IFERROR(SMALL(IF(($H$3:$H$401=$N357)*($H$3:$H$401&lt;&gt;""),$C$3:$C$401),COLUMNS($Q:Z)),"-")</f>
        <v>-</v>
      </c>
      <c r="AA357" s="40" t="str">
        <f t="array" aca="1" ref="AA357" ca="1">IFERROR(SMALL(IF(($H$3:$H$401=$N357)*($H$3:$H$401&lt;&gt;""),$C$3:$C$401),COLUMNS($Q:AA)),"-")</f>
        <v>-</v>
      </c>
      <c r="AB357" s="63" t="str">
        <f t="array" aca="1" ref="AB357" ca="1">IFERROR(SMALL(IF(($H$3:$H$401=$N357)*($H$3:$H$401&lt;&gt;""),$C$3:$C$401),COLUMNS($Q:AB)),"-")</f>
        <v>-</v>
      </c>
      <c r="AC357" s="63" t="str">
        <f t="array" aca="1" ref="AC357" ca="1">IFERROR(SMALL(IF(($H$3:$H$401=$N357)*($H$3:$H$401&lt;&gt;""),$C$3:$C$401),COLUMNS($Q:AC)),"-")</f>
        <v>-</v>
      </c>
      <c r="AD357" s="63" t="str">
        <f t="array" aca="1" ref="AD357" ca="1">IFERROR(SMALL(IF(($H$3:$H$401=$N357)*($H$3:$H$401&lt;&gt;""),$C$3:$C$401),COLUMNS($Q:AD)),"-")</f>
        <v>-</v>
      </c>
      <c r="AE357" s="63" t="str">
        <f t="array" aca="1" ref="AE357" ca="1">IFERROR(SMALL(IF(($H$3:$H$401=$N357)*($H$3:$H$401&lt;&gt;""),$C$3:$C$401),COLUMNS($Q:AE)),"-")</f>
        <v>-</v>
      </c>
    </row>
    <row r="358" spans="2:31" ht="13">
      <c r="B358" s="175"/>
      <c r="C358" s="19">
        <v>356</v>
      </c>
      <c r="D358" s="22" t="str">
        <f t="array" ref="D358">IF(ISERROR(INDEX(DossardsARV,MATCH($A$3&amp;C358,triselcourse&amp;claselcourARV,0))),"-",INDEX(DossardsARV,MATCH($A$3&amp;C358,triselcourse&amp;claselcourARV,0)))</f>
        <v>-</v>
      </c>
      <c r="E358" s="117" t="str">
        <f t="shared" si="47"/>
        <v>-</v>
      </c>
      <c r="F358" s="117" t="str">
        <f t="shared" si="48"/>
        <v>-</v>
      </c>
      <c r="G358" s="21" t="str">
        <f t="array" ref="G358">IF($D358="","",IF(ISERROR(INDEX(TempsARV,MATCH($A$3&amp;D358,triselcourse&amp;DossardsARV,0))),"-",INDEX(TempsARV,MATCH($A$3&amp;D358,triselcourse&amp;DossardsARV,0))))</f>
        <v>-</v>
      </c>
      <c r="H358" s="117" t="str">
        <f t="shared" si="49"/>
        <v/>
      </c>
      <c r="I358" s="117" t="str">
        <f t="shared" si="50"/>
        <v/>
      </c>
      <c r="J358" s="117" t="str">
        <f t="shared" si="51"/>
        <v/>
      </c>
      <c r="K358" s="117" t="str">
        <f t="shared" si="52"/>
        <v/>
      </c>
      <c r="L358" s="62" t="str">
        <f t="array" aca="1" ref="L358" ca="1">IF(ISBLANK($C358),"",IF(OR(COUNTIF(clubARV5,H358)&lt;choixt5,COUNTIF($H$2:H357,H358)),"",SUM(SMALL(IF(clubARV5=H358,$C$3:$C$401),ROW(INDIRECT("1:"&amp;choixt5))))+ROW()/9^9))</f>
        <v/>
      </c>
      <c r="M358" s="36" t="str">
        <f ca="1">IF(N358="","",ROWS(M$3:M358))</f>
        <v/>
      </c>
      <c r="N358" s="1" t="str">
        <f ca="1">IF(COUNT(POINTS1b5)&lt;ROWS(N$3:N358),"",INDEX(clubARV5,MATCH(P358,POINTS1b5,0)))</f>
        <v/>
      </c>
      <c r="O358" s="1">
        <f t="shared" ca="1" si="53"/>
        <v>399</v>
      </c>
      <c r="P358" s="2" t="str">
        <f ca="1">IF(COUNT(POINTS1b5)&lt;ROWS(P$3:P358),"",SMALL(POINTS1b5,ROWS(P$3:P358)))</f>
        <v/>
      </c>
      <c r="Q358" s="40" t="str">
        <f t="array" aca="1" ref="Q358" ca="1">IFERROR(SMALL(IF(($H$3:$H$401=$N358)*($H$3:$H$401&lt;&gt;""),$C$3:$C$401),COLUMNS($Q:Q)),"-")</f>
        <v>-</v>
      </c>
      <c r="R358" s="63" t="str">
        <f t="array" aca="1" ref="R358" ca="1">IFERROR(SMALL(IF(($H$3:$H$401=$N358)*($H$3:$H$401&lt;&gt;""),$C$3:$C$401),COLUMNS($Q:R)),"-")</f>
        <v>-</v>
      </c>
      <c r="S358" s="63" t="str">
        <f t="array" aca="1" ref="S358" ca="1">IFERROR(SMALL(IF(($H$3:$H$401=$N358)*($H$3:$H$401&lt;&gt;""),$C$3:$C$401),COLUMNS($Q:S)),"-")</f>
        <v>-</v>
      </c>
      <c r="T358" s="63" t="str">
        <f t="array" aca="1" ref="T358" ca="1">IFERROR(SMALL(IF(($H$3:$H$401=$N358)*($H$3:$H$401&lt;&gt;""),$C$3:$C$401),COLUMNS($Q:T)),"-")</f>
        <v>-</v>
      </c>
      <c r="U358" s="63" t="str">
        <f t="array" aca="1" ref="U358" ca="1">IFERROR(SMALL(IF(($H$3:$H$401=$N358)*($H$3:$H$401&lt;&gt;""),$C$3:$C$401),COLUMNS($Q:U)),"-")</f>
        <v>-</v>
      </c>
      <c r="V358" s="40" t="str">
        <f t="array" aca="1" ref="V358" ca="1">IFERROR(SMALL(IF(($H$3:$H$401=$N358)*($H$3:$H$401&lt;&gt;""),$C$3:$C$401),COLUMNS($Q:V)),"-")</f>
        <v>-</v>
      </c>
      <c r="W358" s="63" t="str">
        <f t="array" aca="1" ref="W358" ca="1">IFERROR(SMALL(IF(($H$3:$H$401=$N358)*($H$3:$H$401&lt;&gt;""),$C$3:$C$401),COLUMNS($Q:W)),"-")</f>
        <v>-</v>
      </c>
      <c r="X358" s="63" t="str">
        <f t="array" aca="1" ref="X358" ca="1">IFERROR(SMALL(IF(($H$3:$H$401=$N358)*($H$3:$H$401&lt;&gt;""),$C$3:$C$401),COLUMNS($Q:X)),"-")</f>
        <v>-</v>
      </c>
      <c r="Y358" s="63" t="str">
        <f t="array" aca="1" ref="Y358" ca="1">IFERROR(SMALL(IF(($H$3:$H$401=$N358)*($H$3:$H$401&lt;&gt;""),$C$3:$C$401),COLUMNS($Q:Y)),"-")</f>
        <v>-</v>
      </c>
      <c r="Z358" s="63" t="str">
        <f t="array" aca="1" ref="Z358" ca="1">IFERROR(SMALL(IF(($H$3:$H$401=$N358)*($H$3:$H$401&lt;&gt;""),$C$3:$C$401),COLUMNS($Q:Z)),"-")</f>
        <v>-</v>
      </c>
      <c r="AA358" s="40" t="str">
        <f t="array" aca="1" ref="AA358" ca="1">IFERROR(SMALL(IF(($H$3:$H$401=$N358)*($H$3:$H$401&lt;&gt;""),$C$3:$C$401),COLUMNS($Q:AA)),"-")</f>
        <v>-</v>
      </c>
      <c r="AB358" s="63" t="str">
        <f t="array" aca="1" ref="AB358" ca="1">IFERROR(SMALL(IF(($H$3:$H$401=$N358)*($H$3:$H$401&lt;&gt;""),$C$3:$C$401),COLUMNS($Q:AB)),"-")</f>
        <v>-</v>
      </c>
      <c r="AC358" s="63" t="str">
        <f t="array" aca="1" ref="AC358" ca="1">IFERROR(SMALL(IF(($H$3:$H$401=$N358)*($H$3:$H$401&lt;&gt;""),$C$3:$C$401),COLUMNS($Q:AC)),"-")</f>
        <v>-</v>
      </c>
      <c r="AD358" s="63" t="str">
        <f t="array" aca="1" ref="AD358" ca="1">IFERROR(SMALL(IF(($H$3:$H$401=$N358)*($H$3:$H$401&lt;&gt;""),$C$3:$C$401),COLUMNS($Q:AD)),"-")</f>
        <v>-</v>
      </c>
      <c r="AE358" s="63" t="str">
        <f t="array" aca="1" ref="AE358" ca="1">IFERROR(SMALL(IF(($H$3:$H$401=$N358)*($H$3:$H$401&lt;&gt;""),$C$3:$C$401),COLUMNS($Q:AE)),"-")</f>
        <v>-</v>
      </c>
    </row>
    <row r="359" spans="2:31" ht="13">
      <c r="B359" s="175"/>
      <c r="C359" s="19">
        <v>357</v>
      </c>
      <c r="D359" s="22" t="str">
        <f t="array" ref="D359">IF(ISERROR(INDEX(DossardsARV,MATCH($A$3&amp;C359,triselcourse&amp;claselcourARV,0))),"-",INDEX(DossardsARV,MATCH($A$3&amp;C359,triselcourse&amp;claselcourARV,0)))</f>
        <v>-</v>
      </c>
      <c r="E359" s="117" t="str">
        <f t="shared" si="47"/>
        <v>-</v>
      </c>
      <c r="F359" s="117" t="str">
        <f t="shared" si="48"/>
        <v>-</v>
      </c>
      <c r="G359" s="21" t="str">
        <f t="array" ref="G359">IF($D359="","",IF(ISERROR(INDEX(TempsARV,MATCH($A$3&amp;D359,triselcourse&amp;DossardsARV,0))),"-",INDEX(TempsARV,MATCH($A$3&amp;D359,triselcourse&amp;DossardsARV,0))))</f>
        <v>-</v>
      </c>
      <c r="H359" s="117" t="str">
        <f t="shared" si="49"/>
        <v/>
      </c>
      <c r="I359" s="117" t="str">
        <f t="shared" si="50"/>
        <v/>
      </c>
      <c r="J359" s="117" t="str">
        <f t="shared" si="51"/>
        <v/>
      </c>
      <c r="K359" s="117" t="str">
        <f t="shared" si="52"/>
        <v/>
      </c>
      <c r="L359" s="62" t="str">
        <f t="array" aca="1" ref="L359" ca="1">IF(ISBLANK($C359),"",IF(OR(COUNTIF(clubARV5,H359)&lt;choixt5,COUNTIF($H$2:H358,H359)),"",SUM(SMALL(IF(clubARV5=H359,$C$3:$C$401),ROW(INDIRECT("1:"&amp;choixt5))))+ROW()/9^9))</f>
        <v/>
      </c>
      <c r="M359" s="36" t="str">
        <f ca="1">IF(N359="","",ROWS(M$3:M359))</f>
        <v/>
      </c>
      <c r="N359" s="1" t="str">
        <f ca="1">IF(COUNT(POINTS1b5)&lt;ROWS(N$3:N359),"",INDEX(clubARV5,MATCH(P359,POINTS1b5,0)))</f>
        <v/>
      </c>
      <c r="O359" s="1">
        <f t="shared" ca="1" si="53"/>
        <v>399</v>
      </c>
      <c r="P359" s="2" t="str">
        <f ca="1">IF(COUNT(POINTS1b5)&lt;ROWS(P$3:P359),"",SMALL(POINTS1b5,ROWS(P$3:P359)))</f>
        <v/>
      </c>
      <c r="Q359" s="40" t="str">
        <f t="array" aca="1" ref="Q359" ca="1">IFERROR(SMALL(IF(($H$3:$H$401=$N359)*($H$3:$H$401&lt;&gt;""),$C$3:$C$401),COLUMNS($Q:Q)),"-")</f>
        <v>-</v>
      </c>
      <c r="R359" s="63" t="str">
        <f t="array" aca="1" ref="R359" ca="1">IFERROR(SMALL(IF(($H$3:$H$401=$N359)*($H$3:$H$401&lt;&gt;""),$C$3:$C$401),COLUMNS($Q:R)),"-")</f>
        <v>-</v>
      </c>
      <c r="S359" s="63" t="str">
        <f t="array" aca="1" ref="S359" ca="1">IFERROR(SMALL(IF(($H$3:$H$401=$N359)*($H$3:$H$401&lt;&gt;""),$C$3:$C$401),COLUMNS($Q:S)),"-")</f>
        <v>-</v>
      </c>
      <c r="T359" s="63" t="str">
        <f t="array" aca="1" ref="T359" ca="1">IFERROR(SMALL(IF(($H$3:$H$401=$N359)*($H$3:$H$401&lt;&gt;""),$C$3:$C$401),COLUMNS($Q:T)),"-")</f>
        <v>-</v>
      </c>
      <c r="U359" s="63" t="str">
        <f t="array" aca="1" ref="U359" ca="1">IFERROR(SMALL(IF(($H$3:$H$401=$N359)*($H$3:$H$401&lt;&gt;""),$C$3:$C$401),COLUMNS($Q:U)),"-")</f>
        <v>-</v>
      </c>
      <c r="V359" s="40" t="str">
        <f t="array" aca="1" ref="V359" ca="1">IFERROR(SMALL(IF(($H$3:$H$401=$N359)*($H$3:$H$401&lt;&gt;""),$C$3:$C$401),COLUMNS($Q:V)),"-")</f>
        <v>-</v>
      </c>
      <c r="W359" s="63" t="str">
        <f t="array" aca="1" ref="W359" ca="1">IFERROR(SMALL(IF(($H$3:$H$401=$N359)*($H$3:$H$401&lt;&gt;""),$C$3:$C$401),COLUMNS($Q:W)),"-")</f>
        <v>-</v>
      </c>
      <c r="X359" s="63" t="str">
        <f t="array" aca="1" ref="X359" ca="1">IFERROR(SMALL(IF(($H$3:$H$401=$N359)*($H$3:$H$401&lt;&gt;""),$C$3:$C$401),COLUMNS($Q:X)),"-")</f>
        <v>-</v>
      </c>
      <c r="Y359" s="63" t="str">
        <f t="array" aca="1" ref="Y359" ca="1">IFERROR(SMALL(IF(($H$3:$H$401=$N359)*($H$3:$H$401&lt;&gt;""),$C$3:$C$401),COLUMNS($Q:Y)),"-")</f>
        <v>-</v>
      </c>
      <c r="Z359" s="63" t="str">
        <f t="array" aca="1" ref="Z359" ca="1">IFERROR(SMALL(IF(($H$3:$H$401=$N359)*($H$3:$H$401&lt;&gt;""),$C$3:$C$401),COLUMNS($Q:Z)),"-")</f>
        <v>-</v>
      </c>
      <c r="AA359" s="40" t="str">
        <f t="array" aca="1" ref="AA359" ca="1">IFERROR(SMALL(IF(($H$3:$H$401=$N359)*($H$3:$H$401&lt;&gt;""),$C$3:$C$401),COLUMNS($Q:AA)),"-")</f>
        <v>-</v>
      </c>
      <c r="AB359" s="63" t="str">
        <f t="array" aca="1" ref="AB359" ca="1">IFERROR(SMALL(IF(($H$3:$H$401=$N359)*($H$3:$H$401&lt;&gt;""),$C$3:$C$401),COLUMNS($Q:AB)),"-")</f>
        <v>-</v>
      </c>
      <c r="AC359" s="63" t="str">
        <f t="array" aca="1" ref="AC359" ca="1">IFERROR(SMALL(IF(($H$3:$H$401=$N359)*($H$3:$H$401&lt;&gt;""),$C$3:$C$401),COLUMNS($Q:AC)),"-")</f>
        <v>-</v>
      </c>
      <c r="AD359" s="63" t="str">
        <f t="array" aca="1" ref="AD359" ca="1">IFERROR(SMALL(IF(($H$3:$H$401=$N359)*($H$3:$H$401&lt;&gt;""),$C$3:$C$401),COLUMNS($Q:AD)),"-")</f>
        <v>-</v>
      </c>
      <c r="AE359" s="63" t="str">
        <f t="array" aca="1" ref="AE359" ca="1">IFERROR(SMALL(IF(($H$3:$H$401=$N359)*($H$3:$H$401&lt;&gt;""),$C$3:$C$401),COLUMNS($Q:AE)),"-")</f>
        <v>-</v>
      </c>
    </row>
    <row r="360" spans="2:31" ht="13">
      <c r="B360" s="175"/>
      <c r="C360" s="19">
        <v>358</v>
      </c>
      <c r="D360" s="22" t="str">
        <f t="array" ref="D360">IF(ISERROR(INDEX(DossardsARV,MATCH($A$3&amp;C360,triselcourse&amp;claselcourARV,0))),"-",INDEX(DossardsARV,MATCH($A$3&amp;C360,triselcourse&amp;claselcourARV,0)))</f>
        <v>-</v>
      </c>
      <c r="E360" s="117" t="str">
        <f t="shared" si="47"/>
        <v>-</v>
      </c>
      <c r="F360" s="117" t="str">
        <f t="shared" si="48"/>
        <v>-</v>
      </c>
      <c r="G360" s="21" t="str">
        <f t="array" ref="G360">IF($D360="","",IF(ISERROR(INDEX(TempsARV,MATCH($A$3&amp;D360,triselcourse&amp;DossardsARV,0))),"-",INDEX(TempsARV,MATCH($A$3&amp;D360,triselcourse&amp;DossardsARV,0))))</f>
        <v>-</v>
      </c>
      <c r="H360" s="117" t="str">
        <f t="shared" si="49"/>
        <v/>
      </c>
      <c r="I360" s="117" t="str">
        <f t="shared" si="50"/>
        <v/>
      </c>
      <c r="J360" s="117" t="str">
        <f t="shared" si="51"/>
        <v/>
      </c>
      <c r="K360" s="117" t="str">
        <f t="shared" si="52"/>
        <v/>
      </c>
      <c r="L360" s="62" t="str">
        <f t="array" aca="1" ref="L360" ca="1">IF(ISBLANK($C360),"",IF(OR(COUNTIF(clubARV5,H360)&lt;choixt5,COUNTIF($H$2:H359,H360)),"",SUM(SMALL(IF(clubARV5=H360,$C$3:$C$401),ROW(INDIRECT("1:"&amp;choixt5))))+ROW()/9^9))</f>
        <v/>
      </c>
      <c r="M360" s="36" t="str">
        <f ca="1">IF(N360="","",ROWS(M$3:M360))</f>
        <v/>
      </c>
      <c r="N360" s="1" t="str">
        <f ca="1">IF(COUNT(POINTS1b5)&lt;ROWS(N$3:N360),"",INDEX(clubARV5,MATCH(P360,POINTS1b5,0)))</f>
        <v/>
      </c>
      <c r="O360" s="1">
        <f t="shared" ca="1" si="53"/>
        <v>399</v>
      </c>
      <c r="P360" s="2" t="str">
        <f ca="1">IF(COUNT(POINTS1b5)&lt;ROWS(P$3:P360),"",SMALL(POINTS1b5,ROWS(P$3:P360)))</f>
        <v/>
      </c>
      <c r="Q360" s="40" t="str">
        <f t="array" aca="1" ref="Q360" ca="1">IFERROR(SMALL(IF(($H$3:$H$401=$N360)*($H$3:$H$401&lt;&gt;""),$C$3:$C$401),COLUMNS($Q:Q)),"-")</f>
        <v>-</v>
      </c>
      <c r="R360" s="63" t="str">
        <f t="array" aca="1" ref="R360" ca="1">IFERROR(SMALL(IF(($H$3:$H$401=$N360)*($H$3:$H$401&lt;&gt;""),$C$3:$C$401),COLUMNS($Q:R)),"-")</f>
        <v>-</v>
      </c>
      <c r="S360" s="63" t="str">
        <f t="array" aca="1" ref="S360" ca="1">IFERROR(SMALL(IF(($H$3:$H$401=$N360)*($H$3:$H$401&lt;&gt;""),$C$3:$C$401),COLUMNS($Q:S)),"-")</f>
        <v>-</v>
      </c>
      <c r="T360" s="63" t="str">
        <f t="array" aca="1" ref="T360" ca="1">IFERROR(SMALL(IF(($H$3:$H$401=$N360)*($H$3:$H$401&lt;&gt;""),$C$3:$C$401),COLUMNS($Q:T)),"-")</f>
        <v>-</v>
      </c>
      <c r="U360" s="63" t="str">
        <f t="array" aca="1" ref="U360" ca="1">IFERROR(SMALL(IF(($H$3:$H$401=$N360)*($H$3:$H$401&lt;&gt;""),$C$3:$C$401),COLUMNS($Q:U)),"-")</f>
        <v>-</v>
      </c>
      <c r="V360" s="40" t="str">
        <f t="array" aca="1" ref="V360" ca="1">IFERROR(SMALL(IF(($H$3:$H$401=$N360)*($H$3:$H$401&lt;&gt;""),$C$3:$C$401),COLUMNS($Q:V)),"-")</f>
        <v>-</v>
      </c>
      <c r="W360" s="63" t="str">
        <f t="array" aca="1" ref="W360" ca="1">IFERROR(SMALL(IF(($H$3:$H$401=$N360)*($H$3:$H$401&lt;&gt;""),$C$3:$C$401),COLUMNS($Q:W)),"-")</f>
        <v>-</v>
      </c>
      <c r="X360" s="63" t="str">
        <f t="array" aca="1" ref="X360" ca="1">IFERROR(SMALL(IF(($H$3:$H$401=$N360)*($H$3:$H$401&lt;&gt;""),$C$3:$C$401),COLUMNS($Q:X)),"-")</f>
        <v>-</v>
      </c>
      <c r="Y360" s="63" t="str">
        <f t="array" aca="1" ref="Y360" ca="1">IFERROR(SMALL(IF(($H$3:$H$401=$N360)*($H$3:$H$401&lt;&gt;""),$C$3:$C$401),COLUMNS($Q:Y)),"-")</f>
        <v>-</v>
      </c>
      <c r="Z360" s="63" t="str">
        <f t="array" aca="1" ref="Z360" ca="1">IFERROR(SMALL(IF(($H$3:$H$401=$N360)*($H$3:$H$401&lt;&gt;""),$C$3:$C$401),COLUMNS($Q:Z)),"-")</f>
        <v>-</v>
      </c>
      <c r="AA360" s="40" t="str">
        <f t="array" aca="1" ref="AA360" ca="1">IFERROR(SMALL(IF(($H$3:$H$401=$N360)*($H$3:$H$401&lt;&gt;""),$C$3:$C$401),COLUMNS($Q:AA)),"-")</f>
        <v>-</v>
      </c>
      <c r="AB360" s="63" t="str">
        <f t="array" aca="1" ref="AB360" ca="1">IFERROR(SMALL(IF(($H$3:$H$401=$N360)*($H$3:$H$401&lt;&gt;""),$C$3:$C$401),COLUMNS($Q:AB)),"-")</f>
        <v>-</v>
      </c>
      <c r="AC360" s="63" t="str">
        <f t="array" aca="1" ref="AC360" ca="1">IFERROR(SMALL(IF(($H$3:$H$401=$N360)*($H$3:$H$401&lt;&gt;""),$C$3:$C$401),COLUMNS($Q:AC)),"-")</f>
        <v>-</v>
      </c>
      <c r="AD360" s="63" t="str">
        <f t="array" aca="1" ref="AD360" ca="1">IFERROR(SMALL(IF(($H$3:$H$401=$N360)*($H$3:$H$401&lt;&gt;""),$C$3:$C$401),COLUMNS($Q:AD)),"-")</f>
        <v>-</v>
      </c>
      <c r="AE360" s="63" t="str">
        <f t="array" aca="1" ref="AE360" ca="1">IFERROR(SMALL(IF(($H$3:$H$401=$N360)*($H$3:$H$401&lt;&gt;""),$C$3:$C$401),COLUMNS($Q:AE)),"-")</f>
        <v>-</v>
      </c>
    </row>
    <row r="361" spans="2:31" ht="13">
      <c r="B361" s="175"/>
      <c r="C361" s="19">
        <v>359</v>
      </c>
      <c r="D361" s="22" t="str">
        <f t="array" ref="D361">IF(ISERROR(INDEX(DossardsARV,MATCH($A$3&amp;C361,triselcourse&amp;claselcourARV,0))),"-",INDEX(DossardsARV,MATCH($A$3&amp;C361,triselcourse&amp;claselcourARV,0)))</f>
        <v>-</v>
      </c>
      <c r="E361" s="117" t="str">
        <f t="shared" si="47"/>
        <v>-</v>
      </c>
      <c r="F361" s="117" t="str">
        <f t="shared" si="48"/>
        <v>-</v>
      </c>
      <c r="G361" s="21" t="str">
        <f t="array" ref="G361">IF($D361="","",IF(ISERROR(INDEX(TempsARV,MATCH($A$3&amp;D361,triselcourse&amp;DossardsARV,0))),"-",INDEX(TempsARV,MATCH($A$3&amp;D361,triselcourse&amp;DossardsARV,0))))</f>
        <v>-</v>
      </c>
      <c r="H361" s="117" t="str">
        <f t="shared" si="49"/>
        <v/>
      </c>
      <c r="I361" s="117" t="str">
        <f t="shared" si="50"/>
        <v/>
      </c>
      <c r="J361" s="117" t="str">
        <f t="shared" si="51"/>
        <v/>
      </c>
      <c r="K361" s="117" t="str">
        <f t="shared" si="52"/>
        <v/>
      </c>
      <c r="L361" s="62" t="str">
        <f t="array" aca="1" ref="L361" ca="1">IF(ISBLANK($C361),"",IF(OR(COUNTIF(clubARV5,H361)&lt;choixt5,COUNTIF($H$2:H360,H361)),"",SUM(SMALL(IF(clubARV5=H361,$C$3:$C$401),ROW(INDIRECT("1:"&amp;choixt5))))+ROW()/9^9))</f>
        <v/>
      </c>
      <c r="M361" s="36" t="str">
        <f ca="1">IF(N361="","",ROWS(M$3:M361))</f>
        <v/>
      </c>
      <c r="N361" s="1" t="str">
        <f ca="1">IF(COUNT(POINTS1b5)&lt;ROWS(N$3:N361),"",INDEX(clubARV5,MATCH(P361,POINTS1b5,0)))</f>
        <v/>
      </c>
      <c r="O361" s="1">
        <f t="shared" ca="1" si="53"/>
        <v>399</v>
      </c>
      <c r="P361" s="2" t="str">
        <f ca="1">IF(COUNT(POINTS1b5)&lt;ROWS(P$3:P361),"",SMALL(POINTS1b5,ROWS(P$3:P361)))</f>
        <v/>
      </c>
      <c r="Q361" s="40" t="str">
        <f t="array" aca="1" ref="Q361" ca="1">IFERROR(SMALL(IF(($H$3:$H$401=$N361)*($H$3:$H$401&lt;&gt;""),$C$3:$C$401),COLUMNS($Q:Q)),"-")</f>
        <v>-</v>
      </c>
      <c r="R361" s="63" t="str">
        <f t="array" aca="1" ref="R361" ca="1">IFERROR(SMALL(IF(($H$3:$H$401=$N361)*($H$3:$H$401&lt;&gt;""),$C$3:$C$401),COLUMNS($Q:R)),"-")</f>
        <v>-</v>
      </c>
      <c r="S361" s="63" t="str">
        <f t="array" aca="1" ref="S361" ca="1">IFERROR(SMALL(IF(($H$3:$H$401=$N361)*($H$3:$H$401&lt;&gt;""),$C$3:$C$401),COLUMNS($Q:S)),"-")</f>
        <v>-</v>
      </c>
      <c r="T361" s="63" t="str">
        <f t="array" aca="1" ref="T361" ca="1">IFERROR(SMALL(IF(($H$3:$H$401=$N361)*($H$3:$H$401&lt;&gt;""),$C$3:$C$401),COLUMNS($Q:T)),"-")</f>
        <v>-</v>
      </c>
      <c r="U361" s="63" t="str">
        <f t="array" aca="1" ref="U361" ca="1">IFERROR(SMALL(IF(($H$3:$H$401=$N361)*($H$3:$H$401&lt;&gt;""),$C$3:$C$401),COLUMNS($Q:U)),"-")</f>
        <v>-</v>
      </c>
      <c r="V361" s="40" t="str">
        <f t="array" aca="1" ref="V361" ca="1">IFERROR(SMALL(IF(($H$3:$H$401=$N361)*($H$3:$H$401&lt;&gt;""),$C$3:$C$401),COLUMNS($Q:V)),"-")</f>
        <v>-</v>
      </c>
      <c r="W361" s="63" t="str">
        <f t="array" aca="1" ref="W361" ca="1">IFERROR(SMALL(IF(($H$3:$H$401=$N361)*($H$3:$H$401&lt;&gt;""),$C$3:$C$401),COLUMNS($Q:W)),"-")</f>
        <v>-</v>
      </c>
      <c r="X361" s="63" t="str">
        <f t="array" aca="1" ref="X361" ca="1">IFERROR(SMALL(IF(($H$3:$H$401=$N361)*($H$3:$H$401&lt;&gt;""),$C$3:$C$401),COLUMNS($Q:X)),"-")</f>
        <v>-</v>
      </c>
      <c r="Y361" s="63" t="str">
        <f t="array" aca="1" ref="Y361" ca="1">IFERROR(SMALL(IF(($H$3:$H$401=$N361)*($H$3:$H$401&lt;&gt;""),$C$3:$C$401),COLUMNS($Q:Y)),"-")</f>
        <v>-</v>
      </c>
      <c r="Z361" s="63" t="str">
        <f t="array" aca="1" ref="Z361" ca="1">IFERROR(SMALL(IF(($H$3:$H$401=$N361)*($H$3:$H$401&lt;&gt;""),$C$3:$C$401),COLUMNS($Q:Z)),"-")</f>
        <v>-</v>
      </c>
      <c r="AA361" s="40" t="str">
        <f t="array" aca="1" ref="AA361" ca="1">IFERROR(SMALL(IF(($H$3:$H$401=$N361)*($H$3:$H$401&lt;&gt;""),$C$3:$C$401),COLUMNS($Q:AA)),"-")</f>
        <v>-</v>
      </c>
      <c r="AB361" s="63" t="str">
        <f t="array" aca="1" ref="AB361" ca="1">IFERROR(SMALL(IF(($H$3:$H$401=$N361)*($H$3:$H$401&lt;&gt;""),$C$3:$C$401),COLUMNS($Q:AB)),"-")</f>
        <v>-</v>
      </c>
      <c r="AC361" s="63" t="str">
        <f t="array" aca="1" ref="AC361" ca="1">IFERROR(SMALL(IF(($H$3:$H$401=$N361)*($H$3:$H$401&lt;&gt;""),$C$3:$C$401),COLUMNS($Q:AC)),"-")</f>
        <v>-</v>
      </c>
      <c r="AD361" s="63" t="str">
        <f t="array" aca="1" ref="AD361" ca="1">IFERROR(SMALL(IF(($H$3:$H$401=$N361)*($H$3:$H$401&lt;&gt;""),$C$3:$C$401),COLUMNS($Q:AD)),"-")</f>
        <v>-</v>
      </c>
      <c r="AE361" s="63" t="str">
        <f t="array" aca="1" ref="AE361" ca="1">IFERROR(SMALL(IF(($H$3:$H$401=$N361)*($H$3:$H$401&lt;&gt;""),$C$3:$C$401),COLUMNS($Q:AE)),"-")</f>
        <v>-</v>
      </c>
    </row>
    <row r="362" spans="2:31" ht="13">
      <c r="B362" s="175"/>
      <c r="C362" s="19">
        <v>360</v>
      </c>
      <c r="D362" s="22" t="str">
        <f t="array" ref="D362">IF(ISERROR(INDEX(DossardsARV,MATCH($A$3&amp;C362,triselcourse&amp;claselcourARV,0))),"-",INDEX(DossardsARV,MATCH($A$3&amp;C362,triselcourse&amp;claselcourARV,0)))</f>
        <v>-</v>
      </c>
      <c r="E362" s="117" t="str">
        <f t="shared" si="47"/>
        <v>-</v>
      </c>
      <c r="F362" s="117" t="str">
        <f t="shared" si="48"/>
        <v>-</v>
      </c>
      <c r="G362" s="21" t="str">
        <f t="array" ref="G362">IF($D362="","",IF(ISERROR(INDEX(TempsARV,MATCH($A$3&amp;D362,triselcourse&amp;DossardsARV,0))),"-",INDEX(TempsARV,MATCH($A$3&amp;D362,triselcourse&amp;DossardsARV,0))))</f>
        <v>-</v>
      </c>
      <c r="H362" s="117" t="str">
        <f t="shared" si="49"/>
        <v/>
      </c>
      <c r="I362" s="117" t="str">
        <f t="shared" si="50"/>
        <v/>
      </c>
      <c r="J362" s="117" t="str">
        <f t="shared" si="51"/>
        <v/>
      </c>
      <c r="K362" s="117" t="str">
        <f t="shared" si="52"/>
        <v/>
      </c>
      <c r="L362" s="62" t="str">
        <f t="array" aca="1" ref="L362" ca="1">IF(ISBLANK($C362),"",IF(OR(COUNTIF(clubARV5,H362)&lt;choixt5,COUNTIF($H$2:H361,H362)),"",SUM(SMALL(IF(clubARV5=H362,$C$3:$C$401),ROW(INDIRECT("1:"&amp;choixt5))))+ROW()/9^9))</f>
        <v/>
      </c>
      <c r="M362" s="36" t="str">
        <f ca="1">IF(N362="","",ROWS(M$3:M362))</f>
        <v/>
      </c>
      <c r="N362" s="1" t="str">
        <f ca="1">IF(COUNT(POINTS1b5)&lt;ROWS(N$3:N362),"",INDEX(clubARV5,MATCH(P362,POINTS1b5,0)))</f>
        <v/>
      </c>
      <c r="O362" s="1">
        <f t="shared" ca="1" si="53"/>
        <v>399</v>
      </c>
      <c r="P362" s="2" t="str">
        <f ca="1">IF(COUNT(POINTS1b5)&lt;ROWS(P$3:P362),"",SMALL(POINTS1b5,ROWS(P$3:P362)))</f>
        <v/>
      </c>
      <c r="Q362" s="40" t="str">
        <f t="array" aca="1" ref="Q362" ca="1">IFERROR(SMALL(IF(($H$3:$H$401=$N362)*($H$3:$H$401&lt;&gt;""),$C$3:$C$401),COLUMNS($Q:Q)),"-")</f>
        <v>-</v>
      </c>
      <c r="R362" s="63" t="str">
        <f t="array" aca="1" ref="R362" ca="1">IFERROR(SMALL(IF(($H$3:$H$401=$N362)*($H$3:$H$401&lt;&gt;""),$C$3:$C$401),COLUMNS($Q:R)),"-")</f>
        <v>-</v>
      </c>
      <c r="S362" s="63" t="str">
        <f t="array" aca="1" ref="S362" ca="1">IFERROR(SMALL(IF(($H$3:$H$401=$N362)*($H$3:$H$401&lt;&gt;""),$C$3:$C$401),COLUMNS($Q:S)),"-")</f>
        <v>-</v>
      </c>
      <c r="T362" s="63" t="str">
        <f t="array" aca="1" ref="T362" ca="1">IFERROR(SMALL(IF(($H$3:$H$401=$N362)*($H$3:$H$401&lt;&gt;""),$C$3:$C$401),COLUMNS($Q:T)),"-")</f>
        <v>-</v>
      </c>
      <c r="U362" s="63" t="str">
        <f t="array" aca="1" ref="U362" ca="1">IFERROR(SMALL(IF(($H$3:$H$401=$N362)*($H$3:$H$401&lt;&gt;""),$C$3:$C$401),COLUMNS($Q:U)),"-")</f>
        <v>-</v>
      </c>
      <c r="V362" s="40" t="str">
        <f t="array" aca="1" ref="V362" ca="1">IFERROR(SMALL(IF(($H$3:$H$401=$N362)*($H$3:$H$401&lt;&gt;""),$C$3:$C$401),COLUMNS($Q:V)),"-")</f>
        <v>-</v>
      </c>
      <c r="W362" s="63" t="str">
        <f t="array" aca="1" ref="W362" ca="1">IFERROR(SMALL(IF(($H$3:$H$401=$N362)*($H$3:$H$401&lt;&gt;""),$C$3:$C$401),COLUMNS($Q:W)),"-")</f>
        <v>-</v>
      </c>
      <c r="X362" s="63" t="str">
        <f t="array" aca="1" ref="X362" ca="1">IFERROR(SMALL(IF(($H$3:$H$401=$N362)*($H$3:$H$401&lt;&gt;""),$C$3:$C$401),COLUMNS($Q:X)),"-")</f>
        <v>-</v>
      </c>
      <c r="Y362" s="63" t="str">
        <f t="array" aca="1" ref="Y362" ca="1">IFERROR(SMALL(IF(($H$3:$H$401=$N362)*($H$3:$H$401&lt;&gt;""),$C$3:$C$401),COLUMNS($Q:Y)),"-")</f>
        <v>-</v>
      </c>
      <c r="Z362" s="63" t="str">
        <f t="array" aca="1" ref="Z362" ca="1">IFERROR(SMALL(IF(($H$3:$H$401=$N362)*($H$3:$H$401&lt;&gt;""),$C$3:$C$401),COLUMNS($Q:Z)),"-")</f>
        <v>-</v>
      </c>
      <c r="AA362" s="40" t="str">
        <f t="array" aca="1" ref="AA362" ca="1">IFERROR(SMALL(IF(($H$3:$H$401=$N362)*($H$3:$H$401&lt;&gt;""),$C$3:$C$401),COLUMNS($Q:AA)),"-")</f>
        <v>-</v>
      </c>
      <c r="AB362" s="63" t="str">
        <f t="array" aca="1" ref="AB362" ca="1">IFERROR(SMALL(IF(($H$3:$H$401=$N362)*($H$3:$H$401&lt;&gt;""),$C$3:$C$401),COLUMNS($Q:AB)),"-")</f>
        <v>-</v>
      </c>
      <c r="AC362" s="63" t="str">
        <f t="array" aca="1" ref="AC362" ca="1">IFERROR(SMALL(IF(($H$3:$H$401=$N362)*($H$3:$H$401&lt;&gt;""),$C$3:$C$401),COLUMNS($Q:AC)),"-")</f>
        <v>-</v>
      </c>
      <c r="AD362" s="63" t="str">
        <f t="array" aca="1" ref="AD362" ca="1">IFERROR(SMALL(IF(($H$3:$H$401=$N362)*($H$3:$H$401&lt;&gt;""),$C$3:$C$401),COLUMNS($Q:AD)),"-")</f>
        <v>-</v>
      </c>
      <c r="AE362" s="63" t="str">
        <f t="array" aca="1" ref="AE362" ca="1">IFERROR(SMALL(IF(($H$3:$H$401=$N362)*($H$3:$H$401&lt;&gt;""),$C$3:$C$401),COLUMNS($Q:AE)),"-")</f>
        <v>-</v>
      </c>
    </row>
    <row r="363" spans="2:31" ht="13">
      <c r="B363" s="175"/>
      <c r="C363" s="19">
        <v>361</v>
      </c>
      <c r="D363" s="22" t="str">
        <f t="array" ref="D363">IF(ISERROR(INDEX(DossardsARV,MATCH($A$3&amp;C363,triselcourse&amp;claselcourARV,0))),"-",INDEX(DossardsARV,MATCH($A$3&amp;C363,triselcourse&amp;claselcourARV,0)))</f>
        <v>-</v>
      </c>
      <c r="E363" s="117" t="str">
        <f t="shared" si="47"/>
        <v>-</v>
      </c>
      <c r="F363" s="117" t="str">
        <f t="shared" si="48"/>
        <v>-</v>
      </c>
      <c r="G363" s="21" t="str">
        <f t="array" ref="G363">IF($D363="","",IF(ISERROR(INDEX(TempsARV,MATCH($A$3&amp;D363,triselcourse&amp;DossardsARV,0))),"-",INDEX(TempsARV,MATCH($A$3&amp;D363,triselcourse&amp;DossardsARV,0))))</f>
        <v>-</v>
      </c>
      <c r="H363" s="117" t="str">
        <f t="shared" si="49"/>
        <v/>
      </c>
      <c r="I363" s="117" t="str">
        <f t="shared" si="50"/>
        <v/>
      </c>
      <c r="J363" s="117" t="str">
        <f t="shared" si="51"/>
        <v/>
      </c>
      <c r="K363" s="117" t="str">
        <f t="shared" si="52"/>
        <v/>
      </c>
      <c r="L363" s="62" t="str">
        <f t="array" aca="1" ref="L363" ca="1">IF(ISBLANK($C363),"",IF(OR(COUNTIF(clubARV5,H363)&lt;choixt5,COUNTIF($H$2:H362,H363)),"",SUM(SMALL(IF(clubARV5=H363,$C$3:$C$401),ROW(INDIRECT("1:"&amp;choixt5))))+ROW()/9^9))</f>
        <v/>
      </c>
      <c r="M363" s="36" t="str">
        <f ca="1">IF(N363="","",ROWS(M$3:M363))</f>
        <v/>
      </c>
      <c r="N363" s="1" t="str">
        <f ca="1">IF(COUNT(POINTS1b5)&lt;ROWS(N$3:N363),"",INDEX(clubARV5,MATCH(P363,POINTS1b5,0)))</f>
        <v/>
      </c>
      <c r="O363" s="1">
        <f t="shared" ca="1" si="53"/>
        <v>399</v>
      </c>
      <c r="P363" s="2" t="str">
        <f ca="1">IF(COUNT(POINTS1b5)&lt;ROWS(P$3:P363),"",SMALL(POINTS1b5,ROWS(P$3:P363)))</f>
        <v/>
      </c>
      <c r="Q363" s="40" t="str">
        <f t="array" aca="1" ref="Q363" ca="1">IFERROR(SMALL(IF(($H$3:$H$401=$N363)*($H$3:$H$401&lt;&gt;""),$C$3:$C$401),COLUMNS($Q:Q)),"-")</f>
        <v>-</v>
      </c>
      <c r="R363" s="63" t="str">
        <f t="array" aca="1" ref="R363" ca="1">IFERROR(SMALL(IF(($H$3:$H$401=$N363)*($H$3:$H$401&lt;&gt;""),$C$3:$C$401),COLUMNS($Q:R)),"-")</f>
        <v>-</v>
      </c>
      <c r="S363" s="63" t="str">
        <f t="array" aca="1" ref="S363" ca="1">IFERROR(SMALL(IF(($H$3:$H$401=$N363)*($H$3:$H$401&lt;&gt;""),$C$3:$C$401),COLUMNS($Q:S)),"-")</f>
        <v>-</v>
      </c>
      <c r="T363" s="63" t="str">
        <f t="array" aca="1" ref="T363" ca="1">IFERROR(SMALL(IF(($H$3:$H$401=$N363)*($H$3:$H$401&lt;&gt;""),$C$3:$C$401),COLUMNS($Q:T)),"-")</f>
        <v>-</v>
      </c>
      <c r="U363" s="63" t="str">
        <f t="array" aca="1" ref="U363" ca="1">IFERROR(SMALL(IF(($H$3:$H$401=$N363)*($H$3:$H$401&lt;&gt;""),$C$3:$C$401),COLUMNS($Q:U)),"-")</f>
        <v>-</v>
      </c>
      <c r="V363" s="40" t="str">
        <f t="array" aca="1" ref="V363" ca="1">IFERROR(SMALL(IF(($H$3:$H$401=$N363)*($H$3:$H$401&lt;&gt;""),$C$3:$C$401),COLUMNS($Q:V)),"-")</f>
        <v>-</v>
      </c>
      <c r="W363" s="63" t="str">
        <f t="array" aca="1" ref="W363" ca="1">IFERROR(SMALL(IF(($H$3:$H$401=$N363)*($H$3:$H$401&lt;&gt;""),$C$3:$C$401),COLUMNS($Q:W)),"-")</f>
        <v>-</v>
      </c>
      <c r="X363" s="63" t="str">
        <f t="array" aca="1" ref="X363" ca="1">IFERROR(SMALL(IF(($H$3:$H$401=$N363)*($H$3:$H$401&lt;&gt;""),$C$3:$C$401),COLUMNS($Q:X)),"-")</f>
        <v>-</v>
      </c>
      <c r="Y363" s="63" t="str">
        <f t="array" aca="1" ref="Y363" ca="1">IFERROR(SMALL(IF(($H$3:$H$401=$N363)*($H$3:$H$401&lt;&gt;""),$C$3:$C$401),COLUMNS($Q:Y)),"-")</f>
        <v>-</v>
      </c>
      <c r="Z363" s="63" t="str">
        <f t="array" aca="1" ref="Z363" ca="1">IFERROR(SMALL(IF(($H$3:$H$401=$N363)*($H$3:$H$401&lt;&gt;""),$C$3:$C$401),COLUMNS($Q:Z)),"-")</f>
        <v>-</v>
      </c>
      <c r="AA363" s="40" t="str">
        <f t="array" aca="1" ref="AA363" ca="1">IFERROR(SMALL(IF(($H$3:$H$401=$N363)*($H$3:$H$401&lt;&gt;""),$C$3:$C$401),COLUMNS($Q:AA)),"-")</f>
        <v>-</v>
      </c>
      <c r="AB363" s="63" t="str">
        <f t="array" aca="1" ref="AB363" ca="1">IFERROR(SMALL(IF(($H$3:$H$401=$N363)*($H$3:$H$401&lt;&gt;""),$C$3:$C$401),COLUMNS($Q:AB)),"-")</f>
        <v>-</v>
      </c>
      <c r="AC363" s="63" t="str">
        <f t="array" aca="1" ref="AC363" ca="1">IFERROR(SMALL(IF(($H$3:$H$401=$N363)*($H$3:$H$401&lt;&gt;""),$C$3:$C$401),COLUMNS($Q:AC)),"-")</f>
        <v>-</v>
      </c>
      <c r="AD363" s="63" t="str">
        <f t="array" aca="1" ref="AD363" ca="1">IFERROR(SMALL(IF(($H$3:$H$401=$N363)*($H$3:$H$401&lt;&gt;""),$C$3:$C$401),COLUMNS($Q:AD)),"-")</f>
        <v>-</v>
      </c>
      <c r="AE363" s="63" t="str">
        <f t="array" aca="1" ref="AE363" ca="1">IFERROR(SMALL(IF(($H$3:$H$401=$N363)*($H$3:$H$401&lt;&gt;""),$C$3:$C$401),COLUMNS($Q:AE)),"-")</f>
        <v>-</v>
      </c>
    </row>
    <row r="364" spans="2:31" ht="13">
      <c r="B364" s="175"/>
      <c r="C364" s="19">
        <v>362</v>
      </c>
      <c r="D364" s="22" t="str">
        <f t="array" ref="D364">IF(ISERROR(INDEX(DossardsARV,MATCH($A$3&amp;C364,triselcourse&amp;claselcourARV,0))),"-",INDEX(DossardsARV,MATCH($A$3&amp;C364,triselcourse&amp;claselcourARV,0)))</f>
        <v>-</v>
      </c>
      <c r="E364" s="117" t="str">
        <f t="shared" ref="E364:E401" si="54">IFERROR(IF($D364="","",VLOOKUP($D364,base,2,FALSE)),"-")</f>
        <v>-</v>
      </c>
      <c r="F364" s="117" t="str">
        <f t="shared" ref="F364:F401" si="55">IFERROR(IF($D364="","",VLOOKUP($D364,base,3,FALSE)),"-")</f>
        <v>-</v>
      </c>
      <c r="G364" s="21" t="str">
        <f t="array" ref="G364">IF($D364="","",IF(ISERROR(INDEX(TempsARV,MATCH($A$3&amp;D364,triselcourse&amp;DossardsARV,0))),"-",INDEX(TempsARV,MATCH($A$3&amp;D364,triselcourse&amp;DossardsARV,0))))</f>
        <v>-</v>
      </c>
      <c r="H364" s="117" t="str">
        <f t="shared" ref="H364:H401" si="56">IFERROR(IF($D364="-","",VLOOKUP($D364,base,6,FALSE)),"-")</f>
        <v/>
      </c>
      <c r="I364" s="117" t="str">
        <f t="shared" ref="I364:I401" si="57">IFERROR(IF($D364="-","",VLOOKUP($D364,base,9,FALSE)),"-")</f>
        <v/>
      </c>
      <c r="J364" s="117" t="str">
        <f t="shared" ref="J364:J401" si="58">IFERROR(IF($D364="-","",VLOOKUP($D364,base,5,FALSE)),"-")</f>
        <v/>
      </c>
      <c r="K364" s="117" t="str">
        <f t="shared" ref="K364:K401" si="59">IFERROR(IF($D364="-","",VLOOKUP($D364,base,8,FALSE)),"-")</f>
        <v/>
      </c>
      <c r="L364" s="62" t="str">
        <f t="array" aca="1" ref="L364" ca="1">IF(ISBLANK($C364),"",IF(OR(COUNTIF(clubARV5,H364)&lt;choixt5,COUNTIF($H$2:H363,H364)),"",SUM(SMALL(IF(clubARV5=H364,$C$3:$C$401),ROW(INDIRECT("1:"&amp;choixt5))))+ROW()/9^9))</f>
        <v/>
      </c>
      <c r="M364" s="36" t="str">
        <f ca="1">IF(N364="","",ROWS(M$3:M364))</f>
        <v/>
      </c>
      <c r="N364" s="1" t="str">
        <f ca="1">IF(COUNT(POINTS1b5)&lt;ROWS(N$3:N364),"",INDEX(clubARV5,MATCH(P364,POINTS1b5,0)))</f>
        <v/>
      </c>
      <c r="O364" s="1">
        <f t="shared" ca="1" si="53"/>
        <v>399</v>
      </c>
      <c r="P364" s="2" t="str">
        <f ca="1">IF(COUNT(POINTS1b5)&lt;ROWS(P$3:P364),"",SMALL(POINTS1b5,ROWS(P$3:P364)))</f>
        <v/>
      </c>
      <c r="Q364" s="40" t="str">
        <f t="array" aca="1" ref="Q364" ca="1">IFERROR(SMALL(IF(($H$3:$H$401=$N364)*($H$3:$H$401&lt;&gt;""),$C$3:$C$401),COLUMNS($Q:Q)),"-")</f>
        <v>-</v>
      </c>
      <c r="R364" s="63" t="str">
        <f t="array" aca="1" ref="R364" ca="1">IFERROR(SMALL(IF(($H$3:$H$401=$N364)*($H$3:$H$401&lt;&gt;""),$C$3:$C$401),COLUMNS($Q:R)),"-")</f>
        <v>-</v>
      </c>
      <c r="S364" s="63" t="str">
        <f t="array" aca="1" ref="S364" ca="1">IFERROR(SMALL(IF(($H$3:$H$401=$N364)*($H$3:$H$401&lt;&gt;""),$C$3:$C$401),COLUMNS($Q:S)),"-")</f>
        <v>-</v>
      </c>
      <c r="T364" s="63" t="str">
        <f t="array" aca="1" ref="T364" ca="1">IFERROR(SMALL(IF(($H$3:$H$401=$N364)*($H$3:$H$401&lt;&gt;""),$C$3:$C$401),COLUMNS($Q:T)),"-")</f>
        <v>-</v>
      </c>
      <c r="U364" s="63" t="str">
        <f t="array" aca="1" ref="U364" ca="1">IFERROR(SMALL(IF(($H$3:$H$401=$N364)*($H$3:$H$401&lt;&gt;""),$C$3:$C$401),COLUMNS($Q:U)),"-")</f>
        <v>-</v>
      </c>
      <c r="V364" s="40" t="str">
        <f t="array" aca="1" ref="V364" ca="1">IFERROR(SMALL(IF(($H$3:$H$401=$N364)*($H$3:$H$401&lt;&gt;""),$C$3:$C$401),COLUMNS($Q:V)),"-")</f>
        <v>-</v>
      </c>
      <c r="W364" s="63" t="str">
        <f t="array" aca="1" ref="W364" ca="1">IFERROR(SMALL(IF(($H$3:$H$401=$N364)*($H$3:$H$401&lt;&gt;""),$C$3:$C$401),COLUMNS($Q:W)),"-")</f>
        <v>-</v>
      </c>
      <c r="X364" s="63" t="str">
        <f t="array" aca="1" ref="X364" ca="1">IFERROR(SMALL(IF(($H$3:$H$401=$N364)*($H$3:$H$401&lt;&gt;""),$C$3:$C$401),COLUMNS($Q:X)),"-")</f>
        <v>-</v>
      </c>
      <c r="Y364" s="63" t="str">
        <f t="array" aca="1" ref="Y364" ca="1">IFERROR(SMALL(IF(($H$3:$H$401=$N364)*($H$3:$H$401&lt;&gt;""),$C$3:$C$401),COLUMNS($Q:Y)),"-")</f>
        <v>-</v>
      </c>
      <c r="Z364" s="63" t="str">
        <f t="array" aca="1" ref="Z364" ca="1">IFERROR(SMALL(IF(($H$3:$H$401=$N364)*($H$3:$H$401&lt;&gt;""),$C$3:$C$401),COLUMNS($Q:Z)),"-")</f>
        <v>-</v>
      </c>
      <c r="AA364" s="40" t="str">
        <f t="array" aca="1" ref="AA364" ca="1">IFERROR(SMALL(IF(($H$3:$H$401=$N364)*($H$3:$H$401&lt;&gt;""),$C$3:$C$401),COLUMNS($Q:AA)),"-")</f>
        <v>-</v>
      </c>
      <c r="AB364" s="63" t="str">
        <f t="array" aca="1" ref="AB364" ca="1">IFERROR(SMALL(IF(($H$3:$H$401=$N364)*($H$3:$H$401&lt;&gt;""),$C$3:$C$401),COLUMNS($Q:AB)),"-")</f>
        <v>-</v>
      </c>
      <c r="AC364" s="63" t="str">
        <f t="array" aca="1" ref="AC364" ca="1">IFERROR(SMALL(IF(($H$3:$H$401=$N364)*($H$3:$H$401&lt;&gt;""),$C$3:$C$401),COLUMNS($Q:AC)),"-")</f>
        <v>-</v>
      </c>
      <c r="AD364" s="63" t="str">
        <f t="array" aca="1" ref="AD364" ca="1">IFERROR(SMALL(IF(($H$3:$H$401=$N364)*($H$3:$H$401&lt;&gt;""),$C$3:$C$401),COLUMNS($Q:AD)),"-")</f>
        <v>-</v>
      </c>
      <c r="AE364" s="63" t="str">
        <f t="array" aca="1" ref="AE364" ca="1">IFERROR(SMALL(IF(($H$3:$H$401=$N364)*($H$3:$H$401&lt;&gt;""),$C$3:$C$401),COLUMNS($Q:AE)),"-")</f>
        <v>-</v>
      </c>
    </row>
    <row r="365" spans="2:31" ht="13">
      <c r="B365" s="175"/>
      <c r="C365" s="19">
        <v>363</v>
      </c>
      <c r="D365" s="22" t="str">
        <f t="array" ref="D365">IF(ISERROR(INDEX(DossardsARV,MATCH($A$3&amp;C365,triselcourse&amp;claselcourARV,0))),"-",INDEX(DossardsARV,MATCH($A$3&amp;C365,triselcourse&amp;claselcourARV,0)))</f>
        <v>-</v>
      </c>
      <c r="E365" s="117" t="str">
        <f t="shared" si="54"/>
        <v>-</v>
      </c>
      <c r="F365" s="117" t="str">
        <f t="shared" si="55"/>
        <v>-</v>
      </c>
      <c r="G365" s="21" t="str">
        <f t="array" ref="G365">IF($D365="","",IF(ISERROR(INDEX(TempsARV,MATCH($A$3&amp;D365,triselcourse&amp;DossardsARV,0))),"-",INDEX(TempsARV,MATCH($A$3&amp;D365,triselcourse&amp;DossardsARV,0))))</f>
        <v>-</v>
      </c>
      <c r="H365" s="117" t="str">
        <f t="shared" si="56"/>
        <v/>
      </c>
      <c r="I365" s="117" t="str">
        <f t="shared" si="57"/>
        <v/>
      </c>
      <c r="J365" s="117" t="str">
        <f t="shared" si="58"/>
        <v/>
      </c>
      <c r="K365" s="117" t="str">
        <f t="shared" si="59"/>
        <v/>
      </c>
      <c r="L365" s="62" t="str">
        <f t="array" aca="1" ref="L365" ca="1">IF(ISBLANK($C365),"",IF(OR(COUNTIF(clubARV5,H365)&lt;choixt5,COUNTIF($H$2:H364,H365)),"",SUM(SMALL(IF(clubARV5=H365,$C$3:$C$401),ROW(INDIRECT("1:"&amp;choixt5))))+ROW()/9^9))</f>
        <v/>
      </c>
      <c r="M365" s="36" t="str">
        <f ca="1">IF(N365="","",ROWS(M$3:M365))</f>
        <v/>
      </c>
      <c r="N365" s="1" t="str">
        <f ca="1">IF(COUNT(POINTS1b5)&lt;ROWS(N$3:N365),"",INDEX(clubARV5,MATCH(P365,POINTS1b5,0)))</f>
        <v/>
      </c>
      <c r="O365" s="1">
        <f t="shared" ca="1" si="53"/>
        <v>399</v>
      </c>
      <c r="P365" s="2" t="str">
        <f ca="1">IF(COUNT(POINTS1b5)&lt;ROWS(P$3:P365),"",SMALL(POINTS1b5,ROWS(P$3:P365)))</f>
        <v/>
      </c>
      <c r="Q365" s="40" t="str">
        <f t="array" aca="1" ref="Q365" ca="1">IFERROR(SMALL(IF(($H$3:$H$401=$N365)*($H$3:$H$401&lt;&gt;""),$C$3:$C$401),COLUMNS($Q:Q)),"-")</f>
        <v>-</v>
      </c>
      <c r="R365" s="63" t="str">
        <f t="array" aca="1" ref="R365" ca="1">IFERROR(SMALL(IF(($H$3:$H$401=$N365)*($H$3:$H$401&lt;&gt;""),$C$3:$C$401),COLUMNS($Q:R)),"-")</f>
        <v>-</v>
      </c>
      <c r="S365" s="63" t="str">
        <f t="array" aca="1" ref="S365" ca="1">IFERROR(SMALL(IF(($H$3:$H$401=$N365)*($H$3:$H$401&lt;&gt;""),$C$3:$C$401),COLUMNS($Q:S)),"-")</f>
        <v>-</v>
      </c>
      <c r="T365" s="63" t="str">
        <f t="array" aca="1" ref="T365" ca="1">IFERROR(SMALL(IF(($H$3:$H$401=$N365)*($H$3:$H$401&lt;&gt;""),$C$3:$C$401),COLUMNS($Q:T)),"-")</f>
        <v>-</v>
      </c>
      <c r="U365" s="63" t="str">
        <f t="array" aca="1" ref="U365" ca="1">IFERROR(SMALL(IF(($H$3:$H$401=$N365)*($H$3:$H$401&lt;&gt;""),$C$3:$C$401),COLUMNS($Q:U)),"-")</f>
        <v>-</v>
      </c>
      <c r="V365" s="40" t="str">
        <f t="array" aca="1" ref="V365" ca="1">IFERROR(SMALL(IF(($H$3:$H$401=$N365)*($H$3:$H$401&lt;&gt;""),$C$3:$C$401),COLUMNS($Q:V)),"-")</f>
        <v>-</v>
      </c>
      <c r="W365" s="63" t="str">
        <f t="array" aca="1" ref="W365" ca="1">IFERROR(SMALL(IF(($H$3:$H$401=$N365)*($H$3:$H$401&lt;&gt;""),$C$3:$C$401),COLUMNS($Q:W)),"-")</f>
        <v>-</v>
      </c>
      <c r="X365" s="63" t="str">
        <f t="array" aca="1" ref="X365" ca="1">IFERROR(SMALL(IF(($H$3:$H$401=$N365)*($H$3:$H$401&lt;&gt;""),$C$3:$C$401),COLUMNS($Q:X)),"-")</f>
        <v>-</v>
      </c>
      <c r="Y365" s="63" t="str">
        <f t="array" aca="1" ref="Y365" ca="1">IFERROR(SMALL(IF(($H$3:$H$401=$N365)*($H$3:$H$401&lt;&gt;""),$C$3:$C$401),COLUMNS($Q:Y)),"-")</f>
        <v>-</v>
      </c>
      <c r="Z365" s="63" t="str">
        <f t="array" aca="1" ref="Z365" ca="1">IFERROR(SMALL(IF(($H$3:$H$401=$N365)*($H$3:$H$401&lt;&gt;""),$C$3:$C$401),COLUMNS($Q:Z)),"-")</f>
        <v>-</v>
      </c>
      <c r="AA365" s="40" t="str">
        <f t="array" aca="1" ref="AA365" ca="1">IFERROR(SMALL(IF(($H$3:$H$401=$N365)*($H$3:$H$401&lt;&gt;""),$C$3:$C$401),COLUMNS($Q:AA)),"-")</f>
        <v>-</v>
      </c>
      <c r="AB365" s="63" t="str">
        <f t="array" aca="1" ref="AB365" ca="1">IFERROR(SMALL(IF(($H$3:$H$401=$N365)*($H$3:$H$401&lt;&gt;""),$C$3:$C$401),COLUMNS($Q:AB)),"-")</f>
        <v>-</v>
      </c>
      <c r="AC365" s="63" t="str">
        <f t="array" aca="1" ref="AC365" ca="1">IFERROR(SMALL(IF(($H$3:$H$401=$N365)*($H$3:$H$401&lt;&gt;""),$C$3:$C$401),COLUMNS($Q:AC)),"-")</f>
        <v>-</v>
      </c>
      <c r="AD365" s="63" t="str">
        <f t="array" aca="1" ref="AD365" ca="1">IFERROR(SMALL(IF(($H$3:$H$401=$N365)*($H$3:$H$401&lt;&gt;""),$C$3:$C$401),COLUMNS($Q:AD)),"-")</f>
        <v>-</v>
      </c>
      <c r="AE365" s="63" t="str">
        <f t="array" aca="1" ref="AE365" ca="1">IFERROR(SMALL(IF(($H$3:$H$401=$N365)*($H$3:$H$401&lt;&gt;""),$C$3:$C$401),COLUMNS($Q:AE)),"-")</f>
        <v>-</v>
      </c>
    </row>
    <row r="366" spans="2:31" ht="13">
      <c r="B366" s="175"/>
      <c r="C366" s="19">
        <v>364</v>
      </c>
      <c r="D366" s="22" t="str">
        <f t="array" ref="D366">IF(ISERROR(INDEX(DossardsARV,MATCH($A$3&amp;C366,triselcourse&amp;claselcourARV,0))),"-",INDEX(DossardsARV,MATCH($A$3&amp;C366,triselcourse&amp;claselcourARV,0)))</f>
        <v>-</v>
      </c>
      <c r="E366" s="117" t="str">
        <f t="shared" si="54"/>
        <v>-</v>
      </c>
      <c r="F366" s="117" t="str">
        <f t="shared" si="55"/>
        <v>-</v>
      </c>
      <c r="G366" s="21" t="str">
        <f t="array" ref="G366">IF($D366="","",IF(ISERROR(INDEX(TempsARV,MATCH($A$3&amp;D366,triselcourse&amp;DossardsARV,0))),"-",INDEX(TempsARV,MATCH($A$3&amp;D366,triselcourse&amp;DossardsARV,0))))</f>
        <v>-</v>
      </c>
      <c r="H366" s="117" t="str">
        <f t="shared" si="56"/>
        <v/>
      </c>
      <c r="I366" s="117" t="str">
        <f t="shared" si="57"/>
        <v/>
      </c>
      <c r="J366" s="117" t="str">
        <f t="shared" si="58"/>
        <v/>
      </c>
      <c r="K366" s="117" t="str">
        <f t="shared" si="59"/>
        <v/>
      </c>
      <c r="L366" s="62" t="str">
        <f t="array" aca="1" ref="L366" ca="1">IF(ISBLANK($C366),"",IF(OR(COUNTIF(clubARV5,H366)&lt;choixt5,COUNTIF($H$2:H365,H366)),"",SUM(SMALL(IF(clubARV5=H366,$C$3:$C$401),ROW(INDIRECT("1:"&amp;choixt5))))+ROW()/9^9))</f>
        <v/>
      </c>
      <c r="M366" s="36" t="str">
        <f ca="1">IF(N366="","",ROWS(M$3:M366))</f>
        <v/>
      </c>
      <c r="N366" s="1" t="str">
        <f ca="1">IF(COUNT(POINTS1b5)&lt;ROWS(N$3:N366),"",INDEX(clubARV5,MATCH(P366,POINTS1b5,0)))</f>
        <v/>
      </c>
      <c r="O366" s="1">
        <f t="shared" ca="1" si="53"/>
        <v>399</v>
      </c>
      <c r="P366" s="2" t="str">
        <f ca="1">IF(COUNT(POINTS1b5)&lt;ROWS(P$3:P366),"",SMALL(POINTS1b5,ROWS(P$3:P366)))</f>
        <v/>
      </c>
      <c r="Q366" s="40" t="str">
        <f t="array" aca="1" ref="Q366" ca="1">IFERROR(SMALL(IF(($H$3:$H$401=$N366)*($H$3:$H$401&lt;&gt;""),$C$3:$C$401),COLUMNS($Q:Q)),"-")</f>
        <v>-</v>
      </c>
      <c r="R366" s="63" t="str">
        <f t="array" aca="1" ref="R366" ca="1">IFERROR(SMALL(IF(($H$3:$H$401=$N366)*($H$3:$H$401&lt;&gt;""),$C$3:$C$401),COLUMNS($Q:R)),"-")</f>
        <v>-</v>
      </c>
      <c r="S366" s="63" t="str">
        <f t="array" aca="1" ref="S366" ca="1">IFERROR(SMALL(IF(($H$3:$H$401=$N366)*($H$3:$H$401&lt;&gt;""),$C$3:$C$401),COLUMNS($Q:S)),"-")</f>
        <v>-</v>
      </c>
      <c r="T366" s="63" t="str">
        <f t="array" aca="1" ref="T366" ca="1">IFERROR(SMALL(IF(($H$3:$H$401=$N366)*($H$3:$H$401&lt;&gt;""),$C$3:$C$401),COLUMNS($Q:T)),"-")</f>
        <v>-</v>
      </c>
      <c r="U366" s="63" t="str">
        <f t="array" aca="1" ref="U366" ca="1">IFERROR(SMALL(IF(($H$3:$H$401=$N366)*($H$3:$H$401&lt;&gt;""),$C$3:$C$401),COLUMNS($Q:U)),"-")</f>
        <v>-</v>
      </c>
      <c r="V366" s="40" t="str">
        <f t="array" aca="1" ref="V366" ca="1">IFERROR(SMALL(IF(($H$3:$H$401=$N366)*($H$3:$H$401&lt;&gt;""),$C$3:$C$401),COLUMNS($Q:V)),"-")</f>
        <v>-</v>
      </c>
      <c r="W366" s="63" t="str">
        <f t="array" aca="1" ref="W366" ca="1">IFERROR(SMALL(IF(($H$3:$H$401=$N366)*($H$3:$H$401&lt;&gt;""),$C$3:$C$401),COLUMNS($Q:W)),"-")</f>
        <v>-</v>
      </c>
      <c r="X366" s="63" t="str">
        <f t="array" aca="1" ref="X366" ca="1">IFERROR(SMALL(IF(($H$3:$H$401=$N366)*($H$3:$H$401&lt;&gt;""),$C$3:$C$401),COLUMNS($Q:X)),"-")</f>
        <v>-</v>
      </c>
      <c r="Y366" s="63" t="str">
        <f t="array" aca="1" ref="Y366" ca="1">IFERROR(SMALL(IF(($H$3:$H$401=$N366)*($H$3:$H$401&lt;&gt;""),$C$3:$C$401),COLUMNS($Q:Y)),"-")</f>
        <v>-</v>
      </c>
      <c r="Z366" s="63" t="str">
        <f t="array" aca="1" ref="Z366" ca="1">IFERROR(SMALL(IF(($H$3:$H$401=$N366)*($H$3:$H$401&lt;&gt;""),$C$3:$C$401),COLUMNS($Q:Z)),"-")</f>
        <v>-</v>
      </c>
      <c r="AA366" s="40" t="str">
        <f t="array" aca="1" ref="AA366" ca="1">IFERROR(SMALL(IF(($H$3:$H$401=$N366)*($H$3:$H$401&lt;&gt;""),$C$3:$C$401),COLUMNS($Q:AA)),"-")</f>
        <v>-</v>
      </c>
      <c r="AB366" s="63" t="str">
        <f t="array" aca="1" ref="AB366" ca="1">IFERROR(SMALL(IF(($H$3:$H$401=$N366)*($H$3:$H$401&lt;&gt;""),$C$3:$C$401),COLUMNS($Q:AB)),"-")</f>
        <v>-</v>
      </c>
      <c r="AC366" s="63" t="str">
        <f t="array" aca="1" ref="AC366" ca="1">IFERROR(SMALL(IF(($H$3:$H$401=$N366)*($H$3:$H$401&lt;&gt;""),$C$3:$C$401),COLUMNS($Q:AC)),"-")</f>
        <v>-</v>
      </c>
      <c r="AD366" s="63" t="str">
        <f t="array" aca="1" ref="AD366" ca="1">IFERROR(SMALL(IF(($H$3:$H$401=$N366)*($H$3:$H$401&lt;&gt;""),$C$3:$C$401),COLUMNS($Q:AD)),"-")</f>
        <v>-</v>
      </c>
      <c r="AE366" s="63" t="str">
        <f t="array" aca="1" ref="AE366" ca="1">IFERROR(SMALL(IF(($H$3:$H$401=$N366)*($H$3:$H$401&lt;&gt;""),$C$3:$C$401),COLUMNS($Q:AE)),"-")</f>
        <v>-</v>
      </c>
    </row>
    <row r="367" spans="2:31" ht="13">
      <c r="B367" s="175"/>
      <c r="C367" s="19">
        <v>365</v>
      </c>
      <c r="D367" s="22" t="str">
        <f t="array" ref="D367">IF(ISERROR(INDEX(DossardsARV,MATCH($A$3&amp;C367,triselcourse&amp;claselcourARV,0))),"-",INDEX(DossardsARV,MATCH($A$3&amp;C367,triselcourse&amp;claselcourARV,0)))</f>
        <v>-</v>
      </c>
      <c r="E367" s="117" t="str">
        <f t="shared" si="54"/>
        <v>-</v>
      </c>
      <c r="F367" s="117" t="str">
        <f t="shared" si="55"/>
        <v>-</v>
      </c>
      <c r="G367" s="21" t="str">
        <f t="array" ref="G367">IF($D367="","",IF(ISERROR(INDEX(TempsARV,MATCH($A$3&amp;D367,triselcourse&amp;DossardsARV,0))),"-",INDEX(TempsARV,MATCH($A$3&amp;D367,triselcourse&amp;DossardsARV,0))))</f>
        <v>-</v>
      </c>
      <c r="H367" s="117" t="str">
        <f t="shared" si="56"/>
        <v/>
      </c>
      <c r="I367" s="117" t="str">
        <f t="shared" si="57"/>
        <v/>
      </c>
      <c r="J367" s="117" t="str">
        <f t="shared" si="58"/>
        <v/>
      </c>
      <c r="K367" s="117" t="str">
        <f t="shared" si="59"/>
        <v/>
      </c>
      <c r="L367" s="62" t="str">
        <f t="array" aca="1" ref="L367" ca="1">IF(ISBLANK($C367),"",IF(OR(COUNTIF(clubARV5,H367)&lt;choixt5,COUNTIF($H$2:H366,H367)),"",SUM(SMALL(IF(clubARV5=H367,$C$3:$C$401),ROW(INDIRECT("1:"&amp;choixt5))))+ROW()/9^9))</f>
        <v/>
      </c>
      <c r="M367" s="36" t="str">
        <f ca="1">IF(N367="","",ROWS(M$3:M367))</f>
        <v/>
      </c>
      <c r="N367" s="1" t="str">
        <f ca="1">IF(COUNT(POINTS1b5)&lt;ROWS(N$3:N367),"",INDEX(clubARV5,MATCH(P367,POINTS1b5,0)))</f>
        <v/>
      </c>
      <c r="O367" s="1">
        <f t="shared" ca="1" si="53"/>
        <v>399</v>
      </c>
      <c r="P367" s="2" t="str">
        <f ca="1">IF(COUNT(POINTS1b5)&lt;ROWS(P$3:P367),"",SMALL(POINTS1b5,ROWS(P$3:P367)))</f>
        <v/>
      </c>
      <c r="Q367" s="40" t="str">
        <f t="array" aca="1" ref="Q367" ca="1">IFERROR(SMALL(IF(($H$3:$H$401=$N367)*($H$3:$H$401&lt;&gt;""),$C$3:$C$401),COLUMNS($Q:Q)),"-")</f>
        <v>-</v>
      </c>
      <c r="R367" s="63" t="str">
        <f t="array" aca="1" ref="R367" ca="1">IFERROR(SMALL(IF(($H$3:$H$401=$N367)*($H$3:$H$401&lt;&gt;""),$C$3:$C$401),COLUMNS($Q:R)),"-")</f>
        <v>-</v>
      </c>
      <c r="S367" s="63" t="str">
        <f t="array" aca="1" ref="S367" ca="1">IFERROR(SMALL(IF(($H$3:$H$401=$N367)*($H$3:$H$401&lt;&gt;""),$C$3:$C$401),COLUMNS($Q:S)),"-")</f>
        <v>-</v>
      </c>
      <c r="T367" s="63" t="str">
        <f t="array" aca="1" ref="T367" ca="1">IFERROR(SMALL(IF(($H$3:$H$401=$N367)*($H$3:$H$401&lt;&gt;""),$C$3:$C$401),COLUMNS($Q:T)),"-")</f>
        <v>-</v>
      </c>
      <c r="U367" s="63" t="str">
        <f t="array" aca="1" ref="U367" ca="1">IFERROR(SMALL(IF(($H$3:$H$401=$N367)*($H$3:$H$401&lt;&gt;""),$C$3:$C$401),COLUMNS($Q:U)),"-")</f>
        <v>-</v>
      </c>
      <c r="V367" s="40" t="str">
        <f t="array" aca="1" ref="V367" ca="1">IFERROR(SMALL(IF(($H$3:$H$401=$N367)*($H$3:$H$401&lt;&gt;""),$C$3:$C$401),COLUMNS($Q:V)),"-")</f>
        <v>-</v>
      </c>
      <c r="W367" s="63" t="str">
        <f t="array" aca="1" ref="W367" ca="1">IFERROR(SMALL(IF(($H$3:$H$401=$N367)*($H$3:$H$401&lt;&gt;""),$C$3:$C$401),COLUMNS($Q:W)),"-")</f>
        <v>-</v>
      </c>
      <c r="X367" s="63" t="str">
        <f t="array" aca="1" ref="X367" ca="1">IFERROR(SMALL(IF(($H$3:$H$401=$N367)*($H$3:$H$401&lt;&gt;""),$C$3:$C$401),COLUMNS($Q:X)),"-")</f>
        <v>-</v>
      </c>
      <c r="Y367" s="63" t="str">
        <f t="array" aca="1" ref="Y367" ca="1">IFERROR(SMALL(IF(($H$3:$H$401=$N367)*($H$3:$H$401&lt;&gt;""),$C$3:$C$401),COLUMNS($Q:Y)),"-")</f>
        <v>-</v>
      </c>
      <c r="Z367" s="63" t="str">
        <f t="array" aca="1" ref="Z367" ca="1">IFERROR(SMALL(IF(($H$3:$H$401=$N367)*($H$3:$H$401&lt;&gt;""),$C$3:$C$401),COLUMNS($Q:Z)),"-")</f>
        <v>-</v>
      </c>
      <c r="AA367" s="40" t="str">
        <f t="array" aca="1" ref="AA367" ca="1">IFERROR(SMALL(IF(($H$3:$H$401=$N367)*($H$3:$H$401&lt;&gt;""),$C$3:$C$401),COLUMNS($Q:AA)),"-")</f>
        <v>-</v>
      </c>
      <c r="AB367" s="63" t="str">
        <f t="array" aca="1" ref="AB367" ca="1">IFERROR(SMALL(IF(($H$3:$H$401=$N367)*($H$3:$H$401&lt;&gt;""),$C$3:$C$401),COLUMNS($Q:AB)),"-")</f>
        <v>-</v>
      </c>
      <c r="AC367" s="63" t="str">
        <f t="array" aca="1" ref="AC367" ca="1">IFERROR(SMALL(IF(($H$3:$H$401=$N367)*($H$3:$H$401&lt;&gt;""),$C$3:$C$401),COLUMNS($Q:AC)),"-")</f>
        <v>-</v>
      </c>
      <c r="AD367" s="63" t="str">
        <f t="array" aca="1" ref="AD367" ca="1">IFERROR(SMALL(IF(($H$3:$H$401=$N367)*($H$3:$H$401&lt;&gt;""),$C$3:$C$401),COLUMNS($Q:AD)),"-")</f>
        <v>-</v>
      </c>
      <c r="AE367" s="63" t="str">
        <f t="array" aca="1" ref="AE367" ca="1">IFERROR(SMALL(IF(($H$3:$H$401=$N367)*($H$3:$H$401&lt;&gt;""),$C$3:$C$401),COLUMNS($Q:AE)),"-")</f>
        <v>-</v>
      </c>
    </row>
    <row r="368" spans="2:31" ht="13">
      <c r="B368" s="175"/>
      <c r="C368" s="19">
        <v>366</v>
      </c>
      <c r="D368" s="22" t="str">
        <f t="array" ref="D368">IF(ISERROR(INDEX(DossardsARV,MATCH($A$3&amp;C368,triselcourse&amp;claselcourARV,0))),"-",INDEX(DossardsARV,MATCH($A$3&amp;C368,triselcourse&amp;claselcourARV,0)))</f>
        <v>-</v>
      </c>
      <c r="E368" s="117" t="str">
        <f t="shared" si="54"/>
        <v>-</v>
      </c>
      <c r="F368" s="117" t="str">
        <f t="shared" si="55"/>
        <v>-</v>
      </c>
      <c r="G368" s="21" t="str">
        <f t="array" ref="G368">IF($D368="","",IF(ISERROR(INDEX(TempsARV,MATCH($A$3&amp;D368,triselcourse&amp;DossardsARV,0))),"-",INDEX(TempsARV,MATCH($A$3&amp;D368,triselcourse&amp;DossardsARV,0))))</f>
        <v>-</v>
      </c>
      <c r="H368" s="117" t="str">
        <f t="shared" si="56"/>
        <v/>
      </c>
      <c r="I368" s="117" t="str">
        <f t="shared" si="57"/>
        <v/>
      </c>
      <c r="J368" s="117" t="str">
        <f t="shared" si="58"/>
        <v/>
      </c>
      <c r="K368" s="117" t="str">
        <f t="shared" si="59"/>
        <v/>
      </c>
      <c r="L368" s="62" t="str">
        <f t="array" aca="1" ref="L368" ca="1">IF(ISBLANK($C368),"",IF(OR(COUNTIF(clubARV5,H368)&lt;choixt5,COUNTIF($H$2:H367,H368)),"",SUM(SMALL(IF(clubARV5=H368,$C$3:$C$401),ROW(INDIRECT("1:"&amp;choixt5))))+ROW()/9^9))</f>
        <v/>
      </c>
      <c r="M368" s="36" t="str">
        <f ca="1">IF(N368="","",ROWS(M$3:M368))</f>
        <v/>
      </c>
      <c r="N368" s="1" t="str">
        <f ca="1">IF(COUNT(POINTS1b5)&lt;ROWS(N$3:N368),"",INDEX(clubARV5,MATCH(P368,POINTS1b5,0)))</f>
        <v/>
      </c>
      <c r="O368" s="1">
        <f t="shared" ca="1" si="53"/>
        <v>399</v>
      </c>
      <c r="P368" s="2" t="str">
        <f ca="1">IF(COUNT(POINTS1b5)&lt;ROWS(P$3:P368),"",SMALL(POINTS1b5,ROWS(P$3:P368)))</f>
        <v/>
      </c>
      <c r="Q368" s="40" t="str">
        <f t="array" aca="1" ref="Q368" ca="1">IFERROR(SMALL(IF(($H$3:$H$401=$N368)*($H$3:$H$401&lt;&gt;""),$C$3:$C$401),COLUMNS($Q:Q)),"-")</f>
        <v>-</v>
      </c>
      <c r="R368" s="63" t="str">
        <f t="array" aca="1" ref="R368" ca="1">IFERROR(SMALL(IF(($H$3:$H$401=$N368)*($H$3:$H$401&lt;&gt;""),$C$3:$C$401),COLUMNS($Q:R)),"-")</f>
        <v>-</v>
      </c>
      <c r="S368" s="63" t="str">
        <f t="array" aca="1" ref="S368" ca="1">IFERROR(SMALL(IF(($H$3:$H$401=$N368)*($H$3:$H$401&lt;&gt;""),$C$3:$C$401),COLUMNS($Q:S)),"-")</f>
        <v>-</v>
      </c>
      <c r="T368" s="63" t="str">
        <f t="array" aca="1" ref="T368" ca="1">IFERROR(SMALL(IF(($H$3:$H$401=$N368)*($H$3:$H$401&lt;&gt;""),$C$3:$C$401),COLUMNS($Q:T)),"-")</f>
        <v>-</v>
      </c>
      <c r="U368" s="63" t="str">
        <f t="array" aca="1" ref="U368" ca="1">IFERROR(SMALL(IF(($H$3:$H$401=$N368)*($H$3:$H$401&lt;&gt;""),$C$3:$C$401),COLUMNS($Q:U)),"-")</f>
        <v>-</v>
      </c>
      <c r="V368" s="40" t="str">
        <f t="array" aca="1" ref="V368" ca="1">IFERROR(SMALL(IF(($H$3:$H$401=$N368)*($H$3:$H$401&lt;&gt;""),$C$3:$C$401),COLUMNS($Q:V)),"-")</f>
        <v>-</v>
      </c>
      <c r="W368" s="63" t="str">
        <f t="array" aca="1" ref="W368" ca="1">IFERROR(SMALL(IF(($H$3:$H$401=$N368)*($H$3:$H$401&lt;&gt;""),$C$3:$C$401),COLUMNS($Q:W)),"-")</f>
        <v>-</v>
      </c>
      <c r="X368" s="63" t="str">
        <f t="array" aca="1" ref="X368" ca="1">IFERROR(SMALL(IF(($H$3:$H$401=$N368)*($H$3:$H$401&lt;&gt;""),$C$3:$C$401),COLUMNS($Q:X)),"-")</f>
        <v>-</v>
      </c>
      <c r="Y368" s="63" t="str">
        <f t="array" aca="1" ref="Y368" ca="1">IFERROR(SMALL(IF(($H$3:$H$401=$N368)*($H$3:$H$401&lt;&gt;""),$C$3:$C$401),COLUMNS($Q:Y)),"-")</f>
        <v>-</v>
      </c>
      <c r="Z368" s="63" t="str">
        <f t="array" aca="1" ref="Z368" ca="1">IFERROR(SMALL(IF(($H$3:$H$401=$N368)*($H$3:$H$401&lt;&gt;""),$C$3:$C$401),COLUMNS($Q:Z)),"-")</f>
        <v>-</v>
      </c>
      <c r="AA368" s="40" t="str">
        <f t="array" aca="1" ref="AA368" ca="1">IFERROR(SMALL(IF(($H$3:$H$401=$N368)*($H$3:$H$401&lt;&gt;""),$C$3:$C$401),COLUMNS($Q:AA)),"-")</f>
        <v>-</v>
      </c>
      <c r="AB368" s="63" t="str">
        <f t="array" aca="1" ref="AB368" ca="1">IFERROR(SMALL(IF(($H$3:$H$401=$N368)*($H$3:$H$401&lt;&gt;""),$C$3:$C$401),COLUMNS($Q:AB)),"-")</f>
        <v>-</v>
      </c>
      <c r="AC368" s="63" t="str">
        <f t="array" aca="1" ref="AC368" ca="1">IFERROR(SMALL(IF(($H$3:$H$401=$N368)*($H$3:$H$401&lt;&gt;""),$C$3:$C$401),COLUMNS($Q:AC)),"-")</f>
        <v>-</v>
      </c>
      <c r="AD368" s="63" t="str">
        <f t="array" aca="1" ref="AD368" ca="1">IFERROR(SMALL(IF(($H$3:$H$401=$N368)*($H$3:$H$401&lt;&gt;""),$C$3:$C$401),COLUMNS($Q:AD)),"-")</f>
        <v>-</v>
      </c>
      <c r="AE368" s="63" t="str">
        <f t="array" aca="1" ref="AE368" ca="1">IFERROR(SMALL(IF(($H$3:$H$401=$N368)*($H$3:$H$401&lt;&gt;""),$C$3:$C$401),COLUMNS($Q:AE)),"-")</f>
        <v>-</v>
      </c>
    </row>
    <row r="369" spans="2:31" ht="13">
      <c r="B369" s="175"/>
      <c r="C369" s="19">
        <v>367</v>
      </c>
      <c r="D369" s="22" t="str">
        <f t="array" ref="D369">IF(ISERROR(INDEX(DossardsARV,MATCH($A$3&amp;C369,triselcourse&amp;claselcourARV,0))),"-",INDEX(DossardsARV,MATCH($A$3&amp;C369,triselcourse&amp;claselcourARV,0)))</f>
        <v>-</v>
      </c>
      <c r="E369" s="117" t="str">
        <f t="shared" si="54"/>
        <v>-</v>
      </c>
      <c r="F369" s="117" t="str">
        <f t="shared" si="55"/>
        <v>-</v>
      </c>
      <c r="G369" s="21" t="str">
        <f t="array" ref="G369">IF($D369="","",IF(ISERROR(INDEX(TempsARV,MATCH($A$3&amp;D369,triselcourse&amp;DossardsARV,0))),"-",INDEX(TempsARV,MATCH($A$3&amp;D369,triselcourse&amp;DossardsARV,0))))</f>
        <v>-</v>
      </c>
      <c r="H369" s="117" t="str">
        <f t="shared" si="56"/>
        <v/>
      </c>
      <c r="I369" s="117" t="str">
        <f t="shared" si="57"/>
        <v/>
      </c>
      <c r="J369" s="117" t="str">
        <f t="shared" si="58"/>
        <v/>
      </c>
      <c r="K369" s="117" t="str">
        <f t="shared" si="59"/>
        <v/>
      </c>
      <c r="L369" s="62" t="str">
        <f t="array" aca="1" ref="L369" ca="1">IF(ISBLANK($C369),"",IF(OR(COUNTIF(clubARV5,H369)&lt;choixt5,COUNTIF($H$2:H368,H369)),"",SUM(SMALL(IF(clubARV5=H369,$C$3:$C$401),ROW(INDIRECT("1:"&amp;choixt5))))+ROW()/9^9))</f>
        <v/>
      </c>
      <c r="M369" s="36" t="str">
        <f ca="1">IF(N369="","",ROWS(M$3:M369))</f>
        <v/>
      </c>
      <c r="N369" s="1" t="str">
        <f ca="1">IF(COUNT(POINTS1b5)&lt;ROWS(N$3:N369),"",INDEX(clubARV5,MATCH(P369,POINTS1b5,0)))</f>
        <v/>
      </c>
      <c r="O369" s="1">
        <f t="shared" ca="1" si="53"/>
        <v>399</v>
      </c>
      <c r="P369" s="2" t="str">
        <f ca="1">IF(COUNT(POINTS1b5)&lt;ROWS(P$3:P369),"",SMALL(POINTS1b5,ROWS(P$3:P369)))</f>
        <v/>
      </c>
      <c r="Q369" s="40" t="str">
        <f t="array" aca="1" ref="Q369" ca="1">IFERROR(SMALL(IF(($H$3:$H$401=$N369)*($H$3:$H$401&lt;&gt;""),$C$3:$C$401),COLUMNS($Q:Q)),"-")</f>
        <v>-</v>
      </c>
      <c r="R369" s="63" t="str">
        <f t="array" aca="1" ref="R369" ca="1">IFERROR(SMALL(IF(($H$3:$H$401=$N369)*($H$3:$H$401&lt;&gt;""),$C$3:$C$401),COLUMNS($Q:R)),"-")</f>
        <v>-</v>
      </c>
      <c r="S369" s="63" t="str">
        <f t="array" aca="1" ref="S369" ca="1">IFERROR(SMALL(IF(($H$3:$H$401=$N369)*($H$3:$H$401&lt;&gt;""),$C$3:$C$401),COLUMNS($Q:S)),"-")</f>
        <v>-</v>
      </c>
      <c r="T369" s="63" t="str">
        <f t="array" aca="1" ref="T369" ca="1">IFERROR(SMALL(IF(($H$3:$H$401=$N369)*($H$3:$H$401&lt;&gt;""),$C$3:$C$401),COLUMNS($Q:T)),"-")</f>
        <v>-</v>
      </c>
      <c r="U369" s="63" t="str">
        <f t="array" aca="1" ref="U369" ca="1">IFERROR(SMALL(IF(($H$3:$H$401=$N369)*($H$3:$H$401&lt;&gt;""),$C$3:$C$401),COLUMNS($Q:U)),"-")</f>
        <v>-</v>
      </c>
      <c r="V369" s="40" t="str">
        <f t="array" aca="1" ref="V369" ca="1">IFERROR(SMALL(IF(($H$3:$H$401=$N369)*($H$3:$H$401&lt;&gt;""),$C$3:$C$401),COLUMNS($Q:V)),"-")</f>
        <v>-</v>
      </c>
      <c r="W369" s="63" t="str">
        <f t="array" aca="1" ref="W369" ca="1">IFERROR(SMALL(IF(($H$3:$H$401=$N369)*($H$3:$H$401&lt;&gt;""),$C$3:$C$401),COLUMNS($Q:W)),"-")</f>
        <v>-</v>
      </c>
      <c r="X369" s="63" t="str">
        <f t="array" aca="1" ref="X369" ca="1">IFERROR(SMALL(IF(($H$3:$H$401=$N369)*($H$3:$H$401&lt;&gt;""),$C$3:$C$401),COLUMNS($Q:X)),"-")</f>
        <v>-</v>
      </c>
      <c r="Y369" s="63" t="str">
        <f t="array" aca="1" ref="Y369" ca="1">IFERROR(SMALL(IF(($H$3:$H$401=$N369)*($H$3:$H$401&lt;&gt;""),$C$3:$C$401),COLUMNS($Q:Y)),"-")</f>
        <v>-</v>
      </c>
      <c r="Z369" s="63" t="str">
        <f t="array" aca="1" ref="Z369" ca="1">IFERROR(SMALL(IF(($H$3:$H$401=$N369)*($H$3:$H$401&lt;&gt;""),$C$3:$C$401),COLUMNS($Q:Z)),"-")</f>
        <v>-</v>
      </c>
      <c r="AA369" s="40" t="str">
        <f t="array" aca="1" ref="AA369" ca="1">IFERROR(SMALL(IF(($H$3:$H$401=$N369)*($H$3:$H$401&lt;&gt;""),$C$3:$C$401),COLUMNS($Q:AA)),"-")</f>
        <v>-</v>
      </c>
      <c r="AB369" s="63" t="str">
        <f t="array" aca="1" ref="AB369" ca="1">IFERROR(SMALL(IF(($H$3:$H$401=$N369)*($H$3:$H$401&lt;&gt;""),$C$3:$C$401),COLUMNS($Q:AB)),"-")</f>
        <v>-</v>
      </c>
      <c r="AC369" s="63" t="str">
        <f t="array" aca="1" ref="AC369" ca="1">IFERROR(SMALL(IF(($H$3:$H$401=$N369)*($H$3:$H$401&lt;&gt;""),$C$3:$C$401),COLUMNS($Q:AC)),"-")</f>
        <v>-</v>
      </c>
      <c r="AD369" s="63" t="str">
        <f t="array" aca="1" ref="AD369" ca="1">IFERROR(SMALL(IF(($H$3:$H$401=$N369)*($H$3:$H$401&lt;&gt;""),$C$3:$C$401),COLUMNS($Q:AD)),"-")</f>
        <v>-</v>
      </c>
      <c r="AE369" s="63" t="str">
        <f t="array" aca="1" ref="AE369" ca="1">IFERROR(SMALL(IF(($H$3:$H$401=$N369)*($H$3:$H$401&lt;&gt;""),$C$3:$C$401),COLUMNS($Q:AE)),"-")</f>
        <v>-</v>
      </c>
    </row>
    <row r="370" spans="2:31" ht="13">
      <c r="B370" s="175"/>
      <c r="C370" s="19">
        <v>368</v>
      </c>
      <c r="D370" s="22" t="str">
        <f t="array" ref="D370">IF(ISERROR(INDEX(DossardsARV,MATCH($A$3&amp;C370,triselcourse&amp;claselcourARV,0))),"-",INDEX(DossardsARV,MATCH($A$3&amp;C370,triselcourse&amp;claselcourARV,0)))</f>
        <v>-</v>
      </c>
      <c r="E370" s="117" t="str">
        <f t="shared" si="54"/>
        <v>-</v>
      </c>
      <c r="F370" s="117" t="str">
        <f t="shared" si="55"/>
        <v>-</v>
      </c>
      <c r="G370" s="21" t="str">
        <f t="array" ref="G370">IF($D370="","",IF(ISERROR(INDEX(TempsARV,MATCH($A$3&amp;D370,triselcourse&amp;DossardsARV,0))),"-",INDEX(TempsARV,MATCH($A$3&amp;D370,triselcourse&amp;DossardsARV,0))))</f>
        <v>-</v>
      </c>
      <c r="H370" s="117" t="str">
        <f t="shared" si="56"/>
        <v/>
      </c>
      <c r="I370" s="117" t="str">
        <f t="shared" si="57"/>
        <v/>
      </c>
      <c r="J370" s="117" t="str">
        <f t="shared" si="58"/>
        <v/>
      </c>
      <c r="K370" s="117" t="str">
        <f t="shared" si="59"/>
        <v/>
      </c>
      <c r="L370" s="62" t="str">
        <f t="array" aca="1" ref="L370" ca="1">IF(ISBLANK($C370),"",IF(OR(COUNTIF(clubARV5,H370)&lt;choixt5,COUNTIF($H$2:H369,H370)),"",SUM(SMALL(IF(clubARV5=H370,$C$3:$C$401),ROW(INDIRECT("1:"&amp;choixt5))))+ROW()/9^9))</f>
        <v/>
      </c>
      <c r="M370" s="36" t="str">
        <f ca="1">IF(N370="","",ROWS(M$3:M370))</f>
        <v/>
      </c>
      <c r="N370" s="1" t="str">
        <f ca="1">IF(COUNT(POINTS1b5)&lt;ROWS(N$3:N370),"",INDEX(clubARV5,MATCH(P370,POINTS1b5,0)))</f>
        <v/>
      </c>
      <c r="O370" s="1">
        <f t="shared" ca="1" si="53"/>
        <v>399</v>
      </c>
      <c r="P370" s="2" t="str">
        <f ca="1">IF(COUNT(POINTS1b5)&lt;ROWS(P$3:P370),"",SMALL(POINTS1b5,ROWS(P$3:P370)))</f>
        <v/>
      </c>
      <c r="Q370" s="40" t="str">
        <f t="array" aca="1" ref="Q370" ca="1">IFERROR(SMALL(IF(($H$3:$H$401=$N370)*($H$3:$H$401&lt;&gt;""),$C$3:$C$401),COLUMNS($Q:Q)),"-")</f>
        <v>-</v>
      </c>
      <c r="R370" s="63" t="str">
        <f t="array" aca="1" ref="R370" ca="1">IFERROR(SMALL(IF(($H$3:$H$401=$N370)*($H$3:$H$401&lt;&gt;""),$C$3:$C$401),COLUMNS($Q:R)),"-")</f>
        <v>-</v>
      </c>
      <c r="S370" s="63" t="str">
        <f t="array" aca="1" ref="S370" ca="1">IFERROR(SMALL(IF(($H$3:$H$401=$N370)*($H$3:$H$401&lt;&gt;""),$C$3:$C$401),COLUMNS($Q:S)),"-")</f>
        <v>-</v>
      </c>
      <c r="T370" s="63" t="str">
        <f t="array" aca="1" ref="T370" ca="1">IFERROR(SMALL(IF(($H$3:$H$401=$N370)*($H$3:$H$401&lt;&gt;""),$C$3:$C$401),COLUMNS($Q:T)),"-")</f>
        <v>-</v>
      </c>
      <c r="U370" s="63" t="str">
        <f t="array" aca="1" ref="U370" ca="1">IFERROR(SMALL(IF(($H$3:$H$401=$N370)*($H$3:$H$401&lt;&gt;""),$C$3:$C$401),COLUMNS($Q:U)),"-")</f>
        <v>-</v>
      </c>
      <c r="V370" s="40" t="str">
        <f t="array" aca="1" ref="V370" ca="1">IFERROR(SMALL(IF(($H$3:$H$401=$N370)*($H$3:$H$401&lt;&gt;""),$C$3:$C$401),COLUMNS($Q:V)),"-")</f>
        <v>-</v>
      </c>
      <c r="W370" s="63" t="str">
        <f t="array" aca="1" ref="W370" ca="1">IFERROR(SMALL(IF(($H$3:$H$401=$N370)*($H$3:$H$401&lt;&gt;""),$C$3:$C$401),COLUMNS($Q:W)),"-")</f>
        <v>-</v>
      </c>
      <c r="X370" s="63" t="str">
        <f t="array" aca="1" ref="X370" ca="1">IFERROR(SMALL(IF(($H$3:$H$401=$N370)*($H$3:$H$401&lt;&gt;""),$C$3:$C$401),COLUMNS($Q:X)),"-")</f>
        <v>-</v>
      </c>
      <c r="Y370" s="63" t="str">
        <f t="array" aca="1" ref="Y370" ca="1">IFERROR(SMALL(IF(($H$3:$H$401=$N370)*($H$3:$H$401&lt;&gt;""),$C$3:$C$401),COLUMNS($Q:Y)),"-")</f>
        <v>-</v>
      </c>
      <c r="Z370" s="63" t="str">
        <f t="array" aca="1" ref="Z370" ca="1">IFERROR(SMALL(IF(($H$3:$H$401=$N370)*($H$3:$H$401&lt;&gt;""),$C$3:$C$401),COLUMNS($Q:Z)),"-")</f>
        <v>-</v>
      </c>
      <c r="AA370" s="40" t="str">
        <f t="array" aca="1" ref="AA370" ca="1">IFERROR(SMALL(IF(($H$3:$H$401=$N370)*($H$3:$H$401&lt;&gt;""),$C$3:$C$401),COLUMNS($Q:AA)),"-")</f>
        <v>-</v>
      </c>
      <c r="AB370" s="63" t="str">
        <f t="array" aca="1" ref="AB370" ca="1">IFERROR(SMALL(IF(($H$3:$H$401=$N370)*($H$3:$H$401&lt;&gt;""),$C$3:$C$401),COLUMNS($Q:AB)),"-")</f>
        <v>-</v>
      </c>
      <c r="AC370" s="63" t="str">
        <f t="array" aca="1" ref="AC370" ca="1">IFERROR(SMALL(IF(($H$3:$H$401=$N370)*($H$3:$H$401&lt;&gt;""),$C$3:$C$401),COLUMNS($Q:AC)),"-")</f>
        <v>-</v>
      </c>
      <c r="AD370" s="63" t="str">
        <f t="array" aca="1" ref="AD370" ca="1">IFERROR(SMALL(IF(($H$3:$H$401=$N370)*($H$3:$H$401&lt;&gt;""),$C$3:$C$401),COLUMNS($Q:AD)),"-")</f>
        <v>-</v>
      </c>
      <c r="AE370" s="63" t="str">
        <f t="array" aca="1" ref="AE370" ca="1">IFERROR(SMALL(IF(($H$3:$H$401=$N370)*($H$3:$H$401&lt;&gt;""),$C$3:$C$401),COLUMNS($Q:AE)),"-")</f>
        <v>-</v>
      </c>
    </row>
    <row r="371" spans="2:31" ht="13">
      <c r="B371" s="175"/>
      <c r="C371" s="19">
        <v>369</v>
      </c>
      <c r="D371" s="22" t="str">
        <f t="array" ref="D371">IF(ISERROR(INDEX(DossardsARV,MATCH($A$3&amp;C371,triselcourse&amp;claselcourARV,0))),"-",INDEX(DossardsARV,MATCH($A$3&amp;C371,triselcourse&amp;claselcourARV,0)))</f>
        <v>-</v>
      </c>
      <c r="E371" s="117" t="str">
        <f t="shared" si="54"/>
        <v>-</v>
      </c>
      <c r="F371" s="117" t="str">
        <f t="shared" si="55"/>
        <v>-</v>
      </c>
      <c r="G371" s="21" t="str">
        <f t="array" ref="G371">IF($D371="","",IF(ISERROR(INDEX(TempsARV,MATCH($A$3&amp;D371,triselcourse&amp;DossardsARV,0))),"-",INDEX(TempsARV,MATCH($A$3&amp;D371,triselcourse&amp;DossardsARV,0))))</f>
        <v>-</v>
      </c>
      <c r="H371" s="117" t="str">
        <f t="shared" si="56"/>
        <v/>
      </c>
      <c r="I371" s="117" t="str">
        <f t="shared" si="57"/>
        <v/>
      </c>
      <c r="J371" s="117" t="str">
        <f t="shared" si="58"/>
        <v/>
      </c>
      <c r="K371" s="117" t="str">
        <f t="shared" si="59"/>
        <v/>
      </c>
      <c r="L371" s="62" t="str">
        <f t="array" aca="1" ref="L371" ca="1">IF(ISBLANK($C371),"",IF(OR(COUNTIF(clubARV5,H371)&lt;choixt5,COUNTIF($H$2:H370,H371)),"",SUM(SMALL(IF(clubARV5=H371,$C$3:$C$401),ROW(INDIRECT("1:"&amp;choixt5))))+ROW()/9^9))</f>
        <v/>
      </c>
      <c r="M371" s="36" t="str">
        <f ca="1">IF(N371="","",ROWS(M$3:M371))</f>
        <v/>
      </c>
      <c r="N371" s="1" t="str">
        <f ca="1">IF(COUNT(POINTS1b5)&lt;ROWS(N$3:N371),"",INDEX(clubARV5,MATCH(P371,POINTS1b5,0)))</f>
        <v/>
      </c>
      <c r="O371" s="1">
        <f t="shared" ca="1" si="53"/>
        <v>399</v>
      </c>
      <c r="P371" s="2" t="str">
        <f ca="1">IF(COUNT(POINTS1b5)&lt;ROWS(P$3:P371),"",SMALL(POINTS1b5,ROWS(P$3:P371)))</f>
        <v/>
      </c>
      <c r="Q371" s="40" t="str">
        <f t="array" aca="1" ref="Q371" ca="1">IFERROR(SMALL(IF(($H$3:$H$401=$N371)*($H$3:$H$401&lt;&gt;""),$C$3:$C$401),COLUMNS($Q:Q)),"-")</f>
        <v>-</v>
      </c>
      <c r="R371" s="63" t="str">
        <f t="array" aca="1" ref="R371" ca="1">IFERROR(SMALL(IF(($H$3:$H$401=$N371)*($H$3:$H$401&lt;&gt;""),$C$3:$C$401),COLUMNS($Q:R)),"-")</f>
        <v>-</v>
      </c>
      <c r="S371" s="63" t="str">
        <f t="array" aca="1" ref="S371" ca="1">IFERROR(SMALL(IF(($H$3:$H$401=$N371)*($H$3:$H$401&lt;&gt;""),$C$3:$C$401),COLUMNS($Q:S)),"-")</f>
        <v>-</v>
      </c>
      <c r="T371" s="63" t="str">
        <f t="array" aca="1" ref="T371" ca="1">IFERROR(SMALL(IF(($H$3:$H$401=$N371)*($H$3:$H$401&lt;&gt;""),$C$3:$C$401),COLUMNS($Q:T)),"-")</f>
        <v>-</v>
      </c>
      <c r="U371" s="63" t="str">
        <f t="array" aca="1" ref="U371" ca="1">IFERROR(SMALL(IF(($H$3:$H$401=$N371)*($H$3:$H$401&lt;&gt;""),$C$3:$C$401),COLUMNS($Q:U)),"-")</f>
        <v>-</v>
      </c>
      <c r="V371" s="40" t="str">
        <f t="array" aca="1" ref="V371" ca="1">IFERROR(SMALL(IF(($H$3:$H$401=$N371)*($H$3:$H$401&lt;&gt;""),$C$3:$C$401),COLUMNS($Q:V)),"-")</f>
        <v>-</v>
      </c>
      <c r="W371" s="63" t="str">
        <f t="array" aca="1" ref="W371" ca="1">IFERROR(SMALL(IF(($H$3:$H$401=$N371)*($H$3:$H$401&lt;&gt;""),$C$3:$C$401),COLUMNS($Q:W)),"-")</f>
        <v>-</v>
      </c>
      <c r="X371" s="63" t="str">
        <f t="array" aca="1" ref="X371" ca="1">IFERROR(SMALL(IF(($H$3:$H$401=$N371)*($H$3:$H$401&lt;&gt;""),$C$3:$C$401),COLUMNS($Q:X)),"-")</f>
        <v>-</v>
      </c>
      <c r="Y371" s="63" t="str">
        <f t="array" aca="1" ref="Y371" ca="1">IFERROR(SMALL(IF(($H$3:$H$401=$N371)*($H$3:$H$401&lt;&gt;""),$C$3:$C$401),COLUMNS($Q:Y)),"-")</f>
        <v>-</v>
      </c>
      <c r="Z371" s="63" t="str">
        <f t="array" aca="1" ref="Z371" ca="1">IFERROR(SMALL(IF(($H$3:$H$401=$N371)*($H$3:$H$401&lt;&gt;""),$C$3:$C$401),COLUMNS($Q:Z)),"-")</f>
        <v>-</v>
      </c>
      <c r="AA371" s="40" t="str">
        <f t="array" aca="1" ref="AA371" ca="1">IFERROR(SMALL(IF(($H$3:$H$401=$N371)*($H$3:$H$401&lt;&gt;""),$C$3:$C$401),COLUMNS($Q:AA)),"-")</f>
        <v>-</v>
      </c>
      <c r="AB371" s="63" t="str">
        <f t="array" aca="1" ref="AB371" ca="1">IFERROR(SMALL(IF(($H$3:$H$401=$N371)*($H$3:$H$401&lt;&gt;""),$C$3:$C$401),COLUMNS($Q:AB)),"-")</f>
        <v>-</v>
      </c>
      <c r="AC371" s="63" t="str">
        <f t="array" aca="1" ref="AC371" ca="1">IFERROR(SMALL(IF(($H$3:$H$401=$N371)*($H$3:$H$401&lt;&gt;""),$C$3:$C$401),COLUMNS($Q:AC)),"-")</f>
        <v>-</v>
      </c>
      <c r="AD371" s="63" t="str">
        <f t="array" aca="1" ref="AD371" ca="1">IFERROR(SMALL(IF(($H$3:$H$401=$N371)*($H$3:$H$401&lt;&gt;""),$C$3:$C$401),COLUMNS($Q:AD)),"-")</f>
        <v>-</v>
      </c>
      <c r="AE371" s="63" t="str">
        <f t="array" aca="1" ref="AE371" ca="1">IFERROR(SMALL(IF(($H$3:$H$401=$N371)*($H$3:$H$401&lt;&gt;""),$C$3:$C$401),COLUMNS($Q:AE)),"-")</f>
        <v>-</v>
      </c>
    </row>
    <row r="372" spans="2:31" ht="13">
      <c r="B372" s="175"/>
      <c r="C372" s="19">
        <v>370</v>
      </c>
      <c r="D372" s="22" t="str">
        <f t="array" ref="D372">IF(ISERROR(INDEX(DossardsARV,MATCH($A$3&amp;C372,triselcourse&amp;claselcourARV,0))),"-",INDEX(DossardsARV,MATCH($A$3&amp;C372,triselcourse&amp;claselcourARV,0)))</f>
        <v>-</v>
      </c>
      <c r="E372" s="117" t="str">
        <f t="shared" si="54"/>
        <v>-</v>
      </c>
      <c r="F372" s="117" t="str">
        <f t="shared" si="55"/>
        <v>-</v>
      </c>
      <c r="G372" s="21" t="str">
        <f t="array" ref="G372">IF($D372="","",IF(ISERROR(INDEX(TempsARV,MATCH($A$3&amp;D372,triselcourse&amp;DossardsARV,0))),"-",INDEX(TempsARV,MATCH($A$3&amp;D372,triselcourse&amp;DossardsARV,0))))</f>
        <v>-</v>
      </c>
      <c r="H372" s="117" t="str">
        <f t="shared" si="56"/>
        <v/>
      </c>
      <c r="I372" s="117" t="str">
        <f t="shared" si="57"/>
        <v/>
      </c>
      <c r="J372" s="117" t="str">
        <f t="shared" si="58"/>
        <v/>
      </c>
      <c r="K372" s="117" t="str">
        <f t="shared" si="59"/>
        <v/>
      </c>
      <c r="L372" s="62" t="str">
        <f t="array" aca="1" ref="L372" ca="1">IF(ISBLANK($C372),"",IF(OR(COUNTIF(clubARV5,H372)&lt;choixt5,COUNTIF($H$2:H371,H372)),"",SUM(SMALL(IF(clubARV5=H372,$C$3:$C$401),ROW(INDIRECT("1:"&amp;choixt5))))+ROW()/9^9))</f>
        <v/>
      </c>
      <c r="M372" s="36" t="str">
        <f ca="1">IF(N372="","",ROWS(M$3:M372))</f>
        <v/>
      </c>
      <c r="N372" s="1" t="str">
        <f ca="1">IF(COUNT(POINTS1b5)&lt;ROWS(N$3:N372),"",INDEX(clubARV5,MATCH(P372,POINTS1b5,0)))</f>
        <v/>
      </c>
      <c r="O372" s="1">
        <f t="shared" ca="1" si="53"/>
        <v>399</v>
      </c>
      <c r="P372" s="2" t="str">
        <f ca="1">IF(COUNT(POINTS1b5)&lt;ROWS(P$3:P372),"",SMALL(POINTS1b5,ROWS(P$3:P372)))</f>
        <v/>
      </c>
      <c r="Q372" s="40" t="str">
        <f t="array" aca="1" ref="Q372" ca="1">IFERROR(SMALL(IF(($H$3:$H$401=$N372)*($H$3:$H$401&lt;&gt;""),$C$3:$C$401),COLUMNS($Q:Q)),"-")</f>
        <v>-</v>
      </c>
      <c r="R372" s="63" t="str">
        <f t="array" aca="1" ref="R372" ca="1">IFERROR(SMALL(IF(($H$3:$H$401=$N372)*($H$3:$H$401&lt;&gt;""),$C$3:$C$401),COLUMNS($Q:R)),"-")</f>
        <v>-</v>
      </c>
      <c r="S372" s="63" t="str">
        <f t="array" aca="1" ref="S372" ca="1">IFERROR(SMALL(IF(($H$3:$H$401=$N372)*($H$3:$H$401&lt;&gt;""),$C$3:$C$401),COLUMNS($Q:S)),"-")</f>
        <v>-</v>
      </c>
      <c r="T372" s="63" t="str">
        <f t="array" aca="1" ref="T372" ca="1">IFERROR(SMALL(IF(($H$3:$H$401=$N372)*($H$3:$H$401&lt;&gt;""),$C$3:$C$401),COLUMNS($Q:T)),"-")</f>
        <v>-</v>
      </c>
      <c r="U372" s="63" t="str">
        <f t="array" aca="1" ref="U372" ca="1">IFERROR(SMALL(IF(($H$3:$H$401=$N372)*($H$3:$H$401&lt;&gt;""),$C$3:$C$401),COLUMNS($Q:U)),"-")</f>
        <v>-</v>
      </c>
      <c r="V372" s="40" t="str">
        <f t="array" aca="1" ref="V372" ca="1">IFERROR(SMALL(IF(($H$3:$H$401=$N372)*($H$3:$H$401&lt;&gt;""),$C$3:$C$401),COLUMNS($Q:V)),"-")</f>
        <v>-</v>
      </c>
      <c r="W372" s="63" t="str">
        <f t="array" aca="1" ref="W372" ca="1">IFERROR(SMALL(IF(($H$3:$H$401=$N372)*($H$3:$H$401&lt;&gt;""),$C$3:$C$401),COLUMNS($Q:W)),"-")</f>
        <v>-</v>
      </c>
      <c r="X372" s="63" t="str">
        <f t="array" aca="1" ref="X372" ca="1">IFERROR(SMALL(IF(($H$3:$H$401=$N372)*($H$3:$H$401&lt;&gt;""),$C$3:$C$401),COLUMNS($Q:X)),"-")</f>
        <v>-</v>
      </c>
      <c r="Y372" s="63" t="str">
        <f t="array" aca="1" ref="Y372" ca="1">IFERROR(SMALL(IF(($H$3:$H$401=$N372)*($H$3:$H$401&lt;&gt;""),$C$3:$C$401),COLUMNS($Q:Y)),"-")</f>
        <v>-</v>
      </c>
      <c r="Z372" s="63" t="str">
        <f t="array" aca="1" ref="Z372" ca="1">IFERROR(SMALL(IF(($H$3:$H$401=$N372)*($H$3:$H$401&lt;&gt;""),$C$3:$C$401),COLUMNS($Q:Z)),"-")</f>
        <v>-</v>
      </c>
      <c r="AA372" s="40" t="str">
        <f t="array" aca="1" ref="AA372" ca="1">IFERROR(SMALL(IF(($H$3:$H$401=$N372)*($H$3:$H$401&lt;&gt;""),$C$3:$C$401),COLUMNS($Q:AA)),"-")</f>
        <v>-</v>
      </c>
      <c r="AB372" s="63" t="str">
        <f t="array" aca="1" ref="AB372" ca="1">IFERROR(SMALL(IF(($H$3:$H$401=$N372)*($H$3:$H$401&lt;&gt;""),$C$3:$C$401),COLUMNS($Q:AB)),"-")</f>
        <v>-</v>
      </c>
      <c r="AC372" s="63" t="str">
        <f t="array" aca="1" ref="AC372" ca="1">IFERROR(SMALL(IF(($H$3:$H$401=$N372)*($H$3:$H$401&lt;&gt;""),$C$3:$C$401),COLUMNS($Q:AC)),"-")</f>
        <v>-</v>
      </c>
      <c r="AD372" s="63" t="str">
        <f t="array" aca="1" ref="AD372" ca="1">IFERROR(SMALL(IF(($H$3:$H$401=$N372)*($H$3:$H$401&lt;&gt;""),$C$3:$C$401),COLUMNS($Q:AD)),"-")</f>
        <v>-</v>
      </c>
      <c r="AE372" s="63" t="str">
        <f t="array" aca="1" ref="AE372" ca="1">IFERROR(SMALL(IF(($H$3:$H$401=$N372)*($H$3:$H$401&lt;&gt;""),$C$3:$C$401),COLUMNS($Q:AE)),"-")</f>
        <v>-</v>
      </c>
    </row>
    <row r="373" spans="2:31" ht="13">
      <c r="B373" s="175"/>
      <c r="C373" s="19">
        <v>371</v>
      </c>
      <c r="D373" s="22" t="str">
        <f t="array" ref="D373">IF(ISERROR(INDEX(DossardsARV,MATCH($A$3&amp;C373,triselcourse&amp;claselcourARV,0))),"-",INDEX(DossardsARV,MATCH($A$3&amp;C373,triselcourse&amp;claselcourARV,0)))</f>
        <v>-</v>
      </c>
      <c r="E373" s="117" t="str">
        <f t="shared" si="54"/>
        <v>-</v>
      </c>
      <c r="F373" s="117" t="str">
        <f t="shared" si="55"/>
        <v>-</v>
      </c>
      <c r="G373" s="21" t="str">
        <f t="array" ref="G373">IF($D373="","",IF(ISERROR(INDEX(TempsARV,MATCH($A$3&amp;D373,triselcourse&amp;DossardsARV,0))),"-",INDEX(TempsARV,MATCH($A$3&amp;D373,triselcourse&amp;DossardsARV,0))))</f>
        <v>-</v>
      </c>
      <c r="H373" s="117" t="str">
        <f t="shared" si="56"/>
        <v/>
      </c>
      <c r="I373" s="117" t="str">
        <f t="shared" si="57"/>
        <v/>
      </c>
      <c r="J373" s="117" t="str">
        <f t="shared" si="58"/>
        <v/>
      </c>
      <c r="K373" s="117" t="str">
        <f t="shared" si="59"/>
        <v/>
      </c>
      <c r="L373" s="62" t="str">
        <f t="array" aca="1" ref="L373" ca="1">IF(ISBLANK($C373),"",IF(OR(COUNTIF(clubARV5,H373)&lt;choixt5,COUNTIF($H$2:H372,H373)),"",SUM(SMALL(IF(clubARV5=H373,$C$3:$C$401),ROW(INDIRECT("1:"&amp;choixt5))))+ROW()/9^9))</f>
        <v/>
      </c>
      <c r="M373" s="36" t="str">
        <f ca="1">IF(N373="","",ROWS(M$3:M373))</f>
        <v/>
      </c>
      <c r="N373" s="1" t="str">
        <f ca="1">IF(COUNT(POINTS1b5)&lt;ROWS(N$3:N373),"",INDEX(clubARV5,MATCH(P373,POINTS1b5,0)))</f>
        <v/>
      </c>
      <c r="O373" s="1">
        <f t="shared" ca="1" si="53"/>
        <v>399</v>
      </c>
      <c r="P373" s="2" t="str">
        <f ca="1">IF(COUNT(POINTS1b5)&lt;ROWS(P$3:P373),"",SMALL(POINTS1b5,ROWS(P$3:P373)))</f>
        <v/>
      </c>
      <c r="Q373" s="40" t="str">
        <f t="array" aca="1" ref="Q373" ca="1">IFERROR(SMALL(IF(($H$3:$H$401=$N373)*($H$3:$H$401&lt;&gt;""),$C$3:$C$401),COLUMNS($Q:Q)),"-")</f>
        <v>-</v>
      </c>
      <c r="R373" s="63" t="str">
        <f t="array" aca="1" ref="R373" ca="1">IFERROR(SMALL(IF(($H$3:$H$401=$N373)*($H$3:$H$401&lt;&gt;""),$C$3:$C$401),COLUMNS($Q:R)),"-")</f>
        <v>-</v>
      </c>
      <c r="S373" s="63" t="str">
        <f t="array" aca="1" ref="S373" ca="1">IFERROR(SMALL(IF(($H$3:$H$401=$N373)*($H$3:$H$401&lt;&gt;""),$C$3:$C$401),COLUMNS($Q:S)),"-")</f>
        <v>-</v>
      </c>
      <c r="T373" s="63" t="str">
        <f t="array" aca="1" ref="T373" ca="1">IFERROR(SMALL(IF(($H$3:$H$401=$N373)*($H$3:$H$401&lt;&gt;""),$C$3:$C$401),COLUMNS($Q:T)),"-")</f>
        <v>-</v>
      </c>
      <c r="U373" s="63" t="str">
        <f t="array" aca="1" ref="U373" ca="1">IFERROR(SMALL(IF(($H$3:$H$401=$N373)*($H$3:$H$401&lt;&gt;""),$C$3:$C$401),COLUMNS($Q:U)),"-")</f>
        <v>-</v>
      </c>
      <c r="V373" s="40" t="str">
        <f t="array" aca="1" ref="V373" ca="1">IFERROR(SMALL(IF(($H$3:$H$401=$N373)*($H$3:$H$401&lt;&gt;""),$C$3:$C$401),COLUMNS($Q:V)),"-")</f>
        <v>-</v>
      </c>
      <c r="W373" s="63" t="str">
        <f t="array" aca="1" ref="W373" ca="1">IFERROR(SMALL(IF(($H$3:$H$401=$N373)*($H$3:$H$401&lt;&gt;""),$C$3:$C$401),COLUMNS($Q:W)),"-")</f>
        <v>-</v>
      </c>
      <c r="X373" s="63" t="str">
        <f t="array" aca="1" ref="X373" ca="1">IFERROR(SMALL(IF(($H$3:$H$401=$N373)*($H$3:$H$401&lt;&gt;""),$C$3:$C$401),COLUMNS($Q:X)),"-")</f>
        <v>-</v>
      </c>
      <c r="Y373" s="63" t="str">
        <f t="array" aca="1" ref="Y373" ca="1">IFERROR(SMALL(IF(($H$3:$H$401=$N373)*($H$3:$H$401&lt;&gt;""),$C$3:$C$401),COLUMNS($Q:Y)),"-")</f>
        <v>-</v>
      </c>
      <c r="Z373" s="63" t="str">
        <f t="array" aca="1" ref="Z373" ca="1">IFERROR(SMALL(IF(($H$3:$H$401=$N373)*($H$3:$H$401&lt;&gt;""),$C$3:$C$401),COLUMNS($Q:Z)),"-")</f>
        <v>-</v>
      </c>
      <c r="AA373" s="40" t="str">
        <f t="array" aca="1" ref="AA373" ca="1">IFERROR(SMALL(IF(($H$3:$H$401=$N373)*($H$3:$H$401&lt;&gt;""),$C$3:$C$401),COLUMNS($Q:AA)),"-")</f>
        <v>-</v>
      </c>
      <c r="AB373" s="63" t="str">
        <f t="array" aca="1" ref="AB373" ca="1">IFERROR(SMALL(IF(($H$3:$H$401=$N373)*($H$3:$H$401&lt;&gt;""),$C$3:$C$401),COLUMNS($Q:AB)),"-")</f>
        <v>-</v>
      </c>
      <c r="AC373" s="63" t="str">
        <f t="array" aca="1" ref="AC373" ca="1">IFERROR(SMALL(IF(($H$3:$H$401=$N373)*($H$3:$H$401&lt;&gt;""),$C$3:$C$401),COLUMNS($Q:AC)),"-")</f>
        <v>-</v>
      </c>
      <c r="AD373" s="63" t="str">
        <f t="array" aca="1" ref="AD373" ca="1">IFERROR(SMALL(IF(($H$3:$H$401=$N373)*($H$3:$H$401&lt;&gt;""),$C$3:$C$401),COLUMNS($Q:AD)),"-")</f>
        <v>-</v>
      </c>
      <c r="AE373" s="63" t="str">
        <f t="array" aca="1" ref="AE373" ca="1">IFERROR(SMALL(IF(($H$3:$H$401=$N373)*($H$3:$H$401&lt;&gt;""),$C$3:$C$401),COLUMNS($Q:AE)),"-")</f>
        <v>-</v>
      </c>
    </row>
    <row r="374" spans="2:31" ht="13">
      <c r="B374" s="175"/>
      <c r="C374" s="19">
        <v>372</v>
      </c>
      <c r="D374" s="22" t="str">
        <f t="array" ref="D374">IF(ISERROR(INDEX(DossardsARV,MATCH($A$3&amp;C374,triselcourse&amp;claselcourARV,0))),"-",INDEX(DossardsARV,MATCH($A$3&amp;C374,triselcourse&amp;claselcourARV,0)))</f>
        <v>-</v>
      </c>
      <c r="E374" s="117" t="str">
        <f t="shared" si="54"/>
        <v>-</v>
      </c>
      <c r="F374" s="117" t="str">
        <f t="shared" si="55"/>
        <v>-</v>
      </c>
      <c r="G374" s="21" t="str">
        <f t="array" ref="G374">IF($D374="","",IF(ISERROR(INDEX(TempsARV,MATCH($A$3&amp;D374,triselcourse&amp;DossardsARV,0))),"-",INDEX(TempsARV,MATCH($A$3&amp;D374,triselcourse&amp;DossardsARV,0))))</f>
        <v>-</v>
      </c>
      <c r="H374" s="117" t="str">
        <f t="shared" si="56"/>
        <v/>
      </c>
      <c r="I374" s="117" t="str">
        <f t="shared" si="57"/>
        <v/>
      </c>
      <c r="J374" s="117" t="str">
        <f t="shared" si="58"/>
        <v/>
      </c>
      <c r="K374" s="117" t="str">
        <f t="shared" si="59"/>
        <v/>
      </c>
      <c r="L374" s="62" t="str">
        <f t="array" aca="1" ref="L374" ca="1">IF(ISBLANK($C374),"",IF(OR(COUNTIF(clubARV5,H374)&lt;choixt5,COUNTIF($H$2:H373,H374)),"",SUM(SMALL(IF(clubARV5=H374,$C$3:$C$401),ROW(INDIRECT("1:"&amp;choixt5))))+ROW()/9^9))</f>
        <v/>
      </c>
      <c r="M374" s="36" t="str">
        <f ca="1">IF(N374="","",ROWS(M$3:M374))</f>
        <v/>
      </c>
      <c r="N374" s="1" t="str">
        <f ca="1">IF(COUNT(POINTS1b5)&lt;ROWS(N$3:N374),"",INDEX(clubARV5,MATCH(P374,POINTS1b5,0)))</f>
        <v/>
      </c>
      <c r="O374" s="1">
        <f t="shared" ca="1" si="53"/>
        <v>399</v>
      </c>
      <c r="P374" s="2" t="str">
        <f ca="1">IF(COUNT(POINTS1b5)&lt;ROWS(P$3:P374),"",SMALL(POINTS1b5,ROWS(P$3:P374)))</f>
        <v/>
      </c>
      <c r="Q374" s="40" t="str">
        <f t="array" aca="1" ref="Q374" ca="1">IFERROR(SMALL(IF(($H$3:$H$401=$N374)*($H$3:$H$401&lt;&gt;""),$C$3:$C$401),COLUMNS($Q:Q)),"-")</f>
        <v>-</v>
      </c>
      <c r="R374" s="63" t="str">
        <f t="array" aca="1" ref="R374" ca="1">IFERROR(SMALL(IF(($H$3:$H$401=$N374)*($H$3:$H$401&lt;&gt;""),$C$3:$C$401),COLUMNS($Q:R)),"-")</f>
        <v>-</v>
      </c>
      <c r="S374" s="63" t="str">
        <f t="array" aca="1" ref="S374" ca="1">IFERROR(SMALL(IF(($H$3:$H$401=$N374)*($H$3:$H$401&lt;&gt;""),$C$3:$C$401),COLUMNS($Q:S)),"-")</f>
        <v>-</v>
      </c>
      <c r="T374" s="63" t="str">
        <f t="array" aca="1" ref="T374" ca="1">IFERROR(SMALL(IF(($H$3:$H$401=$N374)*($H$3:$H$401&lt;&gt;""),$C$3:$C$401),COLUMNS($Q:T)),"-")</f>
        <v>-</v>
      </c>
      <c r="U374" s="63" t="str">
        <f t="array" aca="1" ref="U374" ca="1">IFERROR(SMALL(IF(($H$3:$H$401=$N374)*($H$3:$H$401&lt;&gt;""),$C$3:$C$401),COLUMNS($Q:U)),"-")</f>
        <v>-</v>
      </c>
      <c r="V374" s="40" t="str">
        <f t="array" aca="1" ref="V374" ca="1">IFERROR(SMALL(IF(($H$3:$H$401=$N374)*($H$3:$H$401&lt;&gt;""),$C$3:$C$401),COLUMNS($Q:V)),"-")</f>
        <v>-</v>
      </c>
      <c r="W374" s="63" t="str">
        <f t="array" aca="1" ref="W374" ca="1">IFERROR(SMALL(IF(($H$3:$H$401=$N374)*($H$3:$H$401&lt;&gt;""),$C$3:$C$401),COLUMNS($Q:W)),"-")</f>
        <v>-</v>
      </c>
      <c r="X374" s="63" t="str">
        <f t="array" aca="1" ref="X374" ca="1">IFERROR(SMALL(IF(($H$3:$H$401=$N374)*($H$3:$H$401&lt;&gt;""),$C$3:$C$401),COLUMNS($Q:X)),"-")</f>
        <v>-</v>
      </c>
      <c r="Y374" s="63" t="str">
        <f t="array" aca="1" ref="Y374" ca="1">IFERROR(SMALL(IF(($H$3:$H$401=$N374)*($H$3:$H$401&lt;&gt;""),$C$3:$C$401),COLUMNS($Q:Y)),"-")</f>
        <v>-</v>
      </c>
      <c r="Z374" s="63" t="str">
        <f t="array" aca="1" ref="Z374" ca="1">IFERROR(SMALL(IF(($H$3:$H$401=$N374)*($H$3:$H$401&lt;&gt;""),$C$3:$C$401),COLUMNS($Q:Z)),"-")</f>
        <v>-</v>
      </c>
      <c r="AA374" s="40" t="str">
        <f t="array" aca="1" ref="AA374" ca="1">IFERROR(SMALL(IF(($H$3:$H$401=$N374)*($H$3:$H$401&lt;&gt;""),$C$3:$C$401),COLUMNS($Q:AA)),"-")</f>
        <v>-</v>
      </c>
      <c r="AB374" s="63" t="str">
        <f t="array" aca="1" ref="AB374" ca="1">IFERROR(SMALL(IF(($H$3:$H$401=$N374)*($H$3:$H$401&lt;&gt;""),$C$3:$C$401),COLUMNS($Q:AB)),"-")</f>
        <v>-</v>
      </c>
      <c r="AC374" s="63" t="str">
        <f t="array" aca="1" ref="AC374" ca="1">IFERROR(SMALL(IF(($H$3:$H$401=$N374)*($H$3:$H$401&lt;&gt;""),$C$3:$C$401),COLUMNS($Q:AC)),"-")</f>
        <v>-</v>
      </c>
      <c r="AD374" s="63" t="str">
        <f t="array" aca="1" ref="AD374" ca="1">IFERROR(SMALL(IF(($H$3:$H$401=$N374)*($H$3:$H$401&lt;&gt;""),$C$3:$C$401),COLUMNS($Q:AD)),"-")</f>
        <v>-</v>
      </c>
      <c r="AE374" s="63" t="str">
        <f t="array" aca="1" ref="AE374" ca="1">IFERROR(SMALL(IF(($H$3:$H$401=$N374)*($H$3:$H$401&lt;&gt;""),$C$3:$C$401),COLUMNS($Q:AE)),"-")</f>
        <v>-</v>
      </c>
    </row>
    <row r="375" spans="2:31" ht="13">
      <c r="B375" s="175"/>
      <c r="C375" s="19">
        <v>373</v>
      </c>
      <c r="D375" s="22" t="str">
        <f t="array" ref="D375">IF(ISERROR(INDEX(DossardsARV,MATCH($A$3&amp;C375,triselcourse&amp;claselcourARV,0))),"-",INDEX(DossardsARV,MATCH($A$3&amp;C375,triselcourse&amp;claselcourARV,0)))</f>
        <v>-</v>
      </c>
      <c r="E375" s="117" t="str">
        <f t="shared" si="54"/>
        <v>-</v>
      </c>
      <c r="F375" s="117" t="str">
        <f t="shared" si="55"/>
        <v>-</v>
      </c>
      <c r="G375" s="21" t="str">
        <f t="array" ref="G375">IF($D375="","",IF(ISERROR(INDEX(TempsARV,MATCH($A$3&amp;D375,triselcourse&amp;DossardsARV,0))),"-",INDEX(TempsARV,MATCH($A$3&amp;D375,triselcourse&amp;DossardsARV,0))))</f>
        <v>-</v>
      </c>
      <c r="H375" s="117" t="str">
        <f t="shared" si="56"/>
        <v/>
      </c>
      <c r="I375" s="117" t="str">
        <f t="shared" si="57"/>
        <v/>
      </c>
      <c r="J375" s="117" t="str">
        <f t="shared" si="58"/>
        <v/>
      </c>
      <c r="K375" s="117" t="str">
        <f t="shared" si="59"/>
        <v/>
      </c>
      <c r="L375" s="62" t="str">
        <f t="array" aca="1" ref="L375" ca="1">IF(ISBLANK($C375),"",IF(OR(COUNTIF(clubARV5,H375)&lt;choixt5,COUNTIF($H$2:H374,H375)),"",SUM(SMALL(IF(clubARV5=H375,$C$3:$C$401),ROW(INDIRECT("1:"&amp;choixt5))))+ROW()/9^9))</f>
        <v/>
      </c>
      <c r="M375" s="36" t="str">
        <f ca="1">IF(N375="","",ROWS(M$3:M375))</f>
        <v/>
      </c>
      <c r="N375" s="1" t="str">
        <f ca="1">IF(COUNT(POINTS1b5)&lt;ROWS(N$3:N375),"",INDEX(clubARV5,MATCH(P375,POINTS1b5,0)))</f>
        <v/>
      </c>
      <c r="O375" s="1">
        <f t="shared" ca="1" si="53"/>
        <v>399</v>
      </c>
      <c r="P375" s="2" t="str">
        <f ca="1">IF(COUNT(POINTS1b5)&lt;ROWS(P$3:P375),"",SMALL(POINTS1b5,ROWS(P$3:P375)))</f>
        <v/>
      </c>
      <c r="Q375" s="40" t="str">
        <f t="array" aca="1" ref="Q375" ca="1">IFERROR(SMALL(IF(($H$3:$H$401=$N375)*($H$3:$H$401&lt;&gt;""),$C$3:$C$401),COLUMNS($Q:Q)),"-")</f>
        <v>-</v>
      </c>
      <c r="R375" s="63" t="str">
        <f t="array" aca="1" ref="R375" ca="1">IFERROR(SMALL(IF(($H$3:$H$401=$N375)*($H$3:$H$401&lt;&gt;""),$C$3:$C$401),COLUMNS($Q:R)),"-")</f>
        <v>-</v>
      </c>
      <c r="S375" s="63" t="str">
        <f t="array" aca="1" ref="S375" ca="1">IFERROR(SMALL(IF(($H$3:$H$401=$N375)*($H$3:$H$401&lt;&gt;""),$C$3:$C$401),COLUMNS($Q:S)),"-")</f>
        <v>-</v>
      </c>
      <c r="T375" s="63" t="str">
        <f t="array" aca="1" ref="T375" ca="1">IFERROR(SMALL(IF(($H$3:$H$401=$N375)*($H$3:$H$401&lt;&gt;""),$C$3:$C$401),COLUMNS($Q:T)),"-")</f>
        <v>-</v>
      </c>
      <c r="U375" s="63" t="str">
        <f t="array" aca="1" ref="U375" ca="1">IFERROR(SMALL(IF(($H$3:$H$401=$N375)*($H$3:$H$401&lt;&gt;""),$C$3:$C$401),COLUMNS($Q:U)),"-")</f>
        <v>-</v>
      </c>
      <c r="V375" s="40" t="str">
        <f t="array" aca="1" ref="V375" ca="1">IFERROR(SMALL(IF(($H$3:$H$401=$N375)*($H$3:$H$401&lt;&gt;""),$C$3:$C$401),COLUMNS($Q:V)),"-")</f>
        <v>-</v>
      </c>
      <c r="W375" s="63" t="str">
        <f t="array" aca="1" ref="W375" ca="1">IFERROR(SMALL(IF(($H$3:$H$401=$N375)*($H$3:$H$401&lt;&gt;""),$C$3:$C$401),COLUMNS($Q:W)),"-")</f>
        <v>-</v>
      </c>
      <c r="X375" s="63" t="str">
        <f t="array" aca="1" ref="X375" ca="1">IFERROR(SMALL(IF(($H$3:$H$401=$N375)*($H$3:$H$401&lt;&gt;""),$C$3:$C$401),COLUMNS($Q:X)),"-")</f>
        <v>-</v>
      </c>
      <c r="Y375" s="63" t="str">
        <f t="array" aca="1" ref="Y375" ca="1">IFERROR(SMALL(IF(($H$3:$H$401=$N375)*($H$3:$H$401&lt;&gt;""),$C$3:$C$401),COLUMNS($Q:Y)),"-")</f>
        <v>-</v>
      </c>
      <c r="Z375" s="63" t="str">
        <f t="array" aca="1" ref="Z375" ca="1">IFERROR(SMALL(IF(($H$3:$H$401=$N375)*($H$3:$H$401&lt;&gt;""),$C$3:$C$401),COLUMNS($Q:Z)),"-")</f>
        <v>-</v>
      </c>
      <c r="AA375" s="40" t="str">
        <f t="array" aca="1" ref="AA375" ca="1">IFERROR(SMALL(IF(($H$3:$H$401=$N375)*($H$3:$H$401&lt;&gt;""),$C$3:$C$401),COLUMNS($Q:AA)),"-")</f>
        <v>-</v>
      </c>
      <c r="AB375" s="63" t="str">
        <f t="array" aca="1" ref="AB375" ca="1">IFERROR(SMALL(IF(($H$3:$H$401=$N375)*($H$3:$H$401&lt;&gt;""),$C$3:$C$401),COLUMNS($Q:AB)),"-")</f>
        <v>-</v>
      </c>
      <c r="AC375" s="63" t="str">
        <f t="array" aca="1" ref="AC375" ca="1">IFERROR(SMALL(IF(($H$3:$H$401=$N375)*($H$3:$H$401&lt;&gt;""),$C$3:$C$401),COLUMNS($Q:AC)),"-")</f>
        <v>-</v>
      </c>
      <c r="AD375" s="63" t="str">
        <f t="array" aca="1" ref="AD375" ca="1">IFERROR(SMALL(IF(($H$3:$H$401=$N375)*($H$3:$H$401&lt;&gt;""),$C$3:$C$401),COLUMNS($Q:AD)),"-")</f>
        <v>-</v>
      </c>
      <c r="AE375" s="63" t="str">
        <f t="array" aca="1" ref="AE375" ca="1">IFERROR(SMALL(IF(($H$3:$H$401=$N375)*($H$3:$H$401&lt;&gt;""),$C$3:$C$401),COLUMNS($Q:AE)),"-")</f>
        <v>-</v>
      </c>
    </row>
    <row r="376" spans="2:31" ht="13">
      <c r="B376" s="175"/>
      <c r="C376" s="19">
        <v>374</v>
      </c>
      <c r="D376" s="22" t="str">
        <f t="array" ref="D376">IF(ISERROR(INDEX(DossardsARV,MATCH($A$3&amp;C376,triselcourse&amp;claselcourARV,0))),"-",INDEX(DossardsARV,MATCH($A$3&amp;C376,triselcourse&amp;claselcourARV,0)))</f>
        <v>-</v>
      </c>
      <c r="E376" s="117" t="str">
        <f t="shared" si="54"/>
        <v>-</v>
      </c>
      <c r="F376" s="117" t="str">
        <f t="shared" si="55"/>
        <v>-</v>
      </c>
      <c r="G376" s="21" t="str">
        <f t="array" ref="G376">IF($D376="","",IF(ISERROR(INDEX(TempsARV,MATCH($A$3&amp;D376,triselcourse&amp;DossardsARV,0))),"-",INDEX(TempsARV,MATCH($A$3&amp;D376,triselcourse&amp;DossardsARV,0))))</f>
        <v>-</v>
      </c>
      <c r="H376" s="117" t="str">
        <f t="shared" si="56"/>
        <v/>
      </c>
      <c r="I376" s="117" t="str">
        <f t="shared" si="57"/>
        <v/>
      </c>
      <c r="J376" s="117" t="str">
        <f t="shared" si="58"/>
        <v/>
      </c>
      <c r="K376" s="117" t="str">
        <f t="shared" si="59"/>
        <v/>
      </c>
      <c r="L376" s="62" t="str">
        <f t="array" aca="1" ref="L376" ca="1">IF(ISBLANK($C376),"",IF(OR(COUNTIF(clubARV5,H376)&lt;choixt5,COUNTIF($H$2:H375,H376)),"",SUM(SMALL(IF(clubARV5=H376,$C$3:$C$401),ROW(INDIRECT("1:"&amp;choixt5))))+ROW()/9^9))</f>
        <v/>
      </c>
      <c r="M376" s="36" t="str">
        <f ca="1">IF(N376="","",ROWS(M$3:M376))</f>
        <v/>
      </c>
      <c r="N376" s="1" t="str">
        <f ca="1">IF(COUNT(POINTS1b5)&lt;ROWS(N$3:N376),"",INDEX(clubARV5,MATCH(P376,POINTS1b5,0)))</f>
        <v/>
      </c>
      <c r="O376" s="1">
        <f t="shared" ca="1" si="53"/>
        <v>399</v>
      </c>
      <c r="P376" s="2" t="str">
        <f ca="1">IF(COUNT(POINTS1b5)&lt;ROWS(P$3:P376),"",SMALL(POINTS1b5,ROWS(P$3:P376)))</f>
        <v/>
      </c>
      <c r="Q376" s="40" t="str">
        <f t="array" aca="1" ref="Q376" ca="1">IFERROR(SMALL(IF(($H$3:$H$401=$N376)*($H$3:$H$401&lt;&gt;""),$C$3:$C$401),COLUMNS($Q:Q)),"-")</f>
        <v>-</v>
      </c>
      <c r="R376" s="63" t="str">
        <f t="array" aca="1" ref="R376" ca="1">IFERROR(SMALL(IF(($H$3:$H$401=$N376)*($H$3:$H$401&lt;&gt;""),$C$3:$C$401),COLUMNS($Q:R)),"-")</f>
        <v>-</v>
      </c>
      <c r="S376" s="63" t="str">
        <f t="array" aca="1" ref="S376" ca="1">IFERROR(SMALL(IF(($H$3:$H$401=$N376)*($H$3:$H$401&lt;&gt;""),$C$3:$C$401),COLUMNS($Q:S)),"-")</f>
        <v>-</v>
      </c>
      <c r="T376" s="63" t="str">
        <f t="array" aca="1" ref="T376" ca="1">IFERROR(SMALL(IF(($H$3:$H$401=$N376)*($H$3:$H$401&lt;&gt;""),$C$3:$C$401),COLUMNS($Q:T)),"-")</f>
        <v>-</v>
      </c>
      <c r="U376" s="63" t="str">
        <f t="array" aca="1" ref="U376" ca="1">IFERROR(SMALL(IF(($H$3:$H$401=$N376)*($H$3:$H$401&lt;&gt;""),$C$3:$C$401),COLUMNS($Q:U)),"-")</f>
        <v>-</v>
      </c>
      <c r="V376" s="40" t="str">
        <f t="array" aca="1" ref="V376" ca="1">IFERROR(SMALL(IF(($H$3:$H$401=$N376)*($H$3:$H$401&lt;&gt;""),$C$3:$C$401),COLUMNS($Q:V)),"-")</f>
        <v>-</v>
      </c>
      <c r="W376" s="63" t="str">
        <f t="array" aca="1" ref="W376" ca="1">IFERROR(SMALL(IF(($H$3:$H$401=$N376)*($H$3:$H$401&lt;&gt;""),$C$3:$C$401),COLUMNS($Q:W)),"-")</f>
        <v>-</v>
      </c>
      <c r="X376" s="63" t="str">
        <f t="array" aca="1" ref="X376" ca="1">IFERROR(SMALL(IF(($H$3:$H$401=$N376)*($H$3:$H$401&lt;&gt;""),$C$3:$C$401),COLUMNS($Q:X)),"-")</f>
        <v>-</v>
      </c>
      <c r="Y376" s="63" t="str">
        <f t="array" aca="1" ref="Y376" ca="1">IFERROR(SMALL(IF(($H$3:$H$401=$N376)*($H$3:$H$401&lt;&gt;""),$C$3:$C$401),COLUMNS($Q:Y)),"-")</f>
        <v>-</v>
      </c>
      <c r="Z376" s="63" t="str">
        <f t="array" aca="1" ref="Z376" ca="1">IFERROR(SMALL(IF(($H$3:$H$401=$N376)*($H$3:$H$401&lt;&gt;""),$C$3:$C$401),COLUMNS($Q:Z)),"-")</f>
        <v>-</v>
      </c>
      <c r="AA376" s="40" t="str">
        <f t="array" aca="1" ref="AA376" ca="1">IFERROR(SMALL(IF(($H$3:$H$401=$N376)*($H$3:$H$401&lt;&gt;""),$C$3:$C$401),COLUMNS($Q:AA)),"-")</f>
        <v>-</v>
      </c>
      <c r="AB376" s="63" t="str">
        <f t="array" aca="1" ref="AB376" ca="1">IFERROR(SMALL(IF(($H$3:$H$401=$N376)*($H$3:$H$401&lt;&gt;""),$C$3:$C$401),COLUMNS($Q:AB)),"-")</f>
        <v>-</v>
      </c>
      <c r="AC376" s="63" t="str">
        <f t="array" aca="1" ref="AC376" ca="1">IFERROR(SMALL(IF(($H$3:$H$401=$N376)*($H$3:$H$401&lt;&gt;""),$C$3:$C$401),COLUMNS($Q:AC)),"-")</f>
        <v>-</v>
      </c>
      <c r="AD376" s="63" t="str">
        <f t="array" aca="1" ref="AD376" ca="1">IFERROR(SMALL(IF(($H$3:$H$401=$N376)*($H$3:$H$401&lt;&gt;""),$C$3:$C$401),COLUMNS($Q:AD)),"-")</f>
        <v>-</v>
      </c>
      <c r="AE376" s="63" t="str">
        <f t="array" aca="1" ref="AE376" ca="1">IFERROR(SMALL(IF(($H$3:$H$401=$N376)*($H$3:$H$401&lt;&gt;""),$C$3:$C$401),COLUMNS($Q:AE)),"-")</f>
        <v>-</v>
      </c>
    </row>
    <row r="377" spans="2:31" ht="13">
      <c r="B377" s="175"/>
      <c r="C377" s="19">
        <v>375</v>
      </c>
      <c r="D377" s="22" t="str">
        <f t="array" ref="D377">IF(ISERROR(INDEX(DossardsARV,MATCH($A$3&amp;C377,triselcourse&amp;claselcourARV,0))),"-",INDEX(DossardsARV,MATCH($A$3&amp;C377,triselcourse&amp;claselcourARV,0)))</f>
        <v>-</v>
      </c>
      <c r="E377" s="117" t="str">
        <f t="shared" si="54"/>
        <v>-</v>
      </c>
      <c r="F377" s="117" t="str">
        <f t="shared" si="55"/>
        <v>-</v>
      </c>
      <c r="G377" s="21" t="str">
        <f t="array" ref="G377">IF($D377="","",IF(ISERROR(INDEX(TempsARV,MATCH($A$3&amp;D377,triselcourse&amp;DossardsARV,0))),"-",INDEX(TempsARV,MATCH($A$3&amp;D377,triselcourse&amp;DossardsARV,0))))</f>
        <v>-</v>
      </c>
      <c r="H377" s="117" t="str">
        <f t="shared" si="56"/>
        <v/>
      </c>
      <c r="I377" s="117" t="str">
        <f t="shared" si="57"/>
        <v/>
      </c>
      <c r="J377" s="117" t="str">
        <f t="shared" si="58"/>
        <v/>
      </c>
      <c r="K377" s="117" t="str">
        <f t="shared" si="59"/>
        <v/>
      </c>
      <c r="L377" s="62" t="str">
        <f t="array" aca="1" ref="L377" ca="1">IF(ISBLANK($C377),"",IF(OR(COUNTIF(clubARV5,H377)&lt;choixt5,COUNTIF($H$2:H376,H377)),"",SUM(SMALL(IF(clubARV5=H377,$C$3:$C$401),ROW(INDIRECT("1:"&amp;choixt5))))+ROW()/9^9))</f>
        <v/>
      </c>
      <c r="M377" s="36" t="str">
        <f ca="1">IF(N377="","",ROWS(M$3:M377))</f>
        <v/>
      </c>
      <c r="N377" s="1" t="str">
        <f ca="1">IF(COUNT(POINTS1b5)&lt;ROWS(N$3:N377),"",INDEX(clubARV5,MATCH(P377,POINTS1b5,0)))</f>
        <v/>
      </c>
      <c r="O377" s="1">
        <f t="shared" ca="1" si="53"/>
        <v>399</v>
      </c>
      <c r="P377" s="2" t="str">
        <f ca="1">IF(COUNT(POINTS1b5)&lt;ROWS(P$3:P377),"",SMALL(POINTS1b5,ROWS(P$3:P377)))</f>
        <v/>
      </c>
      <c r="Q377" s="40" t="str">
        <f t="array" aca="1" ref="Q377" ca="1">IFERROR(SMALL(IF(($H$3:$H$401=$N377)*($H$3:$H$401&lt;&gt;""),$C$3:$C$401),COLUMNS($Q:Q)),"-")</f>
        <v>-</v>
      </c>
      <c r="R377" s="63" t="str">
        <f t="array" aca="1" ref="R377" ca="1">IFERROR(SMALL(IF(($H$3:$H$401=$N377)*($H$3:$H$401&lt;&gt;""),$C$3:$C$401),COLUMNS($Q:R)),"-")</f>
        <v>-</v>
      </c>
      <c r="S377" s="63" t="str">
        <f t="array" aca="1" ref="S377" ca="1">IFERROR(SMALL(IF(($H$3:$H$401=$N377)*($H$3:$H$401&lt;&gt;""),$C$3:$C$401),COLUMNS($Q:S)),"-")</f>
        <v>-</v>
      </c>
      <c r="T377" s="63" t="str">
        <f t="array" aca="1" ref="T377" ca="1">IFERROR(SMALL(IF(($H$3:$H$401=$N377)*($H$3:$H$401&lt;&gt;""),$C$3:$C$401),COLUMNS($Q:T)),"-")</f>
        <v>-</v>
      </c>
      <c r="U377" s="63" t="str">
        <f t="array" aca="1" ref="U377" ca="1">IFERROR(SMALL(IF(($H$3:$H$401=$N377)*($H$3:$H$401&lt;&gt;""),$C$3:$C$401),COLUMNS($Q:U)),"-")</f>
        <v>-</v>
      </c>
      <c r="V377" s="40" t="str">
        <f t="array" aca="1" ref="V377" ca="1">IFERROR(SMALL(IF(($H$3:$H$401=$N377)*($H$3:$H$401&lt;&gt;""),$C$3:$C$401),COLUMNS($Q:V)),"-")</f>
        <v>-</v>
      </c>
      <c r="W377" s="63" t="str">
        <f t="array" aca="1" ref="W377" ca="1">IFERROR(SMALL(IF(($H$3:$H$401=$N377)*($H$3:$H$401&lt;&gt;""),$C$3:$C$401),COLUMNS($Q:W)),"-")</f>
        <v>-</v>
      </c>
      <c r="X377" s="63" t="str">
        <f t="array" aca="1" ref="X377" ca="1">IFERROR(SMALL(IF(($H$3:$H$401=$N377)*($H$3:$H$401&lt;&gt;""),$C$3:$C$401),COLUMNS($Q:X)),"-")</f>
        <v>-</v>
      </c>
      <c r="Y377" s="63" t="str">
        <f t="array" aca="1" ref="Y377" ca="1">IFERROR(SMALL(IF(($H$3:$H$401=$N377)*($H$3:$H$401&lt;&gt;""),$C$3:$C$401),COLUMNS($Q:Y)),"-")</f>
        <v>-</v>
      </c>
      <c r="Z377" s="63" t="str">
        <f t="array" aca="1" ref="Z377" ca="1">IFERROR(SMALL(IF(($H$3:$H$401=$N377)*($H$3:$H$401&lt;&gt;""),$C$3:$C$401),COLUMNS($Q:Z)),"-")</f>
        <v>-</v>
      </c>
      <c r="AA377" s="40" t="str">
        <f t="array" aca="1" ref="AA377" ca="1">IFERROR(SMALL(IF(($H$3:$H$401=$N377)*($H$3:$H$401&lt;&gt;""),$C$3:$C$401),COLUMNS($Q:AA)),"-")</f>
        <v>-</v>
      </c>
      <c r="AB377" s="63" t="str">
        <f t="array" aca="1" ref="AB377" ca="1">IFERROR(SMALL(IF(($H$3:$H$401=$N377)*($H$3:$H$401&lt;&gt;""),$C$3:$C$401),COLUMNS($Q:AB)),"-")</f>
        <v>-</v>
      </c>
      <c r="AC377" s="63" t="str">
        <f t="array" aca="1" ref="AC377" ca="1">IFERROR(SMALL(IF(($H$3:$H$401=$N377)*($H$3:$H$401&lt;&gt;""),$C$3:$C$401),COLUMNS($Q:AC)),"-")</f>
        <v>-</v>
      </c>
      <c r="AD377" s="63" t="str">
        <f t="array" aca="1" ref="AD377" ca="1">IFERROR(SMALL(IF(($H$3:$H$401=$N377)*($H$3:$H$401&lt;&gt;""),$C$3:$C$401),COLUMNS($Q:AD)),"-")</f>
        <v>-</v>
      </c>
      <c r="AE377" s="63" t="str">
        <f t="array" aca="1" ref="AE377" ca="1">IFERROR(SMALL(IF(($H$3:$H$401=$N377)*($H$3:$H$401&lt;&gt;""),$C$3:$C$401),COLUMNS($Q:AE)),"-")</f>
        <v>-</v>
      </c>
    </row>
    <row r="378" spans="2:31" ht="13">
      <c r="B378" s="175"/>
      <c r="C378" s="19">
        <v>376</v>
      </c>
      <c r="D378" s="22" t="str">
        <f t="array" ref="D378">IF(ISERROR(INDEX(DossardsARV,MATCH($A$3&amp;C378,triselcourse&amp;claselcourARV,0))),"-",INDEX(DossardsARV,MATCH($A$3&amp;C378,triselcourse&amp;claselcourARV,0)))</f>
        <v>-</v>
      </c>
      <c r="E378" s="117" t="str">
        <f t="shared" si="54"/>
        <v>-</v>
      </c>
      <c r="F378" s="117" t="str">
        <f t="shared" si="55"/>
        <v>-</v>
      </c>
      <c r="G378" s="21" t="str">
        <f t="array" ref="G378">IF($D378="","",IF(ISERROR(INDEX(TempsARV,MATCH($A$3&amp;D378,triselcourse&amp;DossardsARV,0))),"-",INDEX(TempsARV,MATCH($A$3&amp;D378,triselcourse&amp;DossardsARV,0))))</f>
        <v>-</v>
      </c>
      <c r="H378" s="117" t="str">
        <f t="shared" si="56"/>
        <v/>
      </c>
      <c r="I378" s="117" t="str">
        <f t="shared" si="57"/>
        <v/>
      </c>
      <c r="J378" s="117" t="str">
        <f t="shared" si="58"/>
        <v/>
      </c>
      <c r="K378" s="117" t="str">
        <f t="shared" si="59"/>
        <v/>
      </c>
      <c r="L378" s="62" t="str">
        <f t="array" aca="1" ref="L378" ca="1">IF(ISBLANK($C378),"",IF(OR(COUNTIF(clubARV5,H378)&lt;choixt5,COUNTIF($H$2:H377,H378)),"",SUM(SMALL(IF(clubARV5=H378,$C$3:$C$401),ROW(INDIRECT("1:"&amp;choixt5))))+ROW()/9^9))</f>
        <v/>
      </c>
      <c r="M378" s="36" t="str">
        <f ca="1">IF(N378="","",ROWS(M$3:M378))</f>
        <v/>
      </c>
      <c r="N378" s="1" t="str">
        <f ca="1">IF(COUNT(POINTS1b5)&lt;ROWS(N$3:N378),"",INDEX(clubARV5,MATCH(P378,POINTS1b5,0)))</f>
        <v/>
      </c>
      <c r="O378" s="1">
        <f t="shared" ca="1" si="53"/>
        <v>399</v>
      </c>
      <c r="P378" s="2" t="str">
        <f ca="1">IF(COUNT(POINTS1b5)&lt;ROWS(P$3:P378),"",SMALL(POINTS1b5,ROWS(P$3:P378)))</f>
        <v/>
      </c>
      <c r="Q378" s="40" t="str">
        <f t="array" aca="1" ref="Q378" ca="1">IFERROR(SMALL(IF(($H$3:$H$401=$N378)*($H$3:$H$401&lt;&gt;""),$C$3:$C$401),COLUMNS($Q:Q)),"-")</f>
        <v>-</v>
      </c>
      <c r="R378" s="63" t="str">
        <f t="array" aca="1" ref="R378" ca="1">IFERROR(SMALL(IF(($H$3:$H$401=$N378)*($H$3:$H$401&lt;&gt;""),$C$3:$C$401),COLUMNS($Q:R)),"-")</f>
        <v>-</v>
      </c>
      <c r="S378" s="63" t="str">
        <f t="array" aca="1" ref="S378" ca="1">IFERROR(SMALL(IF(($H$3:$H$401=$N378)*($H$3:$H$401&lt;&gt;""),$C$3:$C$401),COLUMNS($Q:S)),"-")</f>
        <v>-</v>
      </c>
      <c r="T378" s="63" t="str">
        <f t="array" aca="1" ref="T378" ca="1">IFERROR(SMALL(IF(($H$3:$H$401=$N378)*($H$3:$H$401&lt;&gt;""),$C$3:$C$401),COLUMNS($Q:T)),"-")</f>
        <v>-</v>
      </c>
      <c r="U378" s="63" t="str">
        <f t="array" aca="1" ref="U378" ca="1">IFERROR(SMALL(IF(($H$3:$H$401=$N378)*($H$3:$H$401&lt;&gt;""),$C$3:$C$401),COLUMNS($Q:U)),"-")</f>
        <v>-</v>
      </c>
      <c r="V378" s="40" t="str">
        <f t="array" aca="1" ref="V378" ca="1">IFERROR(SMALL(IF(($H$3:$H$401=$N378)*($H$3:$H$401&lt;&gt;""),$C$3:$C$401),COLUMNS($Q:V)),"-")</f>
        <v>-</v>
      </c>
      <c r="W378" s="63" t="str">
        <f t="array" aca="1" ref="W378" ca="1">IFERROR(SMALL(IF(($H$3:$H$401=$N378)*($H$3:$H$401&lt;&gt;""),$C$3:$C$401),COLUMNS($Q:W)),"-")</f>
        <v>-</v>
      </c>
      <c r="X378" s="63" t="str">
        <f t="array" aca="1" ref="X378" ca="1">IFERROR(SMALL(IF(($H$3:$H$401=$N378)*($H$3:$H$401&lt;&gt;""),$C$3:$C$401),COLUMNS($Q:X)),"-")</f>
        <v>-</v>
      </c>
      <c r="Y378" s="63" t="str">
        <f t="array" aca="1" ref="Y378" ca="1">IFERROR(SMALL(IF(($H$3:$H$401=$N378)*($H$3:$H$401&lt;&gt;""),$C$3:$C$401),COLUMNS($Q:Y)),"-")</f>
        <v>-</v>
      </c>
      <c r="Z378" s="63" t="str">
        <f t="array" aca="1" ref="Z378" ca="1">IFERROR(SMALL(IF(($H$3:$H$401=$N378)*($H$3:$H$401&lt;&gt;""),$C$3:$C$401),COLUMNS($Q:Z)),"-")</f>
        <v>-</v>
      </c>
      <c r="AA378" s="40" t="str">
        <f t="array" aca="1" ref="AA378" ca="1">IFERROR(SMALL(IF(($H$3:$H$401=$N378)*($H$3:$H$401&lt;&gt;""),$C$3:$C$401),COLUMNS($Q:AA)),"-")</f>
        <v>-</v>
      </c>
      <c r="AB378" s="63" t="str">
        <f t="array" aca="1" ref="AB378" ca="1">IFERROR(SMALL(IF(($H$3:$H$401=$N378)*($H$3:$H$401&lt;&gt;""),$C$3:$C$401),COLUMNS($Q:AB)),"-")</f>
        <v>-</v>
      </c>
      <c r="AC378" s="63" t="str">
        <f t="array" aca="1" ref="AC378" ca="1">IFERROR(SMALL(IF(($H$3:$H$401=$N378)*($H$3:$H$401&lt;&gt;""),$C$3:$C$401),COLUMNS($Q:AC)),"-")</f>
        <v>-</v>
      </c>
      <c r="AD378" s="63" t="str">
        <f t="array" aca="1" ref="AD378" ca="1">IFERROR(SMALL(IF(($H$3:$H$401=$N378)*($H$3:$H$401&lt;&gt;""),$C$3:$C$401),COLUMNS($Q:AD)),"-")</f>
        <v>-</v>
      </c>
      <c r="AE378" s="63" t="str">
        <f t="array" aca="1" ref="AE378" ca="1">IFERROR(SMALL(IF(($H$3:$H$401=$N378)*($H$3:$H$401&lt;&gt;""),$C$3:$C$401),COLUMNS($Q:AE)),"-")</f>
        <v>-</v>
      </c>
    </row>
    <row r="379" spans="2:31" ht="13">
      <c r="B379" s="175"/>
      <c r="C379" s="19">
        <v>377</v>
      </c>
      <c r="D379" s="22" t="str">
        <f t="array" ref="D379">IF(ISERROR(INDEX(DossardsARV,MATCH($A$3&amp;C379,triselcourse&amp;claselcourARV,0))),"-",INDEX(DossardsARV,MATCH($A$3&amp;C379,triselcourse&amp;claselcourARV,0)))</f>
        <v>-</v>
      </c>
      <c r="E379" s="117" t="str">
        <f t="shared" si="54"/>
        <v>-</v>
      </c>
      <c r="F379" s="117" t="str">
        <f t="shared" si="55"/>
        <v>-</v>
      </c>
      <c r="G379" s="21" t="str">
        <f t="array" ref="G379">IF($D379="","",IF(ISERROR(INDEX(TempsARV,MATCH($A$3&amp;D379,triselcourse&amp;DossardsARV,0))),"-",INDEX(TempsARV,MATCH($A$3&amp;D379,triselcourse&amp;DossardsARV,0))))</f>
        <v>-</v>
      </c>
      <c r="H379" s="117" t="str">
        <f t="shared" si="56"/>
        <v/>
      </c>
      <c r="I379" s="117" t="str">
        <f t="shared" si="57"/>
        <v/>
      </c>
      <c r="J379" s="117" t="str">
        <f t="shared" si="58"/>
        <v/>
      </c>
      <c r="K379" s="117" t="str">
        <f t="shared" si="59"/>
        <v/>
      </c>
      <c r="L379" s="62" t="str">
        <f t="array" aca="1" ref="L379" ca="1">IF(ISBLANK($C379),"",IF(OR(COUNTIF(clubARV5,H379)&lt;choixt5,COUNTIF($H$2:H378,H379)),"",SUM(SMALL(IF(clubARV5=H379,$C$3:$C$401),ROW(INDIRECT("1:"&amp;choixt5))))+ROW()/9^9))</f>
        <v/>
      </c>
      <c r="M379" s="36" t="str">
        <f ca="1">IF(N379="","",ROWS(M$3:M379))</f>
        <v/>
      </c>
      <c r="N379" s="1" t="str">
        <f ca="1">IF(COUNT(POINTS1b5)&lt;ROWS(N$3:N379),"",INDEX(clubARV5,MATCH(P379,POINTS1b5,0)))</f>
        <v/>
      </c>
      <c r="O379" s="1">
        <f t="shared" ca="1" si="53"/>
        <v>399</v>
      </c>
      <c r="P379" s="2" t="str">
        <f ca="1">IF(COUNT(POINTS1b5)&lt;ROWS(P$3:P379),"",SMALL(POINTS1b5,ROWS(P$3:P379)))</f>
        <v/>
      </c>
      <c r="Q379" s="40" t="str">
        <f t="array" aca="1" ref="Q379" ca="1">IFERROR(SMALL(IF(($H$3:$H$401=$N379)*($H$3:$H$401&lt;&gt;""),$C$3:$C$401),COLUMNS($Q:Q)),"-")</f>
        <v>-</v>
      </c>
      <c r="R379" s="63" t="str">
        <f t="array" aca="1" ref="R379" ca="1">IFERROR(SMALL(IF(($H$3:$H$401=$N379)*($H$3:$H$401&lt;&gt;""),$C$3:$C$401),COLUMNS($Q:R)),"-")</f>
        <v>-</v>
      </c>
      <c r="S379" s="63" t="str">
        <f t="array" aca="1" ref="S379" ca="1">IFERROR(SMALL(IF(($H$3:$H$401=$N379)*($H$3:$H$401&lt;&gt;""),$C$3:$C$401),COLUMNS($Q:S)),"-")</f>
        <v>-</v>
      </c>
      <c r="T379" s="63" t="str">
        <f t="array" aca="1" ref="T379" ca="1">IFERROR(SMALL(IF(($H$3:$H$401=$N379)*($H$3:$H$401&lt;&gt;""),$C$3:$C$401),COLUMNS($Q:T)),"-")</f>
        <v>-</v>
      </c>
      <c r="U379" s="63" t="str">
        <f t="array" aca="1" ref="U379" ca="1">IFERROR(SMALL(IF(($H$3:$H$401=$N379)*($H$3:$H$401&lt;&gt;""),$C$3:$C$401),COLUMNS($Q:U)),"-")</f>
        <v>-</v>
      </c>
      <c r="V379" s="40" t="str">
        <f t="array" aca="1" ref="V379" ca="1">IFERROR(SMALL(IF(($H$3:$H$401=$N379)*($H$3:$H$401&lt;&gt;""),$C$3:$C$401),COLUMNS($Q:V)),"-")</f>
        <v>-</v>
      </c>
      <c r="W379" s="63" t="str">
        <f t="array" aca="1" ref="W379" ca="1">IFERROR(SMALL(IF(($H$3:$H$401=$N379)*($H$3:$H$401&lt;&gt;""),$C$3:$C$401),COLUMNS($Q:W)),"-")</f>
        <v>-</v>
      </c>
      <c r="X379" s="63" t="str">
        <f t="array" aca="1" ref="X379" ca="1">IFERROR(SMALL(IF(($H$3:$H$401=$N379)*($H$3:$H$401&lt;&gt;""),$C$3:$C$401),COLUMNS($Q:X)),"-")</f>
        <v>-</v>
      </c>
      <c r="Y379" s="63" t="str">
        <f t="array" aca="1" ref="Y379" ca="1">IFERROR(SMALL(IF(($H$3:$H$401=$N379)*($H$3:$H$401&lt;&gt;""),$C$3:$C$401),COLUMNS($Q:Y)),"-")</f>
        <v>-</v>
      </c>
      <c r="Z379" s="63" t="str">
        <f t="array" aca="1" ref="Z379" ca="1">IFERROR(SMALL(IF(($H$3:$H$401=$N379)*($H$3:$H$401&lt;&gt;""),$C$3:$C$401),COLUMNS($Q:Z)),"-")</f>
        <v>-</v>
      </c>
      <c r="AA379" s="40" t="str">
        <f t="array" aca="1" ref="AA379" ca="1">IFERROR(SMALL(IF(($H$3:$H$401=$N379)*($H$3:$H$401&lt;&gt;""),$C$3:$C$401),COLUMNS($Q:AA)),"-")</f>
        <v>-</v>
      </c>
      <c r="AB379" s="63" t="str">
        <f t="array" aca="1" ref="AB379" ca="1">IFERROR(SMALL(IF(($H$3:$H$401=$N379)*($H$3:$H$401&lt;&gt;""),$C$3:$C$401),COLUMNS($Q:AB)),"-")</f>
        <v>-</v>
      </c>
      <c r="AC379" s="63" t="str">
        <f t="array" aca="1" ref="AC379" ca="1">IFERROR(SMALL(IF(($H$3:$H$401=$N379)*($H$3:$H$401&lt;&gt;""),$C$3:$C$401),COLUMNS($Q:AC)),"-")</f>
        <v>-</v>
      </c>
      <c r="AD379" s="63" t="str">
        <f t="array" aca="1" ref="AD379" ca="1">IFERROR(SMALL(IF(($H$3:$H$401=$N379)*($H$3:$H$401&lt;&gt;""),$C$3:$C$401),COLUMNS($Q:AD)),"-")</f>
        <v>-</v>
      </c>
      <c r="AE379" s="63" t="str">
        <f t="array" aca="1" ref="AE379" ca="1">IFERROR(SMALL(IF(($H$3:$H$401=$N379)*($H$3:$H$401&lt;&gt;""),$C$3:$C$401),COLUMNS($Q:AE)),"-")</f>
        <v>-</v>
      </c>
    </row>
    <row r="380" spans="2:31" ht="13">
      <c r="B380" s="175"/>
      <c r="C380" s="19">
        <v>378</v>
      </c>
      <c r="D380" s="22" t="str">
        <f t="array" ref="D380">IF(ISERROR(INDEX(DossardsARV,MATCH($A$3&amp;C380,triselcourse&amp;claselcourARV,0))),"-",INDEX(DossardsARV,MATCH($A$3&amp;C380,triselcourse&amp;claselcourARV,0)))</f>
        <v>-</v>
      </c>
      <c r="E380" s="117" t="str">
        <f t="shared" si="54"/>
        <v>-</v>
      </c>
      <c r="F380" s="117" t="str">
        <f t="shared" si="55"/>
        <v>-</v>
      </c>
      <c r="G380" s="21" t="str">
        <f t="array" ref="G380">IF($D380="","",IF(ISERROR(INDEX(TempsARV,MATCH($A$3&amp;D380,triselcourse&amp;DossardsARV,0))),"-",INDEX(TempsARV,MATCH($A$3&amp;D380,triselcourse&amp;DossardsARV,0))))</f>
        <v>-</v>
      </c>
      <c r="H380" s="117" t="str">
        <f t="shared" si="56"/>
        <v/>
      </c>
      <c r="I380" s="117" t="str">
        <f t="shared" si="57"/>
        <v/>
      </c>
      <c r="J380" s="117" t="str">
        <f t="shared" si="58"/>
        <v/>
      </c>
      <c r="K380" s="117" t="str">
        <f t="shared" si="59"/>
        <v/>
      </c>
      <c r="L380" s="62" t="str">
        <f t="array" aca="1" ref="L380" ca="1">IF(ISBLANK($C380),"",IF(OR(COUNTIF(clubARV5,H380)&lt;choixt5,COUNTIF($H$2:H379,H380)),"",SUM(SMALL(IF(clubARV5=H380,$C$3:$C$401),ROW(INDIRECT("1:"&amp;choixt5))))+ROW()/9^9))</f>
        <v/>
      </c>
      <c r="M380" s="36" t="str">
        <f ca="1">IF(N380="","",ROWS(M$3:M380))</f>
        <v/>
      </c>
      <c r="N380" s="1" t="str">
        <f ca="1">IF(COUNT(POINTS1b5)&lt;ROWS(N$3:N380),"",INDEX(clubARV5,MATCH(P380,POINTS1b5,0)))</f>
        <v/>
      </c>
      <c r="O380" s="1">
        <f t="shared" ca="1" si="53"/>
        <v>399</v>
      </c>
      <c r="P380" s="2" t="str">
        <f ca="1">IF(COUNT(POINTS1b5)&lt;ROWS(P$3:P380),"",SMALL(POINTS1b5,ROWS(P$3:P380)))</f>
        <v/>
      </c>
      <c r="Q380" s="40" t="str">
        <f t="array" aca="1" ref="Q380" ca="1">IFERROR(SMALL(IF(($H$3:$H$401=$N380)*($H$3:$H$401&lt;&gt;""),$C$3:$C$401),COLUMNS($Q:Q)),"-")</f>
        <v>-</v>
      </c>
      <c r="R380" s="63" t="str">
        <f t="array" aca="1" ref="R380" ca="1">IFERROR(SMALL(IF(($H$3:$H$401=$N380)*($H$3:$H$401&lt;&gt;""),$C$3:$C$401),COLUMNS($Q:R)),"-")</f>
        <v>-</v>
      </c>
      <c r="S380" s="63" t="str">
        <f t="array" aca="1" ref="S380" ca="1">IFERROR(SMALL(IF(($H$3:$H$401=$N380)*($H$3:$H$401&lt;&gt;""),$C$3:$C$401),COLUMNS($Q:S)),"-")</f>
        <v>-</v>
      </c>
      <c r="T380" s="63" t="str">
        <f t="array" aca="1" ref="T380" ca="1">IFERROR(SMALL(IF(($H$3:$H$401=$N380)*($H$3:$H$401&lt;&gt;""),$C$3:$C$401),COLUMNS($Q:T)),"-")</f>
        <v>-</v>
      </c>
      <c r="U380" s="63" t="str">
        <f t="array" aca="1" ref="U380" ca="1">IFERROR(SMALL(IF(($H$3:$H$401=$N380)*($H$3:$H$401&lt;&gt;""),$C$3:$C$401),COLUMNS($Q:U)),"-")</f>
        <v>-</v>
      </c>
      <c r="V380" s="40" t="str">
        <f t="array" aca="1" ref="V380" ca="1">IFERROR(SMALL(IF(($H$3:$H$401=$N380)*($H$3:$H$401&lt;&gt;""),$C$3:$C$401),COLUMNS($Q:V)),"-")</f>
        <v>-</v>
      </c>
      <c r="W380" s="63" t="str">
        <f t="array" aca="1" ref="W380" ca="1">IFERROR(SMALL(IF(($H$3:$H$401=$N380)*($H$3:$H$401&lt;&gt;""),$C$3:$C$401),COLUMNS($Q:W)),"-")</f>
        <v>-</v>
      </c>
      <c r="X380" s="63" t="str">
        <f t="array" aca="1" ref="X380" ca="1">IFERROR(SMALL(IF(($H$3:$H$401=$N380)*($H$3:$H$401&lt;&gt;""),$C$3:$C$401),COLUMNS($Q:X)),"-")</f>
        <v>-</v>
      </c>
      <c r="Y380" s="63" t="str">
        <f t="array" aca="1" ref="Y380" ca="1">IFERROR(SMALL(IF(($H$3:$H$401=$N380)*($H$3:$H$401&lt;&gt;""),$C$3:$C$401),COLUMNS($Q:Y)),"-")</f>
        <v>-</v>
      </c>
      <c r="Z380" s="63" t="str">
        <f t="array" aca="1" ref="Z380" ca="1">IFERROR(SMALL(IF(($H$3:$H$401=$N380)*($H$3:$H$401&lt;&gt;""),$C$3:$C$401),COLUMNS($Q:Z)),"-")</f>
        <v>-</v>
      </c>
      <c r="AA380" s="40" t="str">
        <f t="array" aca="1" ref="AA380" ca="1">IFERROR(SMALL(IF(($H$3:$H$401=$N380)*($H$3:$H$401&lt;&gt;""),$C$3:$C$401),COLUMNS($Q:AA)),"-")</f>
        <v>-</v>
      </c>
      <c r="AB380" s="63" t="str">
        <f t="array" aca="1" ref="AB380" ca="1">IFERROR(SMALL(IF(($H$3:$H$401=$N380)*($H$3:$H$401&lt;&gt;""),$C$3:$C$401),COLUMNS($Q:AB)),"-")</f>
        <v>-</v>
      </c>
      <c r="AC380" s="63" t="str">
        <f t="array" aca="1" ref="AC380" ca="1">IFERROR(SMALL(IF(($H$3:$H$401=$N380)*($H$3:$H$401&lt;&gt;""),$C$3:$C$401),COLUMNS($Q:AC)),"-")</f>
        <v>-</v>
      </c>
      <c r="AD380" s="63" t="str">
        <f t="array" aca="1" ref="AD380" ca="1">IFERROR(SMALL(IF(($H$3:$H$401=$N380)*($H$3:$H$401&lt;&gt;""),$C$3:$C$401),COLUMNS($Q:AD)),"-")</f>
        <v>-</v>
      </c>
      <c r="AE380" s="63" t="str">
        <f t="array" aca="1" ref="AE380" ca="1">IFERROR(SMALL(IF(($H$3:$H$401=$N380)*($H$3:$H$401&lt;&gt;""),$C$3:$C$401),COLUMNS($Q:AE)),"-")</f>
        <v>-</v>
      </c>
    </row>
    <row r="381" spans="2:31" ht="13">
      <c r="B381" s="175"/>
      <c r="C381" s="19">
        <v>379</v>
      </c>
      <c r="D381" s="22" t="str">
        <f t="array" ref="D381">IF(ISERROR(INDEX(DossardsARV,MATCH($A$3&amp;C381,triselcourse&amp;claselcourARV,0))),"-",INDEX(DossardsARV,MATCH($A$3&amp;C381,triselcourse&amp;claselcourARV,0)))</f>
        <v>-</v>
      </c>
      <c r="E381" s="117" t="str">
        <f t="shared" si="54"/>
        <v>-</v>
      </c>
      <c r="F381" s="117" t="str">
        <f t="shared" si="55"/>
        <v>-</v>
      </c>
      <c r="G381" s="21" t="str">
        <f t="array" ref="G381">IF($D381="","",IF(ISERROR(INDEX(TempsARV,MATCH($A$3&amp;D381,triselcourse&amp;DossardsARV,0))),"-",INDEX(TempsARV,MATCH($A$3&amp;D381,triselcourse&amp;DossardsARV,0))))</f>
        <v>-</v>
      </c>
      <c r="H381" s="117" t="str">
        <f t="shared" si="56"/>
        <v/>
      </c>
      <c r="I381" s="117" t="str">
        <f t="shared" si="57"/>
        <v/>
      </c>
      <c r="J381" s="117" t="str">
        <f t="shared" si="58"/>
        <v/>
      </c>
      <c r="K381" s="117" t="str">
        <f t="shared" si="59"/>
        <v/>
      </c>
      <c r="L381" s="62" t="str">
        <f t="array" aca="1" ref="L381" ca="1">IF(ISBLANK($C381),"",IF(OR(COUNTIF(clubARV5,H381)&lt;choixt5,COUNTIF($H$2:H380,H381)),"",SUM(SMALL(IF(clubARV5=H381,$C$3:$C$401),ROW(INDIRECT("1:"&amp;choixt5))))+ROW()/9^9))</f>
        <v/>
      </c>
      <c r="M381" s="36" t="str">
        <f ca="1">IF(N381="","",ROWS(M$3:M381))</f>
        <v/>
      </c>
      <c r="N381" s="1" t="str">
        <f ca="1">IF(COUNT(POINTS1b5)&lt;ROWS(N$3:N381),"",INDEX(clubARV5,MATCH(P381,POINTS1b5,0)))</f>
        <v/>
      </c>
      <c r="O381" s="1">
        <f t="shared" ca="1" si="53"/>
        <v>399</v>
      </c>
      <c r="P381" s="2" t="str">
        <f ca="1">IF(COUNT(POINTS1b5)&lt;ROWS(P$3:P381),"",SMALL(POINTS1b5,ROWS(P$3:P381)))</f>
        <v/>
      </c>
      <c r="Q381" s="40" t="str">
        <f t="array" aca="1" ref="Q381" ca="1">IFERROR(SMALL(IF(($H$3:$H$401=$N381)*($H$3:$H$401&lt;&gt;""),$C$3:$C$401),COLUMNS($Q:Q)),"-")</f>
        <v>-</v>
      </c>
      <c r="R381" s="63" t="str">
        <f t="array" aca="1" ref="R381" ca="1">IFERROR(SMALL(IF(($H$3:$H$401=$N381)*($H$3:$H$401&lt;&gt;""),$C$3:$C$401),COLUMNS($Q:R)),"-")</f>
        <v>-</v>
      </c>
      <c r="S381" s="63" t="str">
        <f t="array" aca="1" ref="S381" ca="1">IFERROR(SMALL(IF(($H$3:$H$401=$N381)*($H$3:$H$401&lt;&gt;""),$C$3:$C$401),COLUMNS($Q:S)),"-")</f>
        <v>-</v>
      </c>
      <c r="T381" s="63" t="str">
        <f t="array" aca="1" ref="T381" ca="1">IFERROR(SMALL(IF(($H$3:$H$401=$N381)*($H$3:$H$401&lt;&gt;""),$C$3:$C$401),COLUMNS($Q:T)),"-")</f>
        <v>-</v>
      </c>
      <c r="U381" s="63" t="str">
        <f t="array" aca="1" ref="U381" ca="1">IFERROR(SMALL(IF(($H$3:$H$401=$N381)*($H$3:$H$401&lt;&gt;""),$C$3:$C$401),COLUMNS($Q:U)),"-")</f>
        <v>-</v>
      </c>
      <c r="V381" s="40" t="str">
        <f t="array" aca="1" ref="V381" ca="1">IFERROR(SMALL(IF(($H$3:$H$401=$N381)*($H$3:$H$401&lt;&gt;""),$C$3:$C$401),COLUMNS($Q:V)),"-")</f>
        <v>-</v>
      </c>
      <c r="W381" s="63" t="str">
        <f t="array" aca="1" ref="W381" ca="1">IFERROR(SMALL(IF(($H$3:$H$401=$N381)*($H$3:$H$401&lt;&gt;""),$C$3:$C$401),COLUMNS($Q:W)),"-")</f>
        <v>-</v>
      </c>
      <c r="X381" s="63" t="str">
        <f t="array" aca="1" ref="X381" ca="1">IFERROR(SMALL(IF(($H$3:$H$401=$N381)*($H$3:$H$401&lt;&gt;""),$C$3:$C$401),COLUMNS($Q:X)),"-")</f>
        <v>-</v>
      </c>
      <c r="Y381" s="63" t="str">
        <f t="array" aca="1" ref="Y381" ca="1">IFERROR(SMALL(IF(($H$3:$H$401=$N381)*($H$3:$H$401&lt;&gt;""),$C$3:$C$401),COLUMNS($Q:Y)),"-")</f>
        <v>-</v>
      </c>
      <c r="Z381" s="63" t="str">
        <f t="array" aca="1" ref="Z381" ca="1">IFERROR(SMALL(IF(($H$3:$H$401=$N381)*($H$3:$H$401&lt;&gt;""),$C$3:$C$401),COLUMNS($Q:Z)),"-")</f>
        <v>-</v>
      </c>
      <c r="AA381" s="40" t="str">
        <f t="array" aca="1" ref="AA381" ca="1">IFERROR(SMALL(IF(($H$3:$H$401=$N381)*($H$3:$H$401&lt;&gt;""),$C$3:$C$401),COLUMNS($Q:AA)),"-")</f>
        <v>-</v>
      </c>
      <c r="AB381" s="63" t="str">
        <f t="array" aca="1" ref="AB381" ca="1">IFERROR(SMALL(IF(($H$3:$H$401=$N381)*($H$3:$H$401&lt;&gt;""),$C$3:$C$401),COLUMNS($Q:AB)),"-")</f>
        <v>-</v>
      </c>
      <c r="AC381" s="63" t="str">
        <f t="array" aca="1" ref="AC381" ca="1">IFERROR(SMALL(IF(($H$3:$H$401=$N381)*($H$3:$H$401&lt;&gt;""),$C$3:$C$401),COLUMNS($Q:AC)),"-")</f>
        <v>-</v>
      </c>
      <c r="AD381" s="63" t="str">
        <f t="array" aca="1" ref="AD381" ca="1">IFERROR(SMALL(IF(($H$3:$H$401=$N381)*($H$3:$H$401&lt;&gt;""),$C$3:$C$401),COLUMNS($Q:AD)),"-")</f>
        <v>-</v>
      </c>
      <c r="AE381" s="63" t="str">
        <f t="array" aca="1" ref="AE381" ca="1">IFERROR(SMALL(IF(($H$3:$H$401=$N381)*($H$3:$H$401&lt;&gt;""),$C$3:$C$401),COLUMNS($Q:AE)),"-")</f>
        <v>-</v>
      </c>
    </row>
    <row r="382" spans="2:31" ht="13">
      <c r="B382" s="175"/>
      <c r="C382" s="19">
        <v>380</v>
      </c>
      <c r="D382" s="22" t="str">
        <f t="array" ref="D382">IF(ISERROR(INDEX(DossardsARV,MATCH($A$3&amp;C382,triselcourse&amp;claselcourARV,0))),"-",INDEX(DossardsARV,MATCH($A$3&amp;C382,triselcourse&amp;claselcourARV,0)))</f>
        <v>-</v>
      </c>
      <c r="E382" s="117" t="str">
        <f t="shared" si="54"/>
        <v>-</v>
      </c>
      <c r="F382" s="117" t="str">
        <f t="shared" si="55"/>
        <v>-</v>
      </c>
      <c r="G382" s="21" t="str">
        <f t="array" ref="G382">IF($D382="","",IF(ISERROR(INDEX(TempsARV,MATCH($A$3&amp;D382,triselcourse&amp;DossardsARV,0))),"-",INDEX(TempsARV,MATCH($A$3&amp;D382,triselcourse&amp;DossardsARV,0))))</f>
        <v>-</v>
      </c>
      <c r="H382" s="117" t="str">
        <f t="shared" si="56"/>
        <v/>
      </c>
      <c r="I382" s="117" t="str">
        <f t="shared" si="57"/>
        <v/>
      </c>
      <c r="J382" s="117" t="str">
        <f t="shared" si="58"/>
        <v/>
      </c>
      <c r="K382" s="117" t="str">
        <f t="shared" si="59"/>
        <v/>
      </c>
      <c r="L382" s="62" t="str">
        <f t="array" aca="1" ref="L382" ca="1">IF(ISBLANK($C382),"",IF(OR(COUNTIF(clubARV5,H382)&lt;choixt5,COUNTIF($H$2:H381,H382)),"",SUM(SMALL(IF(clubARV5=H382,$C$3:$C$401),ROW(INDIRECT("1:"&amp;choixt5))))+ROW()/9^9))</f>
        <v/>
      </c>
      <c r="M382" s="36" t="str">
        <f ca="1">IF(N382="","",ROWS(M$3:M382))</f>
        <v/>
      </c>
      <c r="N382" s="1" t="str">
        <f ca="1">IF(COUNT(POINTS1b5)&lt;ROWS(N$3:N382),"",INDEX(clubARV5,MATCH(P382,POINTS1b5,0)))</f>
        <v/>
      </c>
      <c r="O382" s="1">
        <f t="shared" ca="1" si="53"/>
        <v>399</v>
      </c>
      <c r="P382" s="2" t="str">
        <f ca="1">IF(COUNT(POINTS1b5)&lt;ROWS(P$3:P382),"",SMALL(POINTS1b5,ROWS(P$3:P382)))</f>
        <v/>
      </c>
      <c r="Q382" s="40" t="str">
        <f t="array" aca="1" ref="Q382" ca="1">IFERROR(SMALL(IF(($H$3:$H$401=$N382)*($H$3:$H$401&lt;&gt;""),$C$3:$C$401),COLUMNS($Q:Q)),"-")</f>
        <v>-</v>
      </c>
      <c r="R382" s="63" t="str">
        <f t="array" aca="1" ref="R382" ca="1">IFERROR(SMALL(IF(($H$3:$H$401=$N382)*($H$3:$H$401&lt;&gt;""),$C$3:$C$401),COLUMNS($Q:R)),"-")</f>
        <v>-</v>
      </c>
      <c r="S382" s="63" t="str">
        <f t="array" aca="1" ref="S382" ca="1">IFERROR(SMALL(IF(($H$3:$H$401=$N382)*($H$3:$H$401&lt;&gt;""),$C$3:$C$401),COLUMNS($Q:S)),"-")</f>
        <v>-</v>
      </c>
      <c r="T382" s="63" t="str">
        <f t="array" aca="1" ref="T382" ca="1">IFERROR(SMALL(IF(($H$3:$H$401=$N382)*($H$3:$H$401&lt;&gt;""),$C$3:$C$401),COLUMNS($Q:T)),"-")</f>
        <v>-</v>
      </c>
      <c r="U382" s="63" t="str">
        <f t="array" aca="1" ref="U382" ca="1">IFERROR(SMALL(IF(($H$3:$H$401=$N382)*($H$3:$H$401&lt;&gt;""),$C$3:$C$401),COLUMNS($Q:U)),"-")</f>
        <v>-</v>
      </c>
      <c r="V382" s="40" t="str">
        <f t="array" aca="1" ref="V382" ca="1">IFERROR(SMALL(IF(($H$3:$H$401=$N382)*($H$3:$H$401&lt;&gt;""),$C$3:$C$401),COLUMNS($Q:V)),"-")</f>
        <v>-</v>
      </c>
      <c r="W382" s="63" t="str">
        <f t="array" aca="1" ref="W382" ca="1">IFERROR(SMALL(IF(($H$3:$H$401=$N382)*($H$3:$H$401&lt;&gt;""),$C$3:$C$401),COLUMNS($Q:W)),"-")</f>
        <v>-</v>
      </c>
      <c r="X382" s="63" t="str">
        <f t="array" aca="1" ref="X382" ca="1">IFERROR(SMALL(IF(($H$3:$H$401=$N382)*($H$3:$H$401&lt;&gt;""),$C$3:$C$401),COLUMNS($Q:X)),"-")</f>
        <v>-</v>
      </c>
      <c r="Y382" s="63" t="str">
        <f t="array" aca="1" ref="Y382" ca="1">IFERROR(SMALL(IF(($H$3:$H$401=$N382)*($H$3:$H$401&lt;&gt;""),$C$3:$C$401),COLUMNS($Q:Y)),"-")</f>
        <v>-</v>
      </c>
      <c r="Z382" s="63" t="str">
        <f t="array" aca="1" ref="Z382" ca="1">IFERROR(SMALL(IF(($H$3:$H$401=$N382)*($H$3:$H$401&lt;&gt;""),$C$3:$C$401),COLUMNS($Q:Z)),"-")</f>
        <v>-</v>
      </c>
      <c r="AA382" s="40" t="str">
        <f t="array" aca="1" ref="AA382" ca="1">IFERROR(SMALL(IF(($H$3:$H$401=$N382)*($H$3:$H$401&lt;&gt;""),$C$3:$C$401),COLUMNS($Q:AA)),"-")</f>
        <v>-</v>
      </c>
      <c r="AB382" s="63" t="str">
        <f t="array" aca="1" ref="AB382" ca="1">IFERROR(SMALL(IF(($H$3:$H$401=$N382)*($H$3:$H$401&lt;&gt;""),$C$3:$C$401),COLUMNS($Q:AB)),"-")</f>
        <v>-</v>
      </c>
      <c r="AC382" s="63" t="str">
        <f t="array" aca="1" ref="AC382" ca="1">IFERROR(SMALL(IF(($H$3:$H$401=$N382)*($H$3:$H$401&lt;&gt;""),$C$3:$C$401),COLUMNS($Q:AC)),"-")</f>
        <v>-</v>
      </c>
      <c r="AD382" s="63" t="str">
        <f t="array" aca="1" ref="AD382" ca="1">IFERROR(SMALL(IF(($H$3:$H$401=$N382)*($H$3:$H$401&lt;&gt;""),$C$3:$C$401),COLUMNS($Q:AD)),"-")</f>
        <v>-</v>
      </c>
      <c r="AE382" s="63" t="str">
        <f t="array" aca="1" ref="AE382" ca="1">IFERROR(SMALL(IF(($H$3:$H$401=$N382)*($H$3:$H$401&lt;&gt;""),$C$3:$C$401),COLUMNS($Q:AE)),"-")</f>
        <v>-</v>
      </c>
    </row>
    <row r="383" spans="2:31" ht="13">
      <c r="B383" s="175"/>
      <c r="C383" s="19">
        <v>381</v>
      </c>
      <c r="D383" s="22" t="str">
        <f t="array" ref="D383">IF(ISERROR(INDEX(DossardsARV,MATCH($A$3&amp;C383,triselcourse&amp;claselcourARV,0))),"-",INDEX(DossardsARV,MATCH($A$3&amp;C383,triselcourse&amp;claselcourARV,0)))</f>
        <v>-</v>
      </c>
      <c r="E383" s="117" t="str">
        <f t="shared" si="54"/>
        <v>-</v>
      </c>
      <c r="F383" s="117" t="str">
        <f t="shared" si="55"/>
        <v>-</v>
      </c>
      <c r="G383" s="21" t="str">
        <f t="array" ref="G383">IF($D383="","",IF(ISERROR(INDEX(TempsARV,MATCH($A$3&amp;D383,triselcourse&amp;DossardsARV,0))),"-",INDEX(TempsARV,MATCH($A$3&amp;D383,triselcourse&amp;DossardsARV,0))))</f>
        <v>-</v>
      </c>
      <c r="H383" s="117" t="str">
        <f t="shared" si="56"/>
        <v/>
      </c>
      <c r="I383" s="117" t="str">
        <f t="shared" si="57"/>
        <v/>
      </c>
      <c r="J383" s="117" t="str">
        <f t="shared" si="58"/>
        <v/>
      </c>
      <c r="K383" s="117" t="str">
        <f t="shared" si="59"/>
        <v/>
      </c>
      <c r="L383" s="62" t="str">
        <f t="array" aca="1" ref="L383" ca="1">IF(ISBLANK($C383),"",IF(OR(COUNTIF(clubARV5,H383)&lt;choixt5,COUNTIF($H$2:H382,H383)),"",SUM(SMALL(IF(clubARV5=H383,$C$3:$C$401),ROW(INDIRECT("1:"&amp;choixt5))))+ROW()/9^9))</f>
        <v/>
      </c>
      <c r="M383" s="36" t="str">
        <f ca="1">IF(N383="","",ROWS(M$3:M383))</f>
        <v/>
      </c>
      <c r="N383" s="1" t="str">
        <f ca="1">IF(COUNT(POINTS1b5)&lt;ROWS(N$3:N383),"",INDEX(clubARV5,MATCH(P383,POINTS1b5,0)))</f>
        <v/>
      </c>
      <c r="O383" s="1">
        <f t="shared" ca="1" si="53"/>
        <v>399</v>
      </c>
      <c r="P383" s="2" t="str">
        <f ca="1">IF(COUNT(POINTS1b5)&lt;ROWS(P$3:P383),"",SMALL(POINTS1b5,ROWS(P$3:P383)))</f>
        <v/>
      </c>
      <c r="Q383" s="40" t="str">
        <f t="array" aca="1" ref="Q383" ca="1">IFERROR(SMALL(IF(($H$3:$H$401=$N383)*($H$3:$H$401&lt;&gt;""),$C$3:$C$401),COLUMNS($Q:Q)),"-")</f>
        <v>-</v>
      </c>
      <c r="R383" s="63" t="str">
        <f t="array" aca="1" ref="R383" ca="1">IFERROR(SMALL(IF(($H$3:$H$401=$N383)*($H$3:$H$401&lt;&gt;""),$C$3:$C$401),COLUMNS($Q:R)),"-")</f>
        <v>-</v>
      </c>
      <c r="S383" s="63" t="str">
        <f t="array" aca="1" ref="S383" ca="1">IFERROR(SMALL(IF(($H$3:$H$401=$N383)*($H$3:$H$401&lt;&gt;""),$C$3:$C$401),COLUMNS($Q:S)),"-")</f>
        <v>-</v>
      </c>
      <c r="T383" s="63" t="str">
        <f t="array" aca="1" ref="T383" ca="1">IFERROR(SMALL(IF(($H$3:$H$401=$N383)*($H$3:$H$401&lt;&gt;""),$C$3:$C$401),COLUMNS($Q:T)),"-")</f>
        <v>-</v>
      </c>
      <c r="U383" s="63" t="str">
        <f t="array" aca="1" ref="U383" ca="1">IFERROR(SMALL(IF(($H$3:$H$401=$N383)*($H$3:$H$401&lt;&gt;""),$C$3:$C$401),COLUMNS($Q:U)),"-")</f>
        <v>-</v>
      </c>
      <c r="V383" s="40" t="str">
        <f t="array" aca="1" ref="V383" ca="1">IFERROR(SMALL(IF(($H$3:$H$401=$N383)*($H$3:$H$401&lt;&gt;""),$C$3:$C$401),COLUMNS($Q:V)),"-")</f>
        <v>-</v>
      </c>
      <c r="W383" s="63" t="str">
        <f t="array" aca="1" ref="W383" ca="1">IFERROR(SMALL(IF(($H$3:$H$401=$N383)*($H$3:$H$401&lt;&gt;""),$C$3:$C$401),COLUMNS($Q:W)),"-")</f>
        <v>-</v>
      </c>
      <c r="X383" s="63" t="str">
        <f t="array" aca="1" ref="X383" ca="1">IFERROR(SMALL(IF(($H$3:$H$401=$N383)*($H$3:$H$401&lt;&gt;""),$C$3:$C$401),COLUMNS($Q:X)),"-")</f>
        <v>-</v>
      </c>
      <c r="Y383" s="63" t="str">
        <f t="array" aca="1" ref="Y383" ca="1">IFERROR(SMALL(IF(($H$3:$H$401=$N383)*($H$3:$H$401&lt;&gt;""),$C$3:$C$401),COLUMNS($Q:Y)),"-")</f>
        <v>-</v>
      </c>
      <c r="Z383" s="63" t="str">
        <f t="array" aca="1" ref="Z383" ca="1">IFERROR(SMALL(IF(($H$3:$H$401=$N383)*($H$3:$H$401&lt;&gt;""),$C$3:$C$401),COLUMNS($Q:Z)),"-")</f>
        <v>-</v>
      </c>
      <c r="AA383" s="40" t="str">
        <f t="array" aca="1" ref="AA383" ca="1">IFERROR(SMALL(IF(($H$3:$H$401=$N383)*($H$3:$H$401&lt;&gt;""),$C$3:$C$401),COLUMNS($Q:AA)),"-")</f>
        <v>-</v>
      </c>
      <c r="AB383" s="63" t="str">
        <f t="array" aca="1" ref="AB383" ca="1">IFERROR(SMALL(IF(($H$3:$H$401=$N383)*($H$3:$H$401&lt;&gt;""),$C$3:$C$401),COLUMNS($Q:AB)),"-")</f>
        <v>-</v>
      </c>
      <c r="AC383" s="63" t="str">
        <f t="array" aca="1" ref="AC383" ca="1">IFERROR(SMALL(IF(($H$3:$H$401=$N383)*($H$3:$H$401&lt;&gt;""),$C$3:$C$401),COLUMNS($Q:AC)),"-")</f>
        <v>-</v>
      </c>
      <c r="AD383" s="63" t="str">
        <f t="array" aca="1" ref="AD383" ca="1">IFERROR(SMALL(IF(($H$3:$H$401=$N383)*($H$3:$H$401&lt;&gt;""),$C$3:$C$401),COLUMNS($Q:AD)),"-")</f>
        <v>-</v>
      </c>
      <c r="AE383" s="63" t="str">
        <f t="array" aca="1" ref="AE383" ca="1">IFERROR(SMALL(IF(($H$3:$H$401=$N383)*($H$3:$H$401&lt;&gt;""),$C$3:$C$401),COLUMNS($Q:AE)),"-")</f>
        <v>-</v>
      </c>
    </row>
    <row r="384" spans="2:31" ht="13">
      <c r="B384" s="175"/>
      <c r="C384" s="19">
        <v>382</v>
      </c>
      <c r="D384" s="22" t="str">
        <f t="array" ref="D384">IF(ISERROR(INDEX(DossardsARV,MATCH($A$3&amp;C384,triselcourse&amp;claselcourARV,0))),"-",INDEX(DossardsARV,MATCH($A$3&amp;C384,triselcourse&amp;claselcourARV,0)))</f>
        <v>-</v>
      </c>
      <c r="E384" s="117" t="str">
        <f t="shared" si="54"/>
        <v>-</v>
      </c>
      <c r="F384" s="117" t="str">
        <f t="shared" si="55"/>
        <v>-</v>
      </c>
      <c r="G384" s="21" t="str">
        <f t="array" ref="G384">IF($D384="","",IF(ISERROR(INDEX(TempsARV,MATCH($A$3&amp;D384,triselcourse&amp;DossardsARV,0))),"-",INDEX(TempsARV,MATCH($A$3&amp;D384,triselcourse&amp;DossardsARV,0))))</f>
        <v>-</v>
      </c>
      <c r="H384" s="117" t="str">
        <f t="shared" si="56"/>
        <v/>
      </c>
      <c r="I384" s="117" t="str">
        <f t="shared" si="57"/>
        <v/>
      </c>
      <c r="J384" s="117" t="str">
        <f t="shared" si="58"/>
        <v/>
      </c>
      <c r="K384" s="117" t="str">
        <f t="shared" si="59"/>
        <v/>
      </c>
      <c r="L384" s="62" t="str">
        <f t="array" aca="1" ref="L384" ca="1">IF(ISBLANK($C384),"",IF(OR(COUNTIF(clubARV5,H384)&lt;choixt5,COUNTIF($H$2:H383,H384)),"",SUM(SMALL(IF(clubARV5=H384,$C$3:$C$401),ROW(INDIRECT("1:"&amp;choixt5))))+ROW()/9^9))</f>
        <v/>
      </c>
      <c r="M384" s="36" t="str">
        <f ca="1">IF(N384="","",ROWS(M$3:M384))</f>
        <v/>
      </c>
      <c r="N384" s="1" t="str">
        <f ca="1">IF(COUNT(POINTS1b5)&lt;ROWS(N$3:N384),"",INDEX(clubARV5,MATCH(P384,POINTS1b5,0)))</f>
        <v/>
      </c>
      <c r="O384" s="1">
        <f t="shared" ca="1" si="53"/>
        <v>399</v>
      </c>
      <c r="P384" s="2" t="str">
        <f ca="1">IF(COUNT(POINTS1b5)&lt;ROWS(P$3:P384),"",SMALL(POINTS1b5,ROWS(P$3:P384)))</f>
        <v/>
      </c>
      <c r="Q384" s="40" t="str">
        <f t="array" aca="1" ref="Q384" ca="1">IFERROR(SMALL(IF(($H$3:$H$401=$N384)*($H$3:$H$401&lt;&gt;""),$C$3:$C$401),COLUMNS($Q:Q)),"-")</f>
        <v>-</v>
      </c>
      <c r="R384" s="63" t="str">
        <f t="array" aca="1" ref="R384" ca="1">IFERROR(SMALL(IF(($H$3:$H$401=$N384)*($H$3:$H$401&lt;&gt;""),$C$3:$C$401),COLUMNS($Q:R)),"-")</f>
        <v>-</v>
      </c>
      <c r="S384" s="63" t="str">
        <f t="array" aca="1" ref="S384" ca="1">IFERROR(SMALL(IF(($H$3:$H$401=$N384)*($H$3:$H$401&lt;&gt;""),$C$3:$C$401),COLUMNS($Q:S)),"-")</f>
        <v>-</v>
      </c>
      <c r="T384" s="63" t="str">
        <f t="array" aca="1" ref="T384" ca="1">IFERROR(SMALL(IF(($H$3:$H$401=$N384)*($H$3:$H$401&lt;&gt;""),$C$3:$C$401),COLUMNS($Q:T)),"-")</f>
        <v>-</v>
      </c>
      <c r="U384" s="63" t="str">
        <f t="array" aca="1" ref="U384" ca="1">IFERROR(SMALL(IF(($H$3:$H$401=$N384)*($H$3:$H$401&lt;&gt;""),$C$3:$C$401),COLUMNS($Q:U)),"-")</f>
        <v>-</v>
      </c>
      <c r="V384" s="40" t="str">
        <f t="array" aca="1" ref="V384" ca="1">IFERROR(SMALL(IF(($H$3:$H$401=$N384)*($H$3:$H$401&lt;&gt;""),$C$3:$C$401),COLUMNS($Q:V)),"-")</f>
        <v>-</v>
      </c>
      <c r="W384" s="63" t="str">
        <f t="array" aca="1" ref="W384" ca="1">IFERROR(SMALL(IF(($H$3:$H$401=$N384)*($H$3:$H$401&lt;&gt;""),$C$3:$C$401),COLUMNS($Q:W)),"-")</f>
        <v>-</v>
      </c>
      <c r="X384" s="63" t="str">
        <f t="array" aca="1" ref="X384" ca="1">IFERROR(SMALL(IF(($H$3:$H$401=$N384)*($H$3:$H$401&lt;&gt;""),$C$3:$C$401),COLUMNS($Q:X)),"-")</f>
        <v>-</v>
      </c>
      <c r="Y384" s="63" t="str">
        <f t="array" aca="1" ref="Y384" ca="1">IFERROR(SMALL(IF(($H$3:$H$401=$N384)*($H$3:$H$401&lt;&gt;""),$C$3:$C$401),COLUMNS($Q:Y)),"-")</f>
        <v>-</v>
      </c>
      <c r="Z384" s="63" t="str">
        <f t="array" aca="1" ref="Z384" ca="1">IFERROR(SMALL(IF(($H$3:$H$401=$N384)*($H$3:$H$401&lt;&gt;""),$C$3:$C$401),COLUMNS($Q:Z)),"-")</f>
        <v>-</v>
      </c>
      <c r="AA384" s="40" t="str">
        <f t="array" aca="1" ref="AA384" ca="1">IFERROR(SMALL(IF(($H$3:$H$401=$N384)*($H$3:$H$401&lt;&gt;""),$C$3:$C$401),COLUMNS($Q:AA)),"-")</f>
        <v>-</v>
      </c>
      <c r="AB384" s="63" t="str">
        <f t="array" aca="1" ref="AB384" ca="1">IFERROR(SMALL(IF(($H$3:$H$401=$N384)*($H$3:$H$401&lt;&gt;""),$C$3:$C$401),COLUMNS($Q:AB)),"-")</f>
        <v>-</v>
      </c>
      <c r="AC384" s="63" t="str">
        <f t="array" aca="1" ref="AC384" ca="1">IFERROR(SMALL(IF(($H$3:$H$401=$N384)*($H$3:$H$401&lt;&gt;""),$C$3:$C$401),COLUMNS($Q:AC)),"-")</f>
        <v>-</v>
      </c>
      <c r="AD384" s="63" t="str">
        <f t="array" aca="1" ref="AD384" ca="1">IFERROR(SMALL(IF(($H$3:$H$401=$N384)*($H$3:$H$401&lt;&gt;""),$C$3:$C$401),COLUMNS($Q:AD)),"-")</f>
        <v>-</v>
      </c>
      <c r="AE384" s="63" t="str">
        <f t="array" aca="1" ref="AE384" ca="1">IFERROR(SMALL(IF(($H$3:$H$401=$N384)*($H$3:$H$401&lt;&gt;""),$C$3:$C$401),COLUMNS($Q:AE)),"-")</f>
        <v>-</v>
      </c>
    </row>
    <row r="385" spans="2:31" ht="13">
      <c r="B385" s="175"/>
      <c r="C385" s="19">
        <v>383</v>
      </c>
      <c r="D385" s="22" t="str">
        <f t="array" ref="D385">IF(ISERROR(INDEX(DossardsARV,MATCH($A$3&amp;C385,triselcourse&amp;claselcourARV,0))),"-",INDEX(DossardsARV,MATCH($A$3&amp;C385,triselcourse&amp;claselcourARV,0)))</f>
        <v>-</v>
      </c>
      <c r="E385" s="117" t="str">
        <f t="shared" si="54"/>
        <v>-</v>
      </c>
      <c r="F385" s="117" t="str">
        <f t="shared" si="55"/>
        <v>-</v>
      </c>
      <c r="G385" s="21" t="str">
        <f t="array" ref="G385">IF($D385="","",IF(ISERROR(INDEX(TempsARV,MATCH($A$3&amp;D385,triselcourse&amp;DossardsARV,0))),"-",INDEX(TempsARV,MATCH($A$3&amp;D385,triselcourse&amp;DossardsARV,0))))</f>
        <v>-</v>
      </c>
      <c r="H385" s="117" t="str">
        <f t="shared" si="56"/>
        <v/>
      </c>
      <c r="I385" s="117" t="str">
        <f t="shared" si="57"/>
        <v/>
      </c>
      <c r="J385" s="117" t="str">
        <f t="shared" si="58"/>
        <v/>
      </c>
      <c r="K385" s="117" t="str">
        <f t="shared" si="59"/>
        <v/>
      </c>
      <c r="L385" s="62" t="str">
        <f t="array" aca="1" ref="L385" ca="1">IF(ISBLANK($C385),"",IF(OR(COUNTIF(clubARV5,H385)&lt;choixt5,COUNTIF($H$2:H384,H385)),"",SUM(SMALL(IF(clubARV5=H385,$C$3:$C$401),ROW(INDIRECT("1:"&amp;choixt5))))+ROW()/9^9))</f>
        <v/>
      </c>
      <c r="M385" s="36" t="str">
        <f ca="1">IF(N385="","",ROWS(M$3:M385))</f>
        <v/>
      </c>
      <c r="N385" s="1" t="str">
        <f ca="1">IF(COUNT(POINTS1b5)&lt;ROWS(N$3:N385),"",INDEX(clubARV5,MATCH(P385,POINTS1b5,0)))</f>
        <v/>
      </c>
      <c r="O385" s="1">
        <f t="shared" ca="1" si="53"/>
        <v>399</v>
      </c>
      <c r="P385" s="2" t="str">
        <f ca="1">IF(COUNT(POINTS1b5)&lt;ROWS(P$3:P385),"",SMALL(POINTS1b5,ROWS(P$3:P385)))</f>
        <v/>
      </c>
      <c r="Q385" s="40" t="str">
        <f t="array" aca="1" ref="Q385" ca="1">IFERROR(SMALL(IF(($H$3:$H$401=$N385)*($H$3:$H$401&lt;&gt;""),$C$3:$C$401),COLUMNS($Q:Q)),"-")</f>
        <v>-</v>
      </c>
      <c r="R385" s="63" t="str">
        <f t="array" aca="1" ref="R385" ca="1">IFERROR(SMALL(IF(($H$3:$H$401=$N385)*($H$3:$H$401&lt;&gt;""),$C$3:$C$401),COLUMNS($Q:R)),"-")</f>
        <v>-</v>
      </c>
      <c r="S385" s="63" t="str">
        <f t="array" aca="1" ref="S385" ca="1">IFERROR(SMALL(IF(($H$3:$H$401=$N385)*($H$3:$H$401&lt;&gt;""),$C$3:$C$401),COLUMNS($Q:S)),"-")</f>
        <v>-</v>
      </c>
      <c r="T385" s="63" t="str">
        <f t="array" aca="1" ref="T385" ca="1">IFERROR(SMALL(IF(($H$3:$H$401=$N385)*($H$3:$H$401&lt;&gt;""),$C$3:$C$401),COLUMNS($Q:T)),"-")</f>
        <v>-</v>
      </c>
      <c r="U385" s="63" t="str">
        <f t="array" aca="1" ref="U385" ca="1">IFERROR(SMALL(IF(($H$3:$H$401=$N385)*($H$3:$H$401&lt;&gt;""),$C$3:$C$401),COLUMNS($Q:U)),"-")</f>
        <v>-</v>
      </c>
      <c r="V385" s="40" t="str">
        <f t="array" aca="1" ref="V385" ca="1">IFERROR(SMALL(IF(($H$3:$H$401=$N385)*($H$3:$H$401&lt;&gt;""),$C$3:$C$401),COLUMNS($Q:V)),"-")</f>
        <v>-</v>
      </c>
      <c r="W385" s="63" t="str">
        <f t="array" aca="1" ref="W385" ca="1">IFERROR(SMALL(IF(($H$3:$H$401=$N385)*($H$3:$H$401&lt;&gt;""),$C$3:$C$401),COLUMNS($Q:W)),"-")</f>
        <v>-</v>
      </c>
      <c r="X385" s="63" t="str">
        <f t="array" aca="1" ref="X385" ca="1">IFERROR(SMALL(IF(($H$3:$H$401=$N385)*($H$3:$H$401&lt;&gt;""),$C$3:$C$401),COLUMNS($Q:X)),"-")</f>
        <v>-</v>
      </c>
      <c r="Y385" s="63" t="str">
        <f t="array" aca="1" ref="Y385" ca="1">IFERROR(SMALL(IF(($H$3:$H$401=$N385)*($H$3:$H$401&lt;&gt;""),$C$3:$C$401),COLUMNS($Q:Y)),"-")</f>
        <v>-</v>
      </c>
      <c r="Z385" s="63" t="str">
        <f t="array" aca="1" ref="Z385" ca="1">IFERROR(SMALL(IF(($H$3:$H$401=$N385)*($H$3:$H$401&lt;&gt;""),$C$3:$C$401),COLUMNS($Q:Z)),"-")</f>
        <v>-</v>
      </c>
      <c r="AA385" s="40" t="str">
        <f t="array" aca="1" ref="AA385" ca="1">IFERROR(SMALL(IF(($H$3:$H$401=$N385)*($H$3:$H$401&lt;&gt;""),$C$3:$C$401),COLUMNS($Q:AA)),"-")</f>
        <v>-</v>
      </c>
      <c r="AB385" s="63" t="str">
        <f t="array" aca="1" ref="AB385" ca="1">IFERROR(SMALL(IF(($H$3:$H$401=$N385)*($H$3:$H$401&lt;&gt;""),$C$3:$C$401),COLUMNS($Q:AB)),"-")</f>
        <v>-</v>
      </c>
      <c r="AC385" s="63" t="str">
        <f t="array" aca="1" ref="AC385" ca="1">IFERROR(SMALL(IF(($H$3:$H$401=$N385)*($H$3:$H$401&lt;&gt;""),$C$3:$C$401),COLUMNS($Q:AC)),"-")</f>
        <v>-</v>
      </c>
      <c r="AD385" s="63" t="str">
        <f t="array" aca="1" ref="AD385" ca="1">IFERROR(SMALL(IF(($H$3:$H$401=$N385)*($H$3:$H$401&lt;&gt;""),$C$3:$C$401),COLUMNS($Q:AD)),"-")</f>
        <v>-</v>
      </c>
      <c r="AE385" s="63" t="str">
        <f t="array" aca="1" ref="AE385" ca="1">IFERROR(SMALL(IF(($H$3:$H$401=$N385)*($H$3:$H$401&lt;&gt;""),$C$3:$C$401),COLUMNS($Q:AE)),"-")</f>
        <v>-</v>
      </c>
    </row>
    <row r="386" spans="2:31" ht="13">
      <c r="B386" s="175"/>
      <c r="C386" s="19">
        <v>384</v>
      </c>
      <c r="D386" s="22" t="str">
        <f t="array" ref="D386">IF(ISERROR(INDEX(DossardsARV,MATCH($A$3&amp;C386,triselcourse&amp;claselcourARV,0))),"-",INDEX(DossardsARV,MATCH($A$3&amp;C386,triselcourse&amp;claselcourARV,0)))</f>
        <v>-</v>
      </c>
      <c r="E386" s="117" t="str">
        <f t="shared" si="54"/>
        <v>-</v>
      </c>
      <c r="F386" s="117" t="str">
        <f t="shared" si="55"/>
        <v>-</v>
      </c>
      <c r="G386" s="21" t="str">
        <f t="array" ref="G386">IF($D386="","",IF(ISERROR(INDEX(TempsARV,MATCH($A$3&amp;D386,triselcourse&amp;DossardsARV,0))),"-",INDEX(TempsARV,MATCH($A$3&amp;D386,triselcourse&amp;DossardsARV,0))))</f>
        <v>-</v>
      </c>
      <c r="H386" s="117" t="str">
        <f t="shared" si="56"/>
        <v/>
      </c>
      <c r="I386" s="117" t="str">
        <f t="shared" si="57"/>
        <v/>
      </c>
      <c r="J386" s="117" t="str">
        <f t="shared" si="58"/>
        <v/>
      </c>
      <c r="K386" s="117" t="str">
        <f t="shared" si="59"/>
        <v/>
      </c>
      <c r="L386" s="62" t="str">
        <f t="array" aca="1" ref="L386" ca="1">IF(ISBLANK($C386),"",IF(OR(COUNTIF(clubARV5,H386)&lt;choixt5,COUNTIF($H$2:H385,H386)),"",SUM(SMALL(IF(clubARV5=H386,$C$3:$C$401),ROW(INDIRECT("1:"&amp;choixt5))))+ROW()/9^9))</f>
        <v/>
      </c>
      <c r="M386" s="36" t="str">
        <f ca="1">IF(N386="","",ROWS(M$3:M386))</f>
        <v/>
      </c>
      <c r="N386" s="1" t="str">
        <f ca="1">IF(COUNT(POINTS1b5)&lt;ROWS(N$3:N386),"",INDEX(clubARV5,MATCH(P386,POINTS1b5,0)))</f>
        <v/>
      </c>
      <c r="O386" s="1">
        <f t="shared" ca="1" si="53"/>
        <v>399</v>
      </c>
      <c r="P386" s="2" t="str">
        <f ca="1">IF(COUNT(POINTS1b5)&lt;ROWS(P$3:P386),"",SMALL(POINTS1b5,ROWS(P$3:P386)))</f>
        <v/>
      </c>
      <c r="Q386" s="40" t="str">
        <f t="array" aca="1" ref="Q386" ca="1">IFERROR(SMALL(IF(($H$3:$H$401=$N386)*($H$3:$H$401&lt;&gt;""),$C$3:$C$401),COLUMNS($Q:Q)),"-")</f>
        <v>-</v>
      </c>
      <c r="R386" s="63" t="str">
        <f t="array" aca="1" ref="R386" ca="1">IFERROR(SMALL(IF(($H$3:$H$401=$N386)*($H$3:$H$401&lt;&gt;""),$C$3:$C$401),COLUMNS($Q:R)),"-")</f>
        <v>-</v>
      </c>
      <c r="S386" s="63" t="str">
        <f t="array" aca="1" ref="S386" ca="1">IFERROR(SMALL(IF(($H$3:$H$401=$N386)*($H$3:$H$401&lt;&gt;""),$C$3:$C$401),COLUMNS($Q:S)),"-")</f>
        <v>-</v>
      </c>
      <c r="T386" s="63" t="str">
        <f t="array" aca="1" ref="T386" ca="1">IFERROR(SMALL(IF(($H$3:$H$401=$N386)*($H$3:$H$401&lt;&gt;""),$C$3:$C$401),COLUMNS($Q:T)),"-")</f>
        <v>-</v>
      </c>
      <c r="U386" s="63" t="str">
        <f t="array" aca="1" ref="U386" ca="1">IFERROR(SMALL(IF(($H$3:$H$401=$N386)*($H$3:$H$401&lt;&gt;""),$C$3:$C$401),COLUMNS($Q:U)),"-")</f>
        <v>-</v>
      </c>
      <c r="V386" s="40" t="str">
        <f t="array" aca="1" ref="V386" ca="1">IFERROR(SMALL(IF(($H$3:$H$401=$N386)*($H$3:$H$401&lt;&gt;""),$C$3:$C$401),COLUMNS($Q:V)),"-")</f>
        <v>-</v>
      </c>
      <c r="W386" s="63" t="str">
        <f t="array" aca="1" ref="W386" ca="1">IFERROR(SMALL(IF(($H$3:$H$401=$N386)*($H$3:$H$401&lt;&gt;""),$C$3:$C$401),COLUMNS($Q:W)),"-")</f>
        <v>-</v>
      </c>
      <c r="X386" s="63" t="str">
        <f t="array" aca="1" ref="X386" ca="1">IFERROR(SMALL(IF(($H$3:$H$401=$N386)*($H$3:$H$401&lt;&gt;""),$C$3:$C$401),COLUMNS($Q:X)),"-")</f>
        <v>-</v>
      </c>
      <c r="Y386" s="63" t="str">
        <f t="array" aca="1" ref="Y386" ca="1">IFERROR(SMALL(IF(($H$3:$H$401=$N386)*($H$3:$H$401&lt;&gt;""),$C$3:$C$401),COLUMNS($Q:Y)),"-")</f>
        <v>-</v>
      </c>
      <c r="Z386" s="63" t="str">
        <f t="array" aca="1" ref="Z386" ca="1">IFERROR(SMALL(IF(($H$3:$H$401=$N386)*($H$3:$H$401&lt;&gt;""),$C$3:$C$401),COLUMNS($Q:Z)),"-")</f>
        <v>-</v>
      </c>
      <c r="AA386" s="40" t="str">
        <f t="array" aca="1" ref="AA386" ca="1">IFERROR(SMALL(IF(($H$3:$H$401=$N386)*($H$3:$H$401&lt;&gt;""),$C$3:$C$401),COLUMNS($Q:AA)),"-")</f>
        <v>-</v>
      </c>
      <c r="AB386" s="63" t="str">
        <f t="array" aca="1" ref="AB386" ca="1">IFERROR(SMALL(IF(($H$3:$H$401=$N386)*($H$3:$H$401&lt;&gt;""),$C$3:$C$401),COLUMNS($Q:AB)),"-")</f>
        <v>-</v>
      </c>
      <c r="AC386" s="63" t="str">
        <f t="array" aca="1" ref="AC386" ca="1">IFERROR(SMALL(IF(($H$3:$H$401=$N386)*($H$3:$H$401&lt;&gt;""),$C$3:$C$401),COLUMNS($Q:AC)),"-")</f>
        <v>-</v>
      </c>
      <c r="AD386" s="63" t="str">
        <f t="array" aca="1" ref="AD386" ca="1">IFERROR(SMALL(IF(($H$3:$H$401=$N386)*($H$3:$H$401&lt;&gt;""),$C$3:$C$401),COLUMNS($Q:AD)),"-")</f>
        <v>-</v>
      </c>
      <c r="AE386" s="63" t="str">
        <f t="array" aca="1" ref="AE386" ca="1">IFERROR(SMALL(IF(($H$3:$H$401=$N386)*($H$3:$H$401&lt;&gt;""),$C$3:$C$401),COLUMNS($Q:AE)),"-")</f>
        <v>-</v>
      </c>
    </row>
    <row r="387" spans="2:31" ht="13">
      <c r="B387" s="175"/>
      <c r="C387" s="19">
        <v>385</v>
      </c>
      <c r="D387" s="22" t="str">
        <f t="array" ref="D387">IF(ISERROR(INDEX(DossardsARV,MATCH($A$3&amp;C387,triselcourse&amp;claselcourARV,0))),"-",INDEX(DossardsARV,MATCH($A$3&amp;C387,triselcourse&amp;claselcourARV,0)))</f>
        <v>-</v>
      </c>
      <c r="E387" s="117" t="str">
        <f t="shared" si="54"/>
        <v>-</v>
      </c>
      <c r="F387" s="117" t="str">
        <f t="shared" si="55"/>
        <v>-</v>
      </c>
      <c r="G387" s="21" t="str">
        <f t="array" ref="G387">IF($D387="","",IF(ISERROR(INDEX(TempsARV,MATCH($A$3&amp;D387,triselcourse&amp;DossardsARV,0))),"-",INDEX(TempsARV,MATCH($A$3&amp;D387,triselcourse&amp;DossardsARV,0))))</f>
        <v>-</v>
      </c>
      <c r="H387" s="117" t="str">
        <f t="shared" si="56"/>
        <v/>
      </c>
      <c r="I387" s="117" t="str">
        <f t="shared" si="57"/>
        <v/>
      </c>
      <c r="J387" s="117" t="str">
        <f t="shared" si="58"/>
        <v/>
      </c>
      <c r="K387" s="117" t="str">
        <f t="shared" si="59"/>
        <v/>
      </c>
      <c r="L387" s="62" t="str">
        <f t="array" aca="1" ref="L387" ca="1">IF(ISBLANK($C387),"",IF(OR(COUNTIF(clubARV5,H387)&lt;choixt5,COUNTIF($H$2:H386,H387)),"",SUM(SMALL(IF(clubARV5=H387,$C$3:$C$401),ROW(INDIRECT("1:"&amp;choixt5))))+ROW()/9^9))</f>
        <v/>
      </c>
      <c r="M387" s="36" t="str">
        <f ca="1">IF(N387="","",ROWS(M$3:M387))</f>
        <v/>
      </c>
      <c r="N387" s="1" t="str">
        <f ca="1">IF(COUNT(POINTS1b5)&lt;ROWS(N$3:N387),"",INDEX(clubARV5,MATCH(P387,POINTS1b5,0)))</f>
        <v/>
      </c>
      <c r="O387" s="1">
        <f t="shared" ref="O387:O401" ca="1" si="60">IF(COUNTIF(clubARV5,N387)=0,"",COUNTIF(clubARV5,N387))</f>
        <v>399</v>
      </c>
      <c r="P387" s="2" t="str">
        <f ca="1">IF(COUNT(POINTS1b5)&lt;ROWS(P$3:P387),"",SMALL(POINTS1b5,ROWS(P$3:P387)))</f>
        <v/>
      </c>
      <c r="Q387" s="40" t="str">
        <f t="array" aca="1" ref="Q387" ca="1">IFERROR(SMALL(IF(($H$3:$H$401=$N387)*($H$3:$H$401&lt;&gt;""),$C$3:$C$401),COLUMNS($Q:Q)),"-")</f>
        <v>-</v>
      </c>
      <c r="R387" s="63" t="str">
        <f t="array" aca="1" ref="R387" ca="1">IFERROR(SMALL(IF(($H$3:$H$401=$N387)*($H$3:$H$401&lt;&gt;""),$C$3:$C$401),COLUMNS($Q:R)),"-")</f>
        <v>-</v>
      </c>
      <c r="S387" s="63" t="str">
        <f t="array" aca="1" ref="S387" ca="1">IFERROR(SMALL(IF(($H$3:$H$401=$N387)*($H$3:$H$401&lt;&gt;""),$C$3:$C$401),COLUMNS($Q:S)),"-")</f>
        <v>-</v>
      </c>
      <c r="T387" s="63" t="str">
        <f t="array" aca="1" ref="T387" ca="1">IFERROR(SMALL(IF(($H$3:$H$401=$N387)*($H$3:$H$401&lt;&gt;""),$C$3:$C$401),COLUMNS($Q:T)),"-")</f>
        <v>-</v>
      </c>
      <c r="U387" s="63" t="str">
        <f t="array" aca="1" ref="U387" ca="1">IFERROR(SMALL(IF(($H$3:$H$401=$N387)*($H$3:$H$401&lt;&gt;""),$C$3:$C$401),COLUMNS($Q:U)),"-")</f>
        <v>-</v>
      </c>
      <c r="V387" s="40" t="str">
        <f t="array" aca="1" ref="V387" ca="1">IFERROR(SMALL(IF(($H$3:$H$401=$N387)*($H$3:$H$401&lt;&gt;""),$C$3:$C$401),COLUMNS($Q:V)),"-")</f>
        <v>-</v>
      </c>
      <c r="W387" s="63" t="str">
        <f t="array" aca="1" ref="W387" ca="1">IFERROR(SMALL(IF(($H$3:$H$401=$N387)*($H$3:$H$401&lt;&gt;""),$C$3:$C$401),COLUMNS($Q:W)),"-")</f>
        <v>-</v>
      </c>
      <c r="X387" s="63" t="str">
        <f t="array" aca="1" ref="X387" ca="1">IFERROR(SMALL(IF(($H$3:$H$401=$N387)*($H$3:$H$401&lt;&gt;""),$C$3:$C$401),COLUMNS($Q:X)),"-")</f>
        <v>-</v>
      </c>
      <c r="Y387" s="63" t="str">
        <f t="array" aca="1" ref="Y387" ca="1">IFERROR(SMALL(IF(($H$3:$H$401=$N387)*($H$3:$H$401&lt;&gt;""),$C$3:$C$401),COLUMNS($Q:Y)),"-")</f>
        <v>-</v>
      </c>
      <c r="Z387" s="63" t="str">
        <f t="array" aca="1" ref="Z387" ca="1">IFERROR(SMALL(IF(($H$3:$H$401=$N387)*($H$3:$H$401&lt;&gt;""),$C$3:$C$401),COLUMNS($Q:Z)),"-")</f>
        <v>-</v>
      </c>
      <c r="AA387" s="40" t="str">
        <f t="array" aca="1" ref="AA387" ca="1">IFERROR(SMALL(IF(($H$3:$H$401=$N387)*($H$3:$H$401&lt;&gt;""),$C$3:$C$401),COLUMNS($Q:AA)),"-")</f>
        <v>-</v>
      </c>
      <c r="AB387" s="63" t="str">
        <f t="array" aca="1" ref="AB387" ca="1">IFERROR(SMALL(IF(($H$3:$H$401=$N387)*($H$3:$H$401&lt;&gt;""),$C$3:$C$401),COLUMNS($Q:AB)),"-")</f>
        <v>-</v>
      </c>
      <c r="AC387" s="63" t="str">
        <f t="array" aca="1" ref="AC387" ca="1">IFERROR(SMALL(IF(($H$3:$H$401=$N387)*($H$3:$H$401&lt;&gt;""),$C$3:$C$401),COLUMNS($Q:AC)),"-")</f>
        <v>-</v>
      </c>
      <c r="AD387" s="63" t="str">
        <f t="array" aca="1" ref="AD387" ca="1">IFERROR(SMALL(IF(($H$3:$H$401=$N387)*($H$3:$H$401&lt;&gt;""),$C$3:$C$401),COLUMNS($Q:AD)),"-")</f>
        <v>-</v>
      </c>
      <c r="AE387" s="63" t="str">
        <f t="array" aca="1" ref="AE387" ca="1">IFERROR(SMALL(IF(($H$3:$H$401=$N387)*($H$3:$H$401&lt;&gt;""),$C$3:$C$401),COLUMNS($Q:AE)),"-")</f>
        <v>-</v>
      </c>
    </row>
    <row r="388" spans="2:31" ht="13">
      <c r="B388" s="175"/>
      <c r="C388" s="19">
        <v>386</v>
      </c>
      <c r="D388" s="22" t="str">
        <f t="array" ref="D388">IF(ISERROR(INDEX(DossardsARV,MATCH($A$3&amp;C388,triselcourse&amp;claselcourARV,0))),"-",INDEX(DossardsARV,MATCH($A$3&amp;C388,triselcourse&amp;claselcourARV,0)))</f>
        <v>-</v>
      </c>
      <c r="E388" s="117" t="str">
        <f t="shared" si="54"/>
        <v>-</v>
      </c>
      <c r="F388" s="117" t="str">
        <f t="shared" si="55"/>
        <v>-</v>
      </c>
      <c r="G388" s="21" t="str">
        <f t="array" ref="G388">IF($D388="","",IF(ISERROR(INDEX(TempsARV,MATCH($A$3&amp;D388,triselcourse&amp;DossardsARV,0))),"-",INDEX(TempsARV,MATCH($A$3&amp;D388,triselcourse&amp;DossardsARV,0))))</f>
        <v>-</v>
      </c>
      <c r="H388" s="117" t="str">
        <f t="shared" si="56"/>
        <v/>
      </c>
      <c r="I388" s="117" t="str">
        <f t="shared" si="57"/>
        <v/>
      </c>
      <c r="J388" s="117" t="str">
        <f t="shared" si="58"/>
        <v/>
      </c>
      <c r="K388" s="117" t="str">
        <f t="shared" si="59"/>
        <v/>
      </c>
      <c r="L388" s="62" t="str">
        <f t="array" aca="1" ref="L388" ca="1">IF(ISBLANK($C388),"",IF(OR(COUNTIF(clubARV5,H388)&lt;choixt5,COUNTIF($H$2:H387,H388)),"",SUM(SMALL(IF(clubARV5=H388,$C$3:$C$401),ROW(INDIRECT("1:"&amp;choixt5))))+ROW()/9^9))</f>
        <v/>
      </c>
      <c r="M388" s="36" t="str">
        <f ca="1">IF(N388="","",ROWS(M$3:M388))</f>
        <v/>
      </c>
      <c r="N388" s="1" t="str">
        <f ca="1">IF(COUNT(POINTS1b5)&lt;ROWS(N$3:N388),"",INDEX(clubARV5,MATCH(P388,POINTS1b5,0)))</f>
        <v/>
      </c>
      <c r="O388" s="1">
        <f t="shared" ca="1" si="60"/>
        <v>399</v>
      </c>
      <c r="P388" s="2" t="str">
        <f ca="1">IF(COUNT(POINTS1b5)&lt;ROWS(P$3:P388),"",SMALL(POINTS1b5,ROWS(P$3:P388)))</f>
        <v/>
      </c>
      <c r="Q388" s="40" t="str">
        <f t="array" aca="1" ref="Q388" ca="1">IFERROR(SMALL(IF(($H$3:$H$401=$N388)*($H$3:$H$401&lt;&gt;""),$C$3:$C$401),COLUMNS($Q:Q)),"-")</f>
        <v>-</v>
      </c>
      <c r="R388" s="63" t="str">
        <f t="array" aca="1" ref="R388" ca="1">IFERROR(SMALL(IF(($H$3:$H$401=$N388)*($H$3:$H$401&lt;&gt;""),$C$3:$C$401),COLUMNS($Q:R)),"-")</f>
        <v>-</v>
      </c>
      <c r="S388" s="63" t="str">
        <f t="array" aca="1" ref="S388" ca="1">IFERROR(SMALL(IF(($H$3:$H$401=$N388)*($H$3:$H$401&lt;&gt;""),$C$3:$C$401),COLUMNS($Q:S)),"-")</f>
        <v>-</v>
      </c>
      <c r="T388" s="63" t="str">
        <f t="array" aca="1" ref="T388" ca="1">IFERROR(SMALL(IF(($H$3:$H$401=$N388)*($H$3:$H$401&lt;&gt;""),$C$3:$C$401),COLUMNS($Q:T)),"-")</f>
        <v>-</v>
      </c>
      <c r="U388" s="63" t="str">
        <f t="array" aca="1" ref="U388" ca="1">IFERROR(SMALL(IF(($H$3:$H$401=$N388)*($H$3:$H$401&lt;&gt;""),$C$3:$C$401),COLUMNS($Q:U)),"-")</f>
        <v>-</v>
      </c>
      <c r="V388" s="40" t="str">
        <f t="array" aca="1" ref="V388" ca="1">IFERROR(SMALL(IF(($H$3:$H$401=$N388)*($H$3:$H$401&lt;&gt;""),$C$3:$C$401),COLUMNS($Q:V)),"-")</f>
        <v>-</v>
      </c>
      <c r="W388" s="63" t="str">
        <f t="array" aca="1" ref="W388" ca="1">IFERROR(SMALL(IF(($H$3:$H$401=$N388)*($H$3:$H$401&lt;&gt;""),$C$3:$C$401),COLUMNS($Q:W)),"-")</f>
        <v>-</v>
      </c>
      <c r="X388" s="63" t="str">
        <f t="array" aca="1" ref="X388" ca="1">IFERROR(SMALL(IF(($H$3:$H$401=$N388)*($H$3:$H$401&lt;&gt;""),$C$3:$C$401),COLUMNS($Q:X)),"-")</f>
        <v>-</v>
      </c>
      <c r="Y388" s="63" t="str">
        <f t="array" aca="1" ref="Y388" ca="1">IFERROR(SMALL(IF(($H$3:$H$401=$N388)*($H$3:$H$401&lt;&gt;""),$C$3:$C$401),COLUMNS($Q:Y)),"-")</f>
        <v>-</v>
      </c>
      <c r="Z388" s="63" t="str">
        <f t="array" aca="1" ref="Z388" ca="1">IFERROR(SMALL(IF(($H$3:$H$401=$N388)*($H$3:$H$401&lt;&gt;""),$C$3:$C$401),COLUMNS($Q:Z)),"-")</f>
        <v>-</v>
      </c>
      <c r="AA388" s="40" t="str">
        <f t="array" aca="1" ref="AA388" ca="1">IFERROR(SMALL(IF(($H$3:$H$401=$N388)*($H$3:$H$401&lt;&gt;""),$C$3:$C$401),COLUMNS($Q:AA)),"-")</f>
        <v>-</v>
      </c>
      <c r="AB388" s="63" t="str">
        <f t="array" aca="1" ref="AB388" ca="1">IFERROR(SMALL(IF(($H$3:$H$401=$N388)*($H$3:$H$401&lt;&gt;""),$C$3:$C$401),COLUMNS($Q:AB)),"-")</f>
        <v>-</v>
      </c>
      <c r="AC388" s="63" t="str">
        <f t="array" aca="1" ref="AC388" ca="1">IFERROR(SMALL(IF(($H$3:$H$401=$N388)*($H$3:$H$401&lt;&gt;""),$C$3:$C$401),COLUMNS($Q:AC)),"-")</f>
        <v>-</v>
      </c>
      <c r="AD388" s="63" t="str">
        <f t="array" aca="1" ref="AD388" ca="1">IFERROR(SMALL(IF(($H$3:$H$401=$N388)*($H$3:$H$401&lt;&gt;""),$C$3:$C$401),COLUMNS($Q:AD)),"-")</f>
        <v>-</v>
      </c>
      <c r="AE388" s="63" t="str">
        <f t="array" aca="1" ref="AE388" ca="1">IFERROR(SMALL(IF(($H$3:$H$401=$N388)*($H$3:$H$401&lt;&gt;""),$C$3:$C$401),COLUMNS($Q:AE)),"-")</f>
        <v>-</v>
      </c>
    </row>
    <row r="389" spans="2:31" ht="13">
      <c r="B389" s="175"/>
      <c r="C389" s="19">
        <v>387</v>
      </c>
      <c r="D389" s="22" t="str">
        <f t="array" ref="D389">IF(ISERROR(INDEX(DossardsARV,MATCH($A$3&amp;C389,triselcourse&amp;claselcourARV,0))),"-",INDEX(DossardsARV,MATCH($A$3&amp;C389,triselcourse&amp;claselcourARV,0)))</f>
        <v>-</v>
      </c>
      <c r="E389" s="117" t="str">
        <f t="shared" si="54"/>
        <v>-</v>
      </c>
      <c r="F389" s="117" t="str">
        <f t="shared" si="55"/>
        <v>-</v>
      </c>
      <c r="G389" s="21" t="str">
        <f t="array" ref="G389">IF($D389="","",IF(ISERROR(INDEX(TempsARV,MATCH($A$3&amp;D389,triselcourse&amp;DossardsARV,0))),"-",INDEX(TempsARV,MATCH($A$3&amp;D389,triselcourse&amp;DossardsARV,0))))</f>
        <v>-</v>
      </c>
      <c r="H389" s="117" t="str">
        <f t="shared" si="56"/>
        <v/>
      </c>
      <c r="I389" s="117" t="str">
        <f t="shared" si="57"/>
        <v/>
      </c>
      <c r="J389" s="117" t="str">
        <f t="shared" si="58"/>
        <v/>
      </c>
      <c r="K389" s="117" t="str">
        <f t="shared" si="59"/>
        <v/>
      </c>
      <c r="L389" s="62" t="str">
        <f t="array" aca="1" ref="L389" ca="1">IF(ISBLANK($C389),"",IF(OR(COUNTIF(clubARV5,H389)&lt;choixt5,COUNTIF($H$2:H388,H389)),"",SUM(SMALL(IF(clubARV5=H389,$C$3:$C$401),ROW(INDIRECT("1:"&amp;choixt5))))+ROW()/9^9))</f>
        <v/>
      </c>
      <c r="M389" s="36" t="str">
        <f ca="1">IF(N389="","",ROWS(M$3:M389))</f>
        <v/>
      </c>
      <c r="N389" s="1" t="str">
        <f ca="1">IF(COUNT(POINTS1b5)&lt;ROWS(N$3:N389),"",INDEX(clubARV5,MATCH(P389,POINTS1b5,0)))</f>
        <v/>
      </c>
      <c r="O389" s="1">
        <f t="shared" ca="1" si="60"/>
        <v>399</v>
      </c>
      <c r="P389" s="2" t="str">
        <f ca="1">IF(COUNT(POINTS1b5)&lt;ROWS(P$3:P389),"",SMALL(POINTS1b5,ROWS(P$3:P389)))</f>
        <v/>
      </c>
      <c r="Q389" s="40" t="str">
        <f t="array" aca="1" ref="Q389" ca="1">IFERROR(SMALL(IF(($H$3:$H$401=$N389)*($H$3:$H$401&lt;&gt;""),$C$3:$C$401),COLUMNS($Q:Q)),"-")</f>
        <v>-</v>
      </c>
      <c r="R389" s="63" t="str">
        <f t="array" aca="1" ref="R389" ca="1">IFERROR(SMALL(IF(($H$3:$H$401=$N389)*($H$3:$H$401&lt;&gt;""),$C$3:$C$401),COLUMNS($Q:R)),"-")</f>
        <v>-</v>
      </c>
      <c r="S389" s="63" t="str">
        <f t="array" aca="1" ref="S389" ca="1">IFERROR(SMALL(IF(($H$3:$H$401=$N389)*($H$3:$H$401&lt;&gt;""),$C$3:$C$401),COLUMNS($Q:S)),"-")</f>
        <v>-</v>
      </c>
      <c r="T389" s="63" t="str">
        <f t="array" aca="1" ref="T389" ca="1">IFERROR(SMALL(IF(($H$3:$H$401=$N389)*($H$3:$H$401&lt;&gt;""),$C$3:$C$401),COLUMNS($Q:T)),"-")</f>
        <v>-</v>
      </c>
      <c r="U389" s="63" t="str">
        <f t="array" aca="1" ref="U389" ca="1">IFERROR(SMALL(IF(($H$3:$H$401=$N389)*($H$3:$H$401&lt;&gt;""),$C$3:$C$401),COLUMNS($Q:U)),"-")</f>
        <v>-</v>
      </c>
      <c r="V389" s="40" t="str">
        <f t="array" aca="1" ref="V389" ca="1">IFERROR(SMALL(IF(($H$3:$H$401=$N389)*($H$3:$H$401&lt;&gt;""),$C$3:$C$401),COLUMNS($Q:V)),"-")</f>
        <v>-</v>
      </c>
      <c r="W389" s="63" t="str">
        <f t="array" aca="1" ref="W389" ca="1">IFERROR(SMALL(IF(($H$3:$H$401=$N389)*($H$3:$H$401&lt;&gt;""),$C$3:$C$401),COLUMNS($Q:W)),"-")</f>
        <v>-</v>
      </c>
      <c r="X389" s="63" t="str">
        <f t="array" aca="1" ref="X389" ca="1">IFERROR(SMALL(IF(($H$3:$H$401=$N389)*($H$3:$H$401&lt;&gt;""),$C$3:$C$401),COLUMNS($Q:X)),"-")</f>
        <v>-</v>
      </c>
      <c r="Y389" s="63" t="str">
        <f t="array" aca="1" ref="Y389" ca="1">IFERROR(SMALL(IF(($H$3:$H$401=$N389)*($H$3:$H$401&lt;&gt;""),$C$3:$C$401),COLUMNS($Q:Y)),"-")</f>
        <v>-</v>
      </c>
      <c r="Z389" s="63" t="str">
        <f t="array" aca="1" ref="Z389" ca="1">IFERROR(SMALL(IF(($H$3:$H$401=$N389)*($H$3:$H$401&lt;&gt;""),$C$3:$C$401),COLUMNS($Q:Z)),"-")</f>
        <v>-</v>
      </c>
      <c r="AA389" s="40" t="str">
        <f t="array" aca="1" ref="AA389" ca="1">IFERROR(SMALL(IF(($H$3:$H$401=$N389)*($H$3:$H$401&lt;&gt;""),$C$3:$C$401),COLUMNS($Q:AA)),"-")</f>
        <v>-</v>
      </c>
      <c r="AB389" s="63" t="str">
        <f t="array" aca="1" ref="AB389" ca="1">IFERROR(SMALL(IF(($H$3:$H$401=$N389)*($H$3:$H$401&lt;&gt;""),$C$3:$C$401),COLUMNS($Q:AB)),"-")</f>
        <v>-</v>
      </c>
      <c r="AC389" s="63" t="str">
        <f t="array" aca="1" ref="AC389" ca="1">IFERROR(SMALL(IF(($H$3:$H$401=$N389)*($H$3:$H$401&lt;&gt;""),$C$3:$C$401),COLUMNS($Q:AC)),"-")</f>
        <v>-</v>
      </c>
      <c r="AD389" s="63" t="str">
        <f t="array" aca="1" ref="AD389" ca="1">IFERROR(SMALL(IF(($H$3:$H$401=$N389)*($H$3:$H$401&lt;&gt;""),$C$3:$C$401),COLUMNS($Q:AD)),"-")</f>
        <v>-</v>
      </c>
      <c r="AE389" s="63" t="str">
        <f t="array" aca="1" ref="AE389" ca="1">IFERROR(SMALL(IF(($H$3:$H$401=$N389)*($H$3:$H$401&lt;&gt;""),$C$3:$C$401),COLUMNS($Q:AE)),"-")</f>
        <v>-</v>
      </c>
    </row>
    <row r="390" spans="2:31" ht="13">
      <c r="B390" s="175"/>
      <c r="C390" s="19">
        <v>388</v>
      </c>
      <c r="D390" s="22" t="str">
        <f t="array" ref="D390">IF(ISERROR(INDEX(DossardsARV,MATCH($A$3&amp;C390,triselcourse&amp;claselcourARV,0))),"-",INDEX(DossardsARV,MATCH($A$3&amp;C390,triselcourse&amp;claselcourARV,0)))</f>
        <v>-</v>
      </c>
      <c r="E390" s="117" t="str">
        <f t="shared" si="54"/>
        <v>-</v>
      </c>
      <c r="F390" s="117" t="str">
        <f t="shared" si="55"/>
        <v>-</v>
      </c>
      <c r="G390" s="21" t="str">
        <f t="array" ref="G390">IF($D390="","",IF(ISERROR(INDEX(TempsARV,MATCH($A$3&amp;D390,triselcourse&amp;DossardsARV,0))),"-",INDEX(TempsARV,MATCH($A$3&amp;D390,triselcourse&amp;DossardsARV,0))))</f>
        <v>-</v>
      </c>
      <c r="H390" s="117" t="str">
        <f t="shared" si="56"/>
        <v/>
      </c>
      <c r="I390" s="117" t="str">
        <f t="shared" si="57"/>
        <v/>
      </c>
      <c r="J390" s="117" t="str">
        <f t="shared" si="58"/>
        <v/>
      </c>
      <c r="K390" s="117" t="str">
        <f t="shared" si="59"/>
        <v/>
      </c>
      <c r="L390" s="62" t="str">
        <f t="array" aca="1" ref="L390" ca="1">IF(ISBLANK($C390),"",IF(OR(COUNTIF(clubARV5,H390)&lt;choixt5,COUNTIF($H$2:H389,H390)),"",SUM(SMALL(IF(clubARV5=H390,$C$3:$C$401),ROW(INDIRECT("1:"&amp;choixt5))))+ROW()/9^9))</f>
        <v/>
      </c>
      <c r="M390" s="36" t="str">
        <f ca="1">IF(N390="","",ROWS(M$3:M390))</f>
        <v/>
      </c>
      <c r="N390" s="1" t="str">
        <f ca="1">IF(COUNT(POINTS1b5)&lt;ROWS(N$3:N390),"",INDEX(clubARV5,MATCH(P390,POINTS1b5,0)))</f>
        <v/>
      </c>
      <c r="O390" s="1">
        <f t="shared" ca="1" si="60"/>
        <v>399</v>
      </c>
      <c r="P390" s="2" t="str">
        <f ca="1">IF(COUNT(POINTS1b5)&lt;ROWS(P$3:P390),"",SMALL(POINTS1b5,ROWS(P$3:P390)))</f>
        <v/>
      </c>
      <c r="Q390" s="40" t="str">
        <f t="array" aca="1" ref="Q390" ca="1">IFERROR(SMALL(IF(($H$3:$H$401=$N390)*($H$3:$H$401&lt;&gt;""),$C$3:$C$401),COLUMNS($Q:Q)),"-")</f>
        <v>-</v>
      </c>
      <c r="R390" s="63" t="str">
        <f t="array" aca="1" ref="R390" ca="1">IFERROR(SMALL(IF(($H$3:$H$401=$N390)*($H$3:$H$401&lt;&gt;""),$C$3:$C$401),COLUMNS($Q:R)),"-")</f>
        <v>-</v>
      </c>
      <c r="S390" s="63" t="str">
        <f t="array" aca="1" ref="S390" ca="1">IFERROR(SMALL(IF(($H$3:$H$401=$N390)*($H$3:$H$401&lt;&gt;""),$C$3:$C$401),COLUMNS($Q:S)),"-")</f>
        <v>-</v>
      </c>
      <c r="T390" s="63" t="str">
        <f t="array" aca="1" ref="T390" ca="1">IFERROR(SMALL(IF(($H$3:$H$401=$N390)*($H$3:$H$401&lt;&gt;""),$C$3:$C$401),COLUMNS($Q:T)),"-")</f>
        <v>-</v>
      </c>
      <c r="U390" s="63" t="str">
        <f t="array" aca="1" ref="U390" ca="1">IFERROR(SMALL(IF(($H$3:$H$401=$N390)*($H$3:$H$401&lt;&gt;""),$C$3:$C$401),COLUMNS($Q:U)),"-")</f>
        <v>-</v>
      </c>
      <c r="V390" s="40" t="str">
        <f t="array" aca="1" ref="V390" ca="1">IFERROR(SMALL(IF(($H$3:$H$401=$N390)*($H$3:$H$401&lt;&gt;""),$C$3:$C$401),COLUMNS($Q:V)),"-")</f>
        <v>-</v>
      </c>
      <c r="W390" s="63" t="str">
        <f t="array" aca="1" ref="W390" ca="1">IFERROR(SMALL(IF(($H$3:$H$401=$N390)*($H$3:$H$401&lt;&gt;""),$C$3:$C$401),COLUMNS($Q:W)),"-")</f>
        <v>-</v>
      </c>
      <c r="X390" s="63" t="str">
        <f t="array" aca="1" ref="X390" ca="1">IFERROR(SMALL(IF(($H$3:$H$401=$N390)*($H$3:$H$401&lt;&gt;""),$C$3:$C$401),COLUMNS($Q:X)),"-")</f>
        <v>-</v>
      </c>
      <c r="Y390" s="63" t="str">
        <f t="array" aca="1" ref="Y390" ca="1">IFERROR(SMALL(IF(($H$3:$H$401=$N390)*($H$3:$H$401&lt;&gt;""),$C$3:$C$401),COLUMNS($Q:Y)),"-")</f>
        <v>-</v>
      </c>
      <c r="Z390" s="63" t="str">
        <f t="array" aca="1" ref="Z390" ca="1">IFERROR(SMALL(IF(($H$3:$H$401=$N390)*($H$3:$H$401&lt;&gt;""),$C$3:$C$401),COLUMNS($Q:Z)),"-")</f>
        <v>-</v>
      </c>
      <c r="AA390" s="40" t="str">
        <f t="array" aca="1" ref="AA390" ca="1">IFERROR(SMALL(IF(($H$3:$H$401=$N390)*($H$3:$H$401&lt;&gt;""),$C$3:$C$401),COLUMNS($Q:AA)),"-")</f>
        <v>-</v>
      </c>
      <c r="AB390" s="63" t="str">
        <f t="array" aca="1" ref="AB390" ca="1">IFERROR(SMALL(IF(($H$3:$H$401=$N390)*($H$3:$H$401&lt;&gt;""),$C$3:$C$401),COLUMNS($Q:AB)),"-")</f>
        <v>-</v>
      </c>
      <c r="AC390" s="63" t="str">
        <f t="array" aca="1" ref="AC390" ca="1">IFERROR(SMALL(IF(($H$3:$H$401=$N390)*($H$3:$H$401&lt;&gt;""),$C$3:$C$401),COLUMNS($Q:AC)),"-")</f>
        <v>-</v>
      </c>
      <c r="AD390" s="63" t="str">
        <f t="array" aca="1" ref="AD390" ca="1">IFERROR(SMALL(IF(($H$3:$H$401=$N390)*($H$3:$H$401&lt;&gt;""),$C$3:$C$401),COLUMNS($Q:AD)),"-")</f>
        <v>-</v>
      </c>
      <c r="AE390" s="63" t="str">
        <f t="array" aca="1" ref="AE390" ca="1">IFERROR(SMALL(IF(($H$3:$H$401=$N390)*($H$3:$H$401&lt;&gt;""),$C$3:$C$401),COLUMNS($Q:AE)),"-")</f>
        <v>-</v>
      </c>
    </row>
    <row r="391" spans="2:31" ht="13">
      <c r="B391" s="175"/>
      <c r="C391" s="19">
        <v>389</v>
      </c>
      <c r="D391" s="22" t="str">
        <f t="array" ref="D391">IF(ISERROR(INDEX(DossardsARV,MATCH($A$3&amp;C391,triselcourse&amp;claselcourARV,0))),"-",INDEX(DossardsARV,MATCH($A$3&amp;C391,triselcourse&amp;claselcourARV,0)))</f>
        <v>-</v>
      </c>
      <c r="E391" s="117" t="str">
        <f t="shared" si="54"/>
        <v>-</v>
      </c>
      <c r="F391" s="117" t="str">
        <f t="shared" si="55"/>
        <v>-</v>
      </c>
      <c r="G391" s="21" t="str">
        <f t="array" ref="G391">IF($D391="","",IF(ISERROR(INDEX(TempsARV,MATCH($A$3&amp;D391,triselcourse&amp;DossardsARV,0))),"-",INDEX(TempsARV,MATCH($A$3&amp;D391,triselcourse&amp;DossardsARV,0))))</f>
        <v>-</v>
      </c>
      <c r="H391" s="117" t="str">
        <f t="shared" si="56"/>
        <v/>
      </c>
      <c r="I391" s="117" t="str">
        <f t="shared" si="57"/>
        <v/>
      </c>
      <c r="J391" s="117" t="str">
        <f t="shared" si="58"/>
        <v/>
      </c>
      <c r="K391" s="117" t="str">
        <f t="shared" si="59"/>
        <v/>
      </c>
      <c r="L391" s="62" t="str">
        <f t="array" aca="1" ref="L391" ca="1">IF(ISBLANK($C391),"",IF(OR(COUNTIF(clubARV5,H391)&lt;choixt5,COUNTIF($H$2:H390,H391)),"",SUM(SMALL(IF(clubARV5=H391,$C$3:$C$401),ROW(INDIRECT("1:"&amp;choixt5))))+ROW()/9^9))</f>
        <v/>
      </c>
      <c r="M391" s="36" t="str">
        <f ca="1">IF(N391="","",ROWS(M$3:M391))</f>
        <v/>
      </c>
      <c r="N391" s="1" t="str">
        <f ca="1">IF(COUNT(POINTS1b5)&lt;ROWS(N$3:N391),"",INDEX(clubARV5,MATCH(P391,POINTS1b5,0)))</f>
        <v/>
      </c>
      <c r="O391" s="1">
        <f t="shared" ca="1" si="60"/>
        <v>399</v>
      </c>
      <c r="P391" s="2" t="str">
        <f ca="1">IF(COUNT(POINTS1b5)&lt;ROWS(P$3:P391),"",SMALL(POINTS1b5,ROWS(P$3:P391)))</f>
        <v/>
      </c>
      <c r="Q391" s="40" t="str">
        <f t="array" aca="1" ref="Q391" ca="1">IFERROR(SMALL(IF(($H$3:$H$401=$N391)*($H$3:$H$401&lt;&gt;""),$C$3:$C$401),COLUMNS($Q:Q)),"-")</f>
        <v>-</v>
      </c>
      <c r="R391" s="63" t="str">
        <f t="array" aca="1" ref="R391" ca="1">IFERROR(SMALL(IF(($H$3:$H$401=$N391)*($H$3:$H$401&lt;&gt;""),$C$3:$C$401),COLUMNS($Q:R)),"-")</f>
        <v>-</v>
      </c>
      <c r="S391" s="63" t="str">
        <f t="array" aca="1" ref="S391" ca="1">IFERROR(SMALL(IF(($H$3:$H$401=$N391)*($H$3:$H$401&lt;&gt;""),$C$3:$C$401),COLUMNS($Q:S)),"-")</f>
        <v>-</v>
      </c>
      <c r="T391" s="63" t="str">
        <f t="array" aca="1" ref="T391" ca="1">IFERROR(SMALL(IF(($H$3:$H$401=$N391)*($H$3:$H$401&lt;&gt;""),$C$3:$C$401),COLUMNS($Q:T)),"-")</f>
        <v>-</v>
      </c>
      <c r="U391" s="63" t="str">
        <f t="array" aca="1" ref="U391" ca="1">IFERROR(SMALL(IF(($H$3:$H$401=$N391)*($H$3:$H$401&lt;&gt;""),$C$3:$C$401),COLUMNS($Q:U)),"-")</f>
        <v>-</v>
      </c>
      <c r="V391" s="40" t="str">
        <f t="array" aca="1" ref="V391" ca="1">IFERROR(SMALL(IF(($H$3:$H$401=$N391)*($H$3:$H$401&lt;&gt;""),$C$3:$C$401),COLUMNS($Q:V)),"-")</f>
        <v>-</v>
      </c>
      <c r="W391" s="63" t="str">
        <f t="array" aca="1" ref="W391" ca="1">IFERROR(SMALL(IF(($H$3:$H$401=$N391)*($H$3:$H$401&lt;&gt;""),$C$3:$C$401),COLUMNS($Q:W)),"-")</f>
        <v>-</v>
      </c>
      <c r="X391" s="63" t="str">
        <f t="array" aca="1" ref="X391" ca="1">IFERROR(SMALL(IF(($H$3:$H$401=$N391)*($H$3:$H$401&lt;&gt;""),$C$3:$C$401),COLUMNS($Q:X)),"-")</f>
        <v>-</v>
      </c>
      <c r="Y391" s="63" t="str">
        <f t="array" aca="1" ref="Y391" ca="1">IFERROR(SMALL(IF(($H$3:$H$401=$N391)*($H$3:$H$401&lt;&gt;""),$C$3:$C$401),COLUMNS($Q:Y)),"-")</f>
        <v>-</v>
      </c>
      <c r="Z391" s="63" t="str">
        <f t="array" aca="1" ref="Z391" ca="1">IFERROR(SMALL(IF(($H$3:$H$401=$N391)*($H$3:$H$401&lt;&gt;""),$C$3:$C$401),COLUMNS($Q:Z)),"-")</f>
        <v>-</v>
      </c>
      <c r="AA391" s="40" t="str">
        <f t="array" aca="1" ref="AA391" ca="1">IFERROR(SMALL(IF(($H$3:$H$401=$N391)*($H$3:$H$401&lt;&gt;""),$C$3:$C$401),COLUMNS($Q:AA)),"-")</f>
        <v>-</v>
      </c>
      <c r="AB391" s="63" t="str">
        <f t="array" aca="1" ref="AB391" ca="1">IFERROR(SMALL(IF(($H$3:$H$401=$N391)*($H$3:$H$401&lt;&gt;""),$C$3:$C$401),COLUMNS($Q:AB)),"-")</f>
        <v>-</v>
      </c>
      <c r="AC391" s="63" t="str">
        <f t="array" aca="1" ref="AC391" ca="1">IFERROR(SMALL(IF(($H$3:$H$401=$N391)*($H$3:$H$401&lt;&gt;""),$C$3:$C$401),COLUMNS($Q:AC)),"-")</f>
        <v>-</v>
      </c>
      <c r="AD391" s="63" t="str">
        <f t="array" aca="1" ref="AD391" ca="1">IFERROR(SMALL(IF(($H$3:$H$401=$N391)*($H$3:$H$401&lt;&gt;""),$C$3:$C$401),COLUMNS($Q:AD)),"-")</f>
        <v>-</v>
      </c>
      <c r="AE391" s="63" t="str">
        <f t="array" aca="1" ref="AE391" ca="1">IFERROR(SMALL(IF(($H$3:$H$401=$N391)*($H$3:$H$401&lt;&gt;""),$C$3:$C$401),COLUMNS($Q:AE)),"-")</f>
        <v>-</v>
      </c>
    </row>
    <row r="392" spans="2:31" ht="13">
      <c r="B392" s="175"/>
      <c r="C392" s="19">
        <v>390</v>
      </c>
      <c r="D392" s="22" t="str">
        <f t="array" ref="D392">IF(ISERROR(INDEX(DossardsARV,MATCH($A$3&amp;C392,triselcourse&amp;claselcourARV,0))),"-",INDEX(DossardsARV,MATCH($A$3&amp;C392,triselcourse&amp;claselcourARV,0)))</f>
        <v>-</v>
      </c>
      <c r="E392" s="117" t="str">
        <f t="shared" si="54"/>
        <v>-</v>
      </c>
      <c r="F392" s="117" t="str">
        <f t="shared" si="55"/>
        <v>-</v>
      </c>
      <c r="G392" s="21" t="str">
        <f t="array" ref="G392">IF($D392="","",IF(ISERROR(INDEX(TempsARV,MATCH($A$3&amp;D392,triselcourse&amp;DossardsARV,0))),"-",INDEX(TempsARV,MATCH($A$3&amp;D392,triselcourse&amp;DossardsARV,0))))</f>
        <v>-</v>
      </c>
      <c r="H392" s="117" t="str">
        <f t="shared" si="56"/>
        <v/>
      </c>
      <c r="I392" s="117" t="str">
        <f t="shared" si="57"/>
        <v/>
      </c>
      <c r="J392" s="117" t="str">
        <f t="shared" si="58"/>
        <v/>
      </c>
      <c r="K392" s="117" t="str">
        <f t="shared" si="59"/>
        <v/>
      </c>
      <c r="L392" s="62" t="str">
        <f t="array" aca="1" ref="L392" ca="1">IF(ISBLANK($C392),"",IF(OR(COUNTIF(clubARV5,H392)&lt;choixt5,COUNTIF($H$2:H391,H392)),"",SUM(SMALL(IF(clubARV5=H392,$C$3:$C$401),ROW(INDIRECT("1:"&amp;choixt5))))+ROW()/9^9))</f>
        <v/>
      </c>
      <c r="M392" s="36" t="str">
        <f ca="1">IF(N392="","",ROWS(M$3:M392))</f>
        <v/>
      </c>
      <c r="N392" s="1" t="str">
        <f ca="1">IF(COUNT(POINTS1b5)&lt;ROWS(N$3:N392),"",INDEX(clubARV5,MATCH(P392,POINTS1b5,0)))</f>
        <v/>
      </c>
      <c r="O392" s="1">
        <f t="shared" ca="1" si="60"/>
        <v>399</v>
      </c>
      <c r="P392" s="2" t="str">
        <f ca="1">IF(COUNT(POINTS1b5)&lt;ROWS(P$3:P392),"",SMALL(POINTS1b5,ROWS(P$3:P392)))</f>
        <v/>
      </c>
      <c r="Q392" s="40" t="str">
        <f t="array" aca="1" ref="Q392" ca="1">IFERROR(SMALL(IF(($H$3:$H$401=$N392)*($H$3:$H$401&lt;&gt;""),$C$3:$C$401),COLUMNS($Q:Q)),"-")</f>
        <v>-</v>
      </c>
      <c r="R392" s="63" t="str">
        <f t="array" aca="1" ref="R392" ca="1">IFERROR(SMALL(IF(($H$3:$H$401=$N392)*($H$3:$H$401&lt;&gt;""),$C$3:$C$401),COLUMNS($Q:R)),"-")</f>
        <v>-</v>
      </c>
      <c r="S392" s="63" t="str">
        <f t="array" aca="1" ref="S392" ca="1">IFERROR(SMALL(IF(($H$3:$H$401=$N392)*($H$3:$H$401&lt;&gt;""),$C$3:$C$401),COLUMNS($Q:S)),"-")</f>
        <v>-</v>
      </c>
      <c r="T392" s="63" t="str">
        <f t="array" aca="1" ref="T392" ca="1">IFERROR(SMALL(IF(($H$3:$H$401=$N392)*($H$3:$H$401&lt;&gt;""),$C$3:$C$401),COLUMNS($Q:T)),"-")</f>
        <v>-</v>
      </c>
      <c r="U392" s="63" t="str">
        <f t="array" aca="1" ref="U392" ca="1">IFERROR(SMALL(IF(($H$3:$H$401=$N392)*($H$3:$H$401&lt;&gt;""),$C$3:$C$401),COLUMNS($Q:U)),"-")</f>
        <v>-</v>
      </c>
      <c r="V392" s="40" t="str">
        <f t="array" aca="1" ref="V392" ca="1">IFERROR(SMALL(IF(($H$3:$H$401=$N392)*($H$3:$H$401&lt;&gt;""),$C$3:$C$401),COLUMNS($Q:V)),"-")</f>
        <v>-</v>
      </c>
      <c r="W392" s="63" t="str">
        <f t="array" aca="1" ref="W392" ca="1">IFERROR(SMALL(IF(($H$3:$H$401=$N392)*($H$3:$H$401&lt;&gt;""),$C$3:$C$401),COLUMNS($Q:W)),"-")</f>
        <v>-</v>
      </c>
      <c r="X392" s="63" t="str">
        <f t="array" aca="1" ref="X392" ca="1">IFERROR(SMALL(IF(($H$3:$H$401=$N392)*($H$3:$H$401&lt;&gt;""),$C$3:$C$401),COLUMNS($Q:X)),"-")</f>
        <v>-</v>
      </c>
      <c r="Y392" s="63" t="str">
        <f t="array" aca="1" ref="Y392" ca="1">IFERROR(SMALL(IF(($H$3:$H$401=$N392)*($H$3:$H$401&lt;&gt;""),$C$3:$C$401),COLUMNS($Q:Y)),"-")</f>
        <v>-</v>
      </c>
      <c r="Z392" s="63" t="str">
        <f t="array" aca="1" ref="Z392" ca="1">IFERROR(SMALL(IF(($H$3:$H$401=$N392)*($H$3:$H$401&lt;&gt;""),$C$3:$C$401),COLUMNS($Q:Z)),"-")</f>
        <v>-</v>
      </c>
      <c r="AA392" s="40" t="str">
        <f t="array" aca="1" ref="AA392" ca="1">IFERROR(SMALL(IF(($H$3:$H$401=$N392)*($H$3:$H$401&lt;&gt;""),$C$3:$C$401),COLUMNS($Q:AA)),"-")</f>
        <v>-</v>
      </c>
      <c r="AB392" s="63" t="str">
        <f t="array" aca="1" ref="AB392" ca="1">IFERROR(SMALL(IF(($H$3:$H$401=$N392)*($H$3:$H$401&lt;&gt;""),$C$3:$C$401),COLUMNS($Q:AB)),"-")</f>
        <v>-</v>
      </c>
      <c r="AC392" s="63" t="str">
        <f t="array" aca="1" ref="AC392" ca="1">IFERROR(SMALL(IF(($H$3:$H$401=$N392)*($H$3:$H$401&lt;&gt;""),$C$3:$C$401),COLUMNS($Q:AC)),"-")</f>
        <v>-</v>
      </c>
      <c r="AD392" s="63" t="str">
        <f t="array" aca="1" ref="AD392" ca="1">IFERROR(SMALL(IF(($H$3:$H$401=$N392)*($H$3:$H$401&lt;&gt;""),$C$3:$C$401),COLUMNS($Q:AD)),"-")</f>
        <v>-</v>
      </c>
      <c r="AE392" s="63" t="str">
        <f t="array" aca="1" ref="AE392" ca="1">IFERROR(SMALL(IF(($H$3:$H$401=$N392)*($H$3:$H$401&lt;&gt;""),$C$3:$C$401),COLUMNS($Q:AE)),"-")</f>
        <v>-</v>
      </c>
    </row>
    <row r="393" spans="2:31" ht="13">
      <c r="B393" s="175"/>
      <c r="C393" s="19">
        <v>391</v>
      </c>
      <c r="D393" s="22" t="str">
        <f t="array" ref="D393">IF(ISERROR(INDEX(DossardsARV,MATCH($A$3&amp;C393,triselcourse&amp;claselcourARV,0))),"-",INDEX(DossardsARV,MATCH($A$3&amp;C393,triselcourse&amp;claselcourARV,0)))</f>
        <v>-</v>
      </c>
      <c r="E393" s="117" t="str">
        <f t="shared" si="54"/>
        <v>-</v>
      </c>
      <c r="F393" s="117" t="str">
        <f t="shared" si="55"/>
        <v>-</v>
      </c>
      <c r="G393" s="21" t="str">
        <f t="array" ref="G393">IF($D393="","",IF(ISERROR(INDEX(TempsARV,MATCH($A$3&amp;D393,triselcourse&amp;DossardsARV,0))),"-",INDEX(TempsARV,MATCH($A$3&amp;D393,triselcourse&amp;DossardsARV,0))))</f>
        <v>-</v>
      </c>
      <c r="H393" s="117" t="str">
        <f t="shared" si="56"/>
        <v/>
      </c>
      <c r="I393" s="117" t="str">
        <f t="shared" si="57"/>
        <v/>
      </c>
      <c r="J393" s="117" t="str">
        <f t="shared" si="58"/>
        <v/>
      </c>
      <c r="K393" s="117" t="str">
        <f t="shared" si="59"/>
        <v/>
      </c>
      <c r="L393" s="62" t="str">
        <f t="array" aca="1" ref="L393" ca="1">IF(ISBLANK($C393),"",IF(OR(COUNTIF(clubARV5,H393)&lt;choixt5,COUNTIF($H$2:H392,H393)),"",SUM(SMALL(IF(clubARV5=H393,$C$3:$C$401),ROW(INDIRECT("1:"&amp;choixt5))))+ROW()/9^9))</f>
        <v/>
      </c>
      <c r="M393" s="36" t="str">
        <f ca="1">IF(N393="","",ROWS(M$3:M393))</f>
        <v/>
      </c>
      <c r="N393" s="1" t="str">
        <f ca="1">IF(COUNT(POINTS1b5)&lt;ROWS(N$3:N393),"",INDEX(clubARV5,MATCH(P393,POINTS1b5,0)))</f>
        <v/>
      </c>
      <c r="O393" s="1">
        <f t="shared" ca="1" si="60"/>
        <v>399</v>
      </c>
      <c r="P393" s="2" t="str">
        <f ca="1">IF(COUNT(POINTS1b5)&lt;ROWS(P$3:P393),"",SMALL(POINTS1b5,ROWS(P$3:P393)))</f>
        <v/>
      </c>
      <c r="Q393" s="40" t="str">
        <f t="array" aca="1" ref="Q393" ca="1">IFERROR(SMALL(IF(($H$3:$H$401=$N393)*($H$3:$H$401&lt;&gt;""),$C$3:$C$401),COLUMNS($Q:Q)),"-")</f>
        <v>-</v>
      </c>
      <c r="R393" s="63" t="str">
        <f t="array" aca="1" ref="R393" ca="1">IFERROR(SMALL(IF(($H$3:$H$401=$N393)*($H$3:$H$401&lt;&gt;""),$C$3:$C$401),COLUMNS($Q:R)),"-")</f>
        <v>-</v>
      </c>
      <c r="S393" s="63" t="str">
        <f t="array" aca="1" ref="S393" ca="1">IFERROR(SMALL(IF(($H$3:$H$401=$N393)*($H$3:$H$401&lt;&gt;""),$C$3:$C$401),COLUMNS($Q:S)),"-")</f>
        <v>-</v>
      </c>
      <c r="T393" s="63" t="str">
        <f t="array" aca="1" ref="T393" ca="1">IFERROR(SMALL(IF(($H$3:$H$401=$N393)*($H$3:$H$401&lt;&gt;""),$C$3:$C$401),COLUMNS($Q:T)),"-")</f>
        <v>-</v>
      </c>
      <c r="U393" s="63" t="str">
        <f t="array" aca="1" ref="U393" ca="1">IFERROR(SMALL(IF(($H$3:$H$401=$N393)*($H$3:$H$401&lt;&gt;""),$C$3:$C$401),COLUMNS($Q:U)),"-")</f>
        <v>-</v>
      </c>
      <c r="V393" s="40" t="str">
        <f t="array" aca="1" ref="V393" ca="1">IFERROR(SMALL(IF(($H$3:$H$401=$N393)*($H$3:$H$401&lt;&gt;""),$C$3:$C$401),COLUMNS($Q:V)),"-")</f>
        <v>-</v>
      </c>
      <c r="W393" s="63" t="str">
        <f t="array" aca="1" ref="W393" ca="1">IFERROR(SMALL(IF(($H$3:$H$401=$N393)*($H$3:$H$401&lt;&gt;""),$C$3:$C$401),COLUMNS($Q:W)),"-")</f>
        <v>-</v>
      </c>
      <c r="X393" s="63" t="str">
        <f t="array" aca="1" ref="X393" ca="1">IFERROR(SMALL(IF(($H$3:$H$401=$N393)*($H$3:$H$401&lt;&gt;""),$C$3:$C$401),COLUMNS($Q:X)),"-")</f>
        <v>-</v>
      </c>
      <c r="Y393" s="63" t="str">
        <f t="array" aca="1" ref="Y393" ca="1">IFERROR(SMALL(IF(($H$3:$H$401=$N393)*($H$3:$H$401&lt;&gt;""),$C$3:$C$401),COLUMNS($Q:Y)),"-")</f>
        <v>-</v>
      </c>
      <c r="Z393" s="63" t="str">
        <f t="array" aca="1" ref="Z393" ca="1">IFERROR(SMALL(IF(($H$3:$H$401=$N393)*($H$3:$H$401&lt;&gt;""),$C$3:$C$401),COLUMNS($Q:Z)),"-")</f>
        <v>-</v>
      </c>
      <c r="AA393" s="40" t="str">
        <f t="array" aca="1" ref="AA393" ca="1">IFERROR(SMALL(IF(($H$3:$H$401=$N393)*($H$3:$H$401&lt;&gt;""),$C$3:$C$401),COLUMNS($Q:AA)),"-")</f>
        <v>-</v>
      </c>
      <c r="AB393" s="63" t="str">
        <f t="array" aca="1" ref="AB393" ca="1">IFERROR(SMALL(IF(($H$3:$H$401=$N393)*($H$3:$H$401&lt;&gt;""),$C$3:$C$401),COLUMNS($Q:AB)),"-")</f>
        <v>-</v>
      </c>
      <c r="AC393" s="63" t="str">
        <f t="array" aca="1" ref="AC393" ca="1">IFERROR(SMALL(IF(($H$3:$H$401=$N393)*($H$3:$H$401&lt;&gt;""),$C$3:$C$401),COLUMNS($Q:AC)),"-")</f>
        <v>-</v>
      </c>
      <c r="AD393" s="63" t="str">
        <f t="array" aca="1" ref="AD393" ca="1">IFERROR(SMALL(IF(($H$3:$H$401=$N393)*($H$3:$H$401&lt;&gt;""),$C$3:$C$401),COLUMNS($Q:AD)),"-")</f>
        <v>-</v>
      </c>
      <c r="AE393" s="63" t="str">
        <f t="array" aca="1" ref="AE393" ca="1">IFERROR(SMALL(IF(($H$3:$H$401=$N393)*($H$3:$H$401&lt;&gt;""),$C$3:$C$401),COLUMNS($Q:AE)),"-")</f>
        <v>-</v>
      </c>
    </row>
    <row r="394" spans="2:31" ht="13">
      <c r="B394" s="175"/>
      <c r="C394" s="19">
        <v>392</v>
      </c>
      <c r="D394" s="22" t="str">
        <f t="array" ref="D394">IF(ISERROR(INDEX(DossardsARV,MATCH($A$3&amp;C394,triselcourse&amp;claselcourARV,0))),"-",INDEX(DossardsARV,MATCH($A$3&amp;C394,triselcourse&amp;claselcourARV,0)))</f>
        <v>-</v>
      </c>
      <c r="E394" s="117" t="str">
        <f t="shared" si="54"/>
        <v>-</v>
      </c>
      <c r="F394" s="117" t="str">
        <f t="shared" si="55"/>
        <v>-</v>
      </c>
      <c r="G394" s="21" t="str">
        <f t="array" ref="G394">IF($D394="","",IF(ISERROR(INDEX(TempsARV,MATCH($A$3&amp;D394,triselcourse&amp;DossardsARV,0))),"-",INDEX(TempsARV,MATCH($A$3&amp;D394,triselcourse&amp;DossardsARV,0))))</f>
        <v>-</v>
      </c>
      <c r="H394" s="117" t="str">
        <f t="shared" si="56"/>
        <v/>
      </c>
      <c r="I394" s="117" t="str">
        <f t="shared" si="57"/>
        <v/>
      </c>
      <c r="J394" s="117" t="str">
        <f t="shared" si="58"/>
        <v/>
      </c>
      <c r="K394" s="117" t="str">
        <f t="shared" si="59"/>
        <v/>
      </c>
      <c r="L394" s="62" t="str">
        <f t="array" aca="1" ref="L394" ca="1">IF(ISBLANK($C394),"",IF(OR(COUNTIF(clubARV5,H394)&lt;choixt5,COUNTIF($H$2:H393,H394)),"",SUM(SMALL(IF(clubARV5=H394,$C$3:$C$401),ROW(INDIRECT("1:"&amp;choixt5))))+ROW()/9^9))</f>
        <v/>
      </c>
      <c r="M394" s="36" t="str">
        <f ca="1">IF(N394="","",ROWS(M$3:M394))</f>
        <v/>
      </c>
      <c r="N394" s="1" t="str">
        <f ca="1">IF(COUNT(POINTS1b5)&lt;ROWS(N$3:N394),"",INDEX(clubARV5,MATCH(P394,POINTS1b5,0)))</f>
        <v/>
      </c>
      <c r="O394" s="1">
        <f t="shared" ca="1" si="60"/>
        <v>399</v>
      </c>
      <c r="P394" s="2" t="str">
        <f ca="1">IF(COUNT(POINTS1b5)&lt;ROWS(P$3:P394),"",SMALL(POINTS1b5,ROWS(P$3:P394)))</f>
        <v/>
      </c>
      <c r="Q394" s="40" t="str">
        <f t="array" aca="1" ref="Q394" ca="1">IFERROR(SMALL(IF(($H$3:$H$401=$N394)*($H$3:$H$401&lt;&gt;""),$C$3:$C$401),COLUMNS($Q:Q)),"-")</f>
        <v>-</v>
      </c>
      <c r="R394" s="63" t="str">
        <f t="array" aca="1" ref="R394" ca="1">IFERROR(SMALL(IF(($H$3:$H$401=$N394)*($H$3:$H$401&lt;&gt;""),$C$3:$C$401),COLUMNS($Q:R)),"-")</f>
        <v>-</v>
      </c>
      <c r="S394" s="63" t="str">
        <f t="array" aca="1" ref="S394" ca="1">IFERROR(SMALL(IF(($H$3:$H$401=$N394)*($H$3:$H$401&lt;&gt;""),$C$3:$C$401),COLUMNS($Q:S)),"-")</f>
        <v>-</v>
      </c>
      <c r="T394" s="63" t="str">
        <f t="array" aca="1" ref="T394" ca="1">IFERROR(SMALL(IF(($H$3:$H$401=$N394)*($H$3:$H$401&lt;&gt;""),$C$3:$C$401),COLUMNS($Q:T)),"-")</f>
        <v>-</v>
      </c>
      <c r="U394" s="63" t="str">
        <f t="array" aca="1" ref="U394" ca="1">IFERROR(SMALL(IF(($H$3:$H$401=$N394)*($H$3:$H$401&lt;&gt;""),$C$3:$C$401),COLUMNS($Q:U)),"-")</f>
        <v>-</v>
      </c>
      <c r="V394" s="40" t="str">
        <f t="array" aca="1" ref="V394" ca="1">IFERROR(SMALL(IF(($H$3:$H$401=$N394)*($H$3:$H$401&lt;&gt;""),$C$3:$C$401),COLUMNS($Q:V)),"-")</f>
        <v>-</v>
      </c>
      <c r="W394" s="63" t="str">
        <f t="array" aca="1" ref="W394" ca="1">IFERROR(SMALL(IF(($H$3:$H$401=$N394)*($H$3:$H$401&lt;&gt;""),$C$3:$C$401),COLUMNS($Q:W)),"-")</f>
        <v>-</v>
      </c>
      <c r="X394" s="63" t="str">
        <f t="array" aca="1" ref="X394" ca="1">IFERROR(SMALL(IF(($H$3:$H$401=$N394)*($H$3:$H$401&lt;&gt;""),$C$3:$C$401),COLUMNS($Q:X)),"-")</f>
        <v>-</v>
      </c>
      <c r="Y394" s="63" t="str">
        <f t="array" aca="1" ref="Y394" ca="1">IFERROR(SMALL(IF(($H$3:$H$401=$N394)*($H$3:$H$401&lt;&gt;""),$C$3:$C$401),COLUMNS($Q:Y)),"-")</f>
        <v>-</v>
      </c>
      <c r="Z394" s="63" t="str">
        <f t="array" aca="1" ref="Z394" ca="1">IFERROR(SMALL(IF(($H$3:$H$401=$N394)*($H$3:$H$401&lt;&gt;""),$C$3:$C$401),COLUMNS($Q:Z)),"-")</f>
        <v>-</v>
      </c>
      <c r="AA394" s="40" t="str">
        <f t="array" aca="1" ref="AA394" ca="1">IFERROR(SMALL(IF(($H$3:$H$401=$N394)*($H$3:$H$401&lt;&gt;""),$C$3:$C$401),COLUMNS($Q:AA)),"-")</f>
        <v>-</v>
      </c>
      <c r="AB394" s="63" t="str">
        <f t="array" aca="1" ref="AB394" ca="1">IFERROR(SMALL(IF(($H$3:$H$401=$N394)*($H$3:$H$401&lt;&gt;""),$C$3:$C$401),COLUMNS($Q:AB)),"-")</f>
        <v>-</v>
      </c>
      <c r="AC394" s="63" t="str">
        <f t="array" aca="1" ref="AC394" ca="1">IFERROR(SMALL(IF(($H$3:$H$401=$N394)*($H$3:$H$401&lt;&gt;""),$C$3:$C$401),COLUMNS($Q:AC)),"-")</f>
        <v>-</v>
      </c>
      <c r="AD394" s="63" t="str">
        <f t="array" aca="1" ref="AD394" ca="1">IFERROR(SMALL(IF(($H$3:$H$401=$N394)*($H$3:$H$401&lt;&gt;""),$C$3:$C$401),COLUMNS($Q:AD)),"-")</f>
        <v>-</v>
      </c>
      <c r="AE394" s="63" t="str">
        <f t="array" aca="1" ref="AE394" ca="1">IFERROR(SMALL(IF(($H$3:$H$401=$N394)*($H$3:$H$401&lt;&gt;""),$C$3:$C$401),COLUMNS($Q:AE)),"-")</f>
        <v>-</v>
      </c>
    </row>
    <row r="395" spans="2:31" ht="13">
      <c r="B395" s="175"/>
      <c r="C395" s="19">
        <v>393</v>
      </c>
      <c r="D395" s="22" t="str">
        <f t="array" ref="D395">IF(ISERROR(INDEX(DossardsARV,MATCH($A$3&amp;C395,triselcourse&amp;claselcourARV,0))),"-",INDEX(DossardsARV,MATCH($A$3&amp;C395,triselcourse&amp;claselcourARV,0)))</f>
        <v>-</v>
      </c>
      <c r="E395" s="117" t="str">
        <f t="shared" si="54"/>
        <v>-</v>
      </c>
      <c r="F395" s="117" t="str">
        <f t="shared" si="55"/>
        <v>-</v>
      </c>
      <c r="G395" s="21" t="str">
        <f t="array" ref="G395">IF($D395="","",IF(ISERROR(INDEX(TempsARV,MATCH($A$3&amp;D395,triselcourse&amp;DossardsARV,0))),"-",INDEX(TempsARV,MATCH($A$3&amp;D395,triselcourse&amp;DossardsARV,0))))</f>
        <v>-</v>
      </c>
      <c r="H395" s="117" t="str">
        <f t="shared" si="56"/>
        <v/>
      </c>
      <c r="I395" s="117" t="str">
        <f t="shared" si="57"/>
        <v/>
      </c>
      <c r="J395" s="117" t="str">
        <f t="shared" si="58"/>
        <v/>
      </c>
      <c r="K395" s="117" t="str">
        <f t="shared" si="59"/>
        <v/>
      </c>
      <c r="L395" s="62" t="str">
        <f t="array" aca="1" ref="L395" ca="1">IF(ISBLANK($C395),"",IF(OR(COUNTIF(clubARV5,H395)&lt;choixt5,COUNTIF($H$2:H394,H395)),"",SUM(SMALL(IF(clubARV5=H395,$C$3:$C$401),ROW(INDIRECT("1:"&amp;choixt5))))+ROW()/9^9))</f>
        <v/>
      </c>
      <c r="M395" s="36" t="str">
        <f ca="1">IF(N395="","",ROWS(M$3:M395))</f>
        <v/>
      </c>
      <c r="N395" s="1" t="str">
        <f ca="1">IF(COUNT(POINTS1b5)&lt;ROWS(N$3:N395),"",INDEX(clubARV5,MATCH(P395,POINTS1b5,0)))</f>
        <v/>
      </c>
      <c r="O395" s="1">
        <f t="shared" ca="1" si="60"/>
        <v>399</v>
      </c>
      <c r="P395" s="2" t="str">
        <f ca="1">IF(COUNT(POINTS1b5)&lt;ROWS(P$3:P395),"",SMALL(POINTS1b5,ROWS(P$3:P395)))</f>
        <v/>
      </c>
      <c r="Q395" s="40" t="str">
        <f t="array" aca="1" ref="Q395" ca="1">IFERROR(SMALL(IF(($H$3:$H$401=$N395)*($H$3:$H$401&lt;&gt;""),$C$3:$C$401),COLUMNS($Q:Q)),"-")</f>
        <v>-</v>
      </c>
      <c r="R395" s="63" t="str">
        <f t="array" aca="1" ref="R395" ca="1">IFERROR(SMALL(IF(($H$3:$H$401=$N395)*($H$3:$H$401&lt;&gt;""),$C$3:$C$401),COLUMNS($Q:R)),"-")</f>
        <v>-</v>
      </c>
      <c r="S395" s="63" t="str">
        <f t="array" aca="1" ref="S395" ca="1">IFERROR(SMALL(IF(($H$3:$H$401=$N395)*($H$3:$H$401&lt;&gt;""),$C$3:$C$401),COLUMNS($Q:S)),"-")</f>
        <v>-</v>
      </c>
      <c r="T395" s="63" t="str">
        <f t="array" aca="1" ref="T395" ca="1">IFERROR(SMALL(IF(($H$3:$H$401=$N395)*($H$3:$H$401&lt;&gt;""),$C$3:$C$401),COLUMNS($Q:T)),"-")</f>
        <v>-</v>
      </c>
      <c r="U395" s="63" t="str">
        <f t="array" aca="1" ref="U395" ca="1">IFERROR(SMALL(IF(($H$3:$H$401=$N395)*($H$3:$H$401&lt;&gt;""),$C$3:$C$401),COLUMNS($Q:U)),"-")</f>
        <v>-</v>
      </c>
      <c r="V395" s="40" t="str">
        <f t="array" aca="1" ref="V395" ca="1">IFERROR(SMALL(IF(($H$3:$H$401=$N395)*($H$3:$H$401&lt;&gt;""),$C$3:$C$401),COLUMNS($Q:V)),"-")</f>
        <v>-</v>
      </c>
      <c r="W395" s="63" t="str">
        <f t="array" aca="1" ref="W395" ca="1">IFERROR(SMALL(IF(($H$3:$H$401=$N395)*($H$3:$H$401&lt;&gt;""),$C$3:$C$401),COLUMNS($Q:W)),"-")</f>
        <v>-</v>
      </c>
      <c r="X395" s="63" t="str">
        <f t="array" aca="1" ref="X395" ca="1">IFERROR(SMALL(IF(($H$3:$H$401=$N395)*($H$3:$H$401&lt;&gt;""),$C$3:$C$401),COLUMNS($Q:X)),"-")</f>
        <v>-</v>
      </c>
      <c r="Y395" s="63" t="str">
        <f t="array" aca="1" ref="Y395" ca="1">IFERROR(SMALL(IF(($H$3:$H$401=$N395)*($H$3:$H$401&lt;&gt;""),$C$3:$C$401),COLUMNS($Q:Y)),"-")</f>
        <v>-</v>
      </c>
      <c r="Z395" s="63" t="str">
        <f t="array" aca="1" ref="Z395" ca="1">IFERROR(SMALL(IF(($H$3:$H$401=$N395)*($H$3:$H$401&lt;&gt;""),$C$3:$C$401),COLUMNS($Q:Z)),"-")</f>
        <v>-</v>
      </c>
      <c r="AA395" s="40" t="str">
        <f t="array" aca="1" ref="AA395" ca="1">IFERROR(SMALL(IF(($H$3:$H$401=$N395)*($H$3:$H$401&lt;&gt;""),$C$3:$C$401),COLUMNS($Q:AA)),"-")</f>
        <v>-</v>
      </c>
      <c r="AB395" s="63" t="str">
        <f t="array" aca="1" ref="AB395" ca="1">IFERROR(SMALL(IF(($H$3:$H$401=$N395)*($H$3:$H$401&lt;&gt;""),$C$3:$C$401),COLUMNS($Q:AB)),"-")</f>
        <v>-</v>
      </c>
      <c r="AC395" s="63" t="str">
        <f t="array" aca="1" ref="AC395" ca="1">IFERROR(SMALL(IF(($H$3:$H$401=$N395)*($H$3:$H$401&lt;&gt;""),$C$3:$C$401),COLUMNS($Q:AC)),"-")</f>
        <v>-</v>
      </c>
      <c r="AD395" s="63" t="str">
        <f t="array" aca="1" ref="AD395" ca="1">IFERROR(SMALL(IF(($H$3:$H$401=$N395)*($H$3:$H$401&lt;&gt;""),$C$3:$C$401),COLUMNS($Q:AD)),"-")</f>
        <v>-</v>
      </c>
      <c r="AE395" s="63" t="str">
        <f t="array" aca="1" ref="AE395" ca="1">IFERROR(SMALL(IF(($H$3:$H$401=$N395)*($H$3:$H$401&lt;&gt;""),$C$3:$C$401),COLUMNS($Q:AE)),"-")</f>
        <v>-</v>
      </c>
    </row>
    <row r="396" spans="2:31" ht="13">
      <c r="B396" s="175"/>
      <c r="C396" s="19">
        <v>394</v>
      </c>
      <c r="D396" s="22" t="str">
        <f t="array" ref="D396">IF(ISERROR(INDEX(DossardsARV,MATCH($A$3&amp;C396,triselcourse&amp;claselcourARV,0))),"-",INDEX(DossardsARV,MATCH($A$3&amp;C396,triselcourse&amp;claselcourARV,0)))</f>
        <v>-</v>
      </c>
      <c r="E396" s="117" t="str">
        <f t="shared" si="54"/>
        <v>-</v>
      </c>
      <c r="F396" s="117" t="str">
        <f t="shared" si="55"/>
        <v>-</v>
      </c>
      <c r="G396" s="21" t="str">
        <f t="array" ref="G396">IF($D396="","",IF(ISERROR(INDEX(TempsARV,MATCH($A$3&amp;D396,triselcourse&amp;DossardsARV,0))),"-",INDEX(TempsARV,MATCH($A$3&amp;D396,triselcourse&amp;DossardsARV,0))))</f>
        <v>-</v>
      </c>
      <c r="H396" s="117" t="str">
        <f t="shared" si="56"/>
        <v/>
      </c>
      <c r="I396" s="117" t="str">
        <f t="shared" si="57"/>
        <v/>
      </c>
      <c r="J396" s="117" t="str">
        <f t="shared" si="58"/>
        <v/>
      </c>
      <c r="K396" s="117" t="str">
        <f t="shared" si="59"/>
        <v/>
      </c>
      <c r="L396" s="62" t="str">
        <f t="array" aca="1" ref="L396" ca="1">IF(ISBLANK($C396),"",IF(OR(COUNTIF(clubARV5,H396)&lt;choixt5,COUNTIF($H$2:H395,H396)),"",SUM(SMALL(IF(clubARV5=H396,$C$3:$C$401),ROW(INDIRECT("1:"&amp;choixt5))))+ROW()/9^9))</f>
        <v/>
      </c>
      <c r="M396" s="36" t="str">
        <f ca="1">IF(N396="","",ROWS(M$3:M396))</f>
        <v/>
      </c>
      <c r="N396" s="1" t="str">
        <f ca="1">IF(COUNT(POINTS1b5)&lt;ROWS(N$3:N396),"",INDEX(clubARV5,MATCH(P396,POINTS1b5,0)))</f>
        <v/>
      </c>
      <c r="O396" s="1">
        <f t="shared" ca="1" si="60"/>
        <v>399</v>
      </c>
      <c r="P396" s="2" t="str">
        <f ca="1">IF(COUNT(POINTS1b5)&lt;ROWS(P$3:P396),"",SMALL(POINTS1b5,ROWS(P$3:P396)))</f>
        <v/>
      </c>
      <c r="Q396" s="40" t="str">
        <f t="array" aca="1" ref="Q396" ca="1">IFERROR(SMALL(IF(($H$3:$H$401=$N396)*($H$3:$H$401&lt;&gt;""),$C$3:$C$401),COLUMNS($Q:Q)),"-")</f>
        <v>-</v>
      </c>
      <c r="R396" s="63" t="str">
        <f t="array" aca="1" ref="R396" ca="1">IFERROR(SMALL(IF(($H$3:$H$401=$N396)*($H$3:$H$401&lt;&gt;""),$C$3:$C$401),COLUMNS($Q:R)),"-")</f>
        <v>-</v>
      </c>
      <c r="S396" s="63" t="str">
        <f t="array" aca="1" ref="S396" ca="1">IFERROR(SMALL(IF(($H$3:$H$401=$N396)*($H$3:$H$401&lt;&gt;""),$C$3:$C$401),COLUMNS($Q:S)),"-")</f>
        <v>-</v>
      </c>
      <c r="T396" s="63" t="str">
        <f t="array" aca="1" ref="T396" ca="1">IFERROR(SMALL(IF(($H$3:$H$401=$N396)*($H$3:$H$401&lt;&gt;""),$C$3:$C$401),COLUMNS($Q:T)),"-")</f>
        <v>-</v>
      </c>
      <c r="U396" s="63" t="str">
        <f t="array" aca="1" ref="U396" ca="1">IFERROR(SMALL(IF(($H$3:$H$401=$N396)*($H$3:$H$401&lt;&gt;""),$C$3:$C$401),COLUMNS($Q:U)),"-")</f>
        <v>-</v>
      </c>
      <c r="V396" s="40" t="str">
        <f t="array" aca="1" ref="V396" ca="1">IFERROR(SMALL(IF(($H$3:$H$401=$N396)*($H$3:$H$401&lt;&gt;""),$C$3:$C$401),COLUMNS($Q:V)),"-")</f>
        <v>-</v>
      </c>
      <c r="W396" s="63" t="str">
        <f t="array" aca="1" ref="W396" ca="1">IFERROR(SMALL(IF(($H$3:$H$401=$N396)*($H$3:$H$401&lt;&gt;""),$C$3:$C$401),COLUMNS($Q:W)),"-")</f>
        <v>-</v>
      </c>
      <c r="X396" s="63" t="str">
        <f t="array" aca="1" ref="X396" ca="1">IFERROR(SMALL(IF(($H$3:$H$401=$N396)*($H$3:$H$401&lt;&gt;""),$C$3:$C$401),COLUMNS($Q:X)),"-")</f>
        <v>-</v>
      </c>
      <c r="Y396" s="63" t="str">
        <f t="array" aca="1" ref="Y396" ca="1">IFERROR(SMALL(IF(($H$3:$H$401=$N396)*($H$3:$H$401&lt;&gt;""),$C$3:$C$401),COLUMNS($Q:Y)),"-")</f>
        <v>-</v>
      </c>
      <c r="Z396" s="63" t="str">
        <f t="array" aca="1" ref="Z396" ca="1">IFERROR(SMALL(IF(($H$3:$H$401=$N396)*($H$3:$H$401&lt;&gt;""),$C$3:$C$401),COLUMNS($Q:Z)),"-")</f>
        <v>-</v>
      </c>
      <c r="AA396" s="40" t="str">
        <f t="array" aca="1" ref="AA396" ca="1">IFERROR(SMALL(IF(($H$3:$H$401=$N396)*($H$3:$H$401&lt;&gt;""),$C$3:$C$401),COLUMNS($Q:AA)),"-")</f>
        <v>-</v>
      </c>
      <c r="AB396" s="63" t="str">
        <f t="array" aca="1" ref="AB396" ca="1">IFERROR(SMALL(IF(($H$3:$H$401=$N396)*($H$3:$H$401&lt;&gt;""),$C$3:$C$401),COLUMNS($Q:AB)),"-")</f>
        <v>-</v>
      </c>
      <c r="AC396" s="63" t="str">
        <f t="array" aca="1" ref="AC396" ca="1">IFERROR(SMALL(IF(($H$3:$H$401=$N396)*($H$3:$H$401&lt;&gt;""),$C$3:$C$401),COLUMNS($Q:AC)),"-")</f>
        <v>-</v>
      </c>
      <c r="AD396" s="63" t="str">
        <f t="array" aca="1" ref="AD396" ca="1">IFERROR(SMALL(IF(($H$3:$H$401=$N396)*($H$3:$H$401&lt;&gt;""),$C$3:$C$401),COLUMNS($Q:AD)),"-")</f>
        <v>-</v>
      </c>
      <c r="AE396" s="63" t="str">
        <f t="array" aca="1" ref="AE396" ca="1">IFERROR(SMALL(IF(($H$3:$H$401=$N396)*($H$3:$H$401&lt;&gt;""),$C$3:$C$401),COLUMNS($Q:AE)),"-")</f>
        <v>-</v>
      </c>
    </row>
    <row r="397" spans="2:31" ht="13">
      <c r="B397" s="175"/>
      <c r="C397" s="19">
        <v>395</v>
      </c>
      <c r="D397" s="22" t="str">
        <f t="array" ref="D397">IF(ISERROR(INDEX(DossardsARV,MATCH($A$3&amp;C397,triselcourse&amp;claselcourARV,0))),"-",INDEX(DossardsARV,MATCH($A$3&amp;C397,triselcourse&amp;claselcourARV,0)))</f>
        <v>-</v>
      </c>
      <c r="E397" s="117" t="str">
        <f t="shared" si="54"/>
        <v>-</v>
      </c>
      <c r="F397" s="117" t="str">
        <f t="shared" si="55"/>
        <v>-</v>
      </c>
      <c r="G397" s="21" t="str">
        <f t="array" ref="G397">IF($D397="","",IF(ISERROR(INDEX(TempsARV,MATCH($A$3&amp;D397,triselcourse&amp;DossardsARV,0))),"-",INDEX(TempsARV,MATCH($A$3&amp;D397,triselcourse&amp;DossardsARV,0))))</f>
        <v>-</v>
      </c>
      <c r="H397" s="117" t="str">
        <f t="shared" si="56"/>
        <v/>
      </c>
      <c r="I397" s="117" t="str">
        <f t="shared" si="57"/>
        <v/>
      </c>
      <c r="J397" s="117" t="str">
        <f t="shared" si="58"/>
        <v/>
      </c>
      <c r="K397" s="117" t="str">
        <f t="shared" si="59"/>
        <v/>
      </c>
      <c r="L397" s="62" t="str">
        <f t="array" aca="1" ref="L397" ca="1">IF(ISBLANK($C397),"",IF(OR(COUNTIF(clubARV5,H397)&lt;choixt5,COUNTIF($H$2:H396,H397)),"",SUM(SMALL(IF(clubARV5=H397,$C$3:$C$401),ROW(INDIRECT("1:"&amp;choixt5))))+ROW()/9^9))</f>
        <v/>
      </c>
      <c r="M397" s="36" t="str">
        <f ca="1">IF(N397="","",ROWS(M$3:M397))</f>
        <v/>
      </c>
      <c r="N397" s="1" t="str">
        <f ca="1">IF(COUNT(POINTS1b5)&lt;ROWS(N$3:N397),"",INDEX(clubARV5,MATCH(P397,POINTS1b5,0)))</f>
        <v/>
      </c>
      <c r="O397" s="1">
        <f t="shared" ca="1" si="60"/>
        <v>399</v>
      </c>
      <c r="P397" s="2" t="str">
        <f ca="1">IF(COUNT(POINTS1b5)&lt;ROWS(P$3:P397),"",SMALL(POINTS1b5,ROWS(P$3:P397)))</f>
        <v/>
      </c>
      <c r="Q397" s="40" t="str">
        <f t="array" aca="1" ref="Q397" ca="1">IFERROR(SMALL(IF(($H$3:$H$401=$N397)*($H$3:$H$401&lt;&gt;""),$C$3:$C$401),COLUMNS($Q:Q)),"-")</f>
        <v>-</v>
      </c>
      <c r="R397" s="63" t="str">
        <f t="array" aca="1" ref="R397" ca="1">IFERROR(SMALL(IF(($H$3:$H$401=$N397)*($H$3:$H$401&lt;&gt;""),$C$3:$C$401),COLUMNS($Q:R)),"-")</f>
        <v>-</v>
      </c>
      <c r="S397" s="63" t="str">
        <f t="array" aca="1" ref="S397" ca="1">IFERROR(SMALL(IF(($H$3:$H$401=$N397)*($H$3:$H$401&lt;&gt;""),$C$3:$C$401),COLUMNS($Q:S)),"-")</f>
        <v>-</v>
      </c>
      <c r="T397" s="63" t="str">
        <f t="array" aca="1" ref="T397" ca="1">IFERROR(SMALL(IF(($H$3:$H$401=$N397)*($H$3:$H$401&lt;&gt;""),$C$3:$C$401),COLUMNS($Q:T)),"-")</f>
        <v>-</v>
      </c>
      <c r="U397" s="63" t="str">
        <f t="array" aca="1" ref="U397" ca="1">IFERROR(SMALL(IF(($H$3:$H$401=$N397)*($H$3:$H$401&lt;&gt;""),$C$3:$C$401),COLUMNS($Q:U)),"-")</f>
        <v>-</v>
      </c>
      <c r="V397" s="40" t="str">
        <f t="array" aca="1" ref="V397" ca="1">IFERROR(SMALL(IF(($H$3:$H$401=$N397)*($H$3:$H$401&lt;&gt;""),$C$3:$C$401),COLUMNS($Q:V)),"-")</f>
        <v>-</v>
      </c>
      <c r="W397" s="63" t="str">
        <f t="array" aca="1" ref="W397" ca="1">IFERROR(SMALL(IF(($H$3:$H$401=$N397)*($H$3:$H$401&lt;&gt;""),$C$3:$C$401),COLUMNS($Q:W)),"-")</f>
        <v>-</v>
      </c>
      <c r="X397" s="63" t="str">
        <f t="array" aca="1" ref="X397" ca="1">IFERROR(SMALL(IF(($H$3:$H$401=$N397)*($H$3:$H$401&lt;&gt;""),$C$3:$C$401),COLUMNS($Q:X)),"-")</f>
        <v>-</v>
      </c>
      <c r="Y397" s="63" t="str">
        <f t="array" aca="1" ref="Y397" ca="1">IFERROR(SMALL(IF(($H$3:$H$401=$N397)*($H$3:$H$401&lt;&gt;""),$C$3:$C$401),COLUMNS($Q:Y)),"-")</f>
        <v>-</v>
      </c>
      <c r="Z397" s="63" t="str">
        <f t="array" aca="1" ref="Z397" ca="1">IFERROR(SMALL(IF(($H$3:$H$401=$N397)*($H$3:$H$401&lt;&gt;""),$C$3:$C$401),COLUMNS($Q:Z)),"-")</f>
        <v>-</v>
      </c>
      <c r="AA397" s="40" t="str">
        <f t="array" aca="1" ref="AA397" ca="1">IFERROR(SMALL(IF(($H$3:$H$401=$N397)*($H$3:$H$401&lt;&gt;""),$C$3:$C$401),COLUMNS($Q:AA)),"-")</f>
        <v>-</v>
      </c>
      <c r="AB397" s="63" t="str">
        <f t="array" aca="1" ref="AB397" ca="1">IFERROR(SMALL(IF(($H$3:$H$401=$N397)*($H$3:$H$401&lt;&gt;""),$C$3:$C$401),COLUMNS($Q:AB)),"-")</f>
        <v>-</v>
      </c>
      <c r="AC397" s="63" t="str">
        <f t="array" aca="1" ref="AC397" ca="1">IFERROR(SMALL(IF(($H$3:$H$401=$N397)*($H$3:$H$401&lt;&gt;""),$C$3:$C$401),COLUMNS($Q:AC)),"-")</f>
        <v>-</v>
      </c>
      <c r="AD397" s="63" t="str">
        <f t="array" aca="1" ref="AD397" ca="1">IFERROR(SMALL(IF(($H$3:$H$401=$N397)*($H$3:$H$401&lt;&gt;""),$C$3:$C$401),COLUMNS($Q:AD)),"-")</f>
        <v>-</v>
      </c>
      <c r="AE397" s="63" t="str">
        <f t="array" aca="1" ref="AE397" ca="1">IFERROR(SMALL(IF(($H$3:$H$401=$N397)*($H$3:$H$401&lt;&gt;""),$C$3:$C$401),COLUMNS($Q:AE)),"-")</f>
        <v>-</v>
      </c>
    </row>
    <row r="398" spans="2:31" ht="13">
      <c r="B398" s="175"/>
      <c r="C398" s="19">
        <v>396</v>
      </c>
      <c r="D398" s="22" t="str">
        <f t="array" ref="D398">IF(ISERROR(INDEX(DossardsARV,MATCH($A$3&amp;C398,triselcourse&amp;claselcourARV,0))),"-",INDEX(DossardsARV,MATCH($A$3&amp;C398,triselcourse&amp;claselcourARV,0)))</f>
        <v>-</v>
      </c>
      <c r="E398" s="117" t="str">
        <f t="shared" si="54"/>
        <v>-</v>
      </c>
      <c r="F398" s="117" t="str">
        <f t="shared" si="55"/>
        <v>-</v>
      </c>
      <c r="G398" s="21" t="str">
        <f t="array" ref="G398">IF($D398="","",IF(ISERROR(INDEX(TempsARV,MATCH($A$3&amp;D398,triselcourse&amp;DossardsARV,0))),"-",INDEX(TempsARV,MATCH($A$3&amp;D398,triselcourse&amp;DossardsARV,0))))</f>
        <v>-</v>
      </c>
      <c r="H398" s="117" t="str">
        <f t="shared" si="56"/>
        <v/>
      </c>
      <c r="I398" s="117" t="str">
        <f t="shared" si="57"/>
        <v/>
      </c>
      <c r="J398" s="117" t="str">
        <f t="shared" si="58"/>
        <v/>
      </c>
      <c r="K398" s="117" t="str">
        <f t="shared" si="59"/>
        <v/>
      </c>
      <c r="L398" s="62" t="str">
        <f t="array" aca="1" ref="L398" ca="1">IF(ISBLANK($C398),"",IF(OR(COUNTIF(clubARV5,H398)&lt;choixt5,COUNTIF($H$2:H397,H398)),"",SUM(SMALL(IF(clubARV5=H398,$C$3:$C$401),ROW(INDIRECT("1:"&amp;choixt5))))+ROW()/9^9))</f>
        <v/>
      </c>
      <c r="M398" s="36" t="str">
        <f ca="1">IF(N398="","",ROWS(M$3:M398))</f>
        <v/>
      </c>
      <c r="N398" s="1" t="str">
        <f ca="1">IF(COUNT(POINTS1b5)&lt;ROWS(N$3:N398),"",INDEX(clubARV5,MATCH(P398,POINTS1b5,0)))</f>
        <v/>
      </c>
      <c r="O398" s="1">
        <f t="shared" ca="1" si="60"/>
        <v>399</v>
      </c>
      <c r="P398" s="2" t="str">
        <f ca="1">IF(COUNT(POINTS1b5)&lt;ROWS(P$3:P398),"",SMALL(POINTS1b5,ROWS(P$3:P398)))</f>
        <v/>
      </c>
      <c r="Q398" s="40" t="str">
        <f t="array" aca="1" ref="Q398" ca="1">IFERROR(SMALL(IF(($H$3:$H$401=$N398)*($H$3:$H$401&lt;&gt;""),$C$3:$C$401),COLUMNS($Q:Q)),"-")</f>
        <v>-</v>
      </c>
      <c r="R398" s="63" t="str">
        <f t="array" aca="1" ref="R398" ca="1">IFERROR(SMALL(IF(($H$3:$H$401=$N398)*($H$3:$H$401&lt;&gt;""),$C$3:$C$401),COLUMNS($Q:R)),"-")</f>
        <v>-</v>
      </c>
      <c r="S398" s="63" t="str">
        <f t="array" aca="1" ref="S398" ca="1">IFERROR(SMALL(IF(($H$3:$H$401=$N398)*($H$3:$H$401&lt;&gt;""),$C$3:$C$401),COLUMNS($Q:S)),"-")</f>
        <v>-</v>
      </c>
      <c r="T398" s="63" t="str">
        <f t="array" aca="1" ref="T398" ca="1">IFERROR(SMALL(IF(($H$3:$H$401=$N398)*($H$3:$H$401&lt;&gt;""),$C$3:$C$401),COLUMNS($Q:T)),"-")</f>
        <v>-</v>
      </c>
      <c r="U398" s="63" t="str">
        <f t="array" aca="1" ref="U398" ca="1">IFERROR(SMALL(IF(($H$3:$H$401=$N398)*($H$3:$H$401&lt;&gt;""),$C$3:$C$401),COLUMNS($Q:U)),"-")</f>
        <v>-</v>
      </c>
      <c r="V398" s="40" t="str">
        <f t="array" aca="1" ref="V398" ca="1">IFERROR(SMALL(IF(($H$3:$H$401=$N398)*($H$3:$H$401&lt;&gt;""),$C$3:$C$401),COLUMNS($Q:V)),"-")</f>
        <v>-</v>
      </c>
      <c r="W398" s="63" t="str">
        <f t="array" aca="1" ref="W398" ca="1">IFERROR(SMALL(IF(($H$3:$H$401=$N398)*($H$3:$H$401&lt;&gt;""),$C$3:$C$401),COLUMNS($Q:W)),"-")</f>
        <v>-</v>
      </c>
      <c r="X398" s="63" t="str">
        <f t="array" aca="1" ref="X398" ca="1">IFERROR(SMALL(IF(($H$3:$H$401=$N398)*($H$3:$H$401&lt;&gt;""),$C$3:$C$401),COLUMNS($Q:X)),"-")</f>
        <v>-</v>
      </c>
      <c r="Y398" s="63" t="str">
        <f t="array" aca="1" ref="Y398" ca="1">IFERROR(SMALL(IF(($H$3:$H$401=$N398)*($H$3:$H$401&lt;&gt;""),$C$3:$C$401),COLUMNS($Q:Y)),"-")</f>
        <v>-</v>
      </c>
      <c r="Z398" s="63" t="str">
        <f t="array" aca="1" ref="Z398" ca="1">IFERROR(SMALL(IF(($H$3:$H$401=$N398)*($H$3:$H$401&lt;&gt;""),$C$3:$C$401),COLUMNS($Q:Z)),"-")</f>
        <v>-</v>
      </c>
      <c r="AA398" s="40" t="str">
        <f t="array" aca="1" ref="AA398" ca="1">IFERROR(SMALL(IF(($H$3:$H$401=$N398)*($H$3:$H$401&lt;&gt;""),$C$3:$C$401),COLUMNS($Q:AA)),"-")</f>
        <v>-</v>
      </c>
      <c r="AB398" s="63" t="str">
        <f t="array" aca="1" ref="AB398" ca="1">IFERROR(SMALL(IF(($H$3:$H$401=$N398)*($H$3:$H$401&lt;&gt;""),$C$3:$C$401),COLUMNS($Q:AB)),"-")</f>
        <v>-</v>
      </c>
      <c r="AC398" s="63" t="str">
        <f t="array" aca="1" ref="AC398" ca="1">IFERROR(SMALL(IF(($H$3:$H$401=$N398)*($H$3:$H$401&lt;&gt;""),$C$3:$C$401),COLUMNS($Q:AC)),"-")</f>
        <v>-</v>
      </c>
      <c r="AD398" s="63" t="str">
        <f t="array" aca="1" ref="AD398" ca="1">IFERROR(SMALL(IF(($H$3:$H$401=$N398)*($H$3:$H$401&lt;&gt;""),$C$3:$C$401),COLUMNS($Q:AD)),"-")</f>
        <v>-</v>
      </c>
      <c r="AE398" s="63" t="str">
        <f t="array" aca="1" ref="AE398" ca="1">IFERROR(SMALL(IF(($H$3:$H$401=$N398)*($H$3:$H$401&lt;&gt;""),$C$3:$C$401),COLUMNS($Q:AE)),"-")</f>
        <v>-</v>
      </c>
    </row>
    <row r="399" spans="2:31" ht="13">
      <c r="B399" s="175"/>
      <c r="C399" s="19">
        <v>397</v>
      </c>
      <c r="D399" s="22" t="str">
        <f t="array" ref="D399">IF(ISERROR(INDEX(DossardsARV,MATCH($A$3&amp;C399,triselcourse&amp;claselcourARV,0))),"-",INDEX(DossardsARV,MATCH($A$3&amp;C399,triselcourse&amp;claselcourARV,0)))</f>
        <v>-</v>
      </c>
      <c r="E399" s="117" t="str">
        <f t="shared" si="54"/>
        <v>-</v>
      </c>
      <c r="F399" s="117" t="str">
        <f t="shared" si="55"/>
        <v>-</v>
      </c>
      <c r="G399" s="21" t="str">
        <f t="array" ref="G399">IF($D399="","",IF(ISERROR(INDEX(TempsARV,MATCH($A$3&amp;D399,triselcourse&amp;DossardsARV,0))),"-",INDEX(TempsARV,MATCH($A$3&amp;D399,triselcourse&amp;DossardsARV,0))))</f>
        <v>-</v>
      </c>
      <c r="H399" s="117" t="str">
        <f t="shared" si="56"/>
        <v/>
      </c>
      <c r="I399" s="117" t="str">
        <f t="shared" si="57"/>
        <v/>
      </c>
      <c r="J399" s="117" t="str">
        <f t="shared" si="58"/>
        <v/>
      </c>
      <c r="K399" s="117" t="str">
        <f t="shared" si="59"/>
        <v/>
      </c>
      <c r="L399" s="62" t="str">
        <f t="array" aca="1" ref="L399" ca="1">IF(ISBLANK($C399),"",IF(OR(COUNTIF(clubARV5,H399)&lt;choixt5,COUNTIF($H$2:H398,H399)),"",SUM(SMALL(IF(clubARV5=H399,$C$3:$C$401),ROW(INDIRECT("1:"&amp;choixt5))))+ROW()/9^9))</f>
        <v/>
      </c>
      <c r="M399" s="36" t="str">
        <f ca="1">IF(N399="","",ROWS(M$3:M399))</f>
        <v/>
      </c>
      <c r="N399" s="1" t="str">
        <f ca="1">IF(COUNT(POINTS1b5)&lt;ROWS(N$3:N399),"",INDEX(clubARV5,MATCH(P399,POINTS1b5,0)))</f>
        <v/>
      </c>
      <c r="O399" s="1">
        <f t="shared" ca="1" si="60"/>
        <v>399</v>
      </c>
      <c r="P399" s="2" t="str">
        <f ca="1">IF(COUNT(POINTS1b5)&lt;ROWS(P$3:P399),"",SMALL(POINTS1b5,ROWS(P$3:P399)))</f>
        <v/>
      </c>
      <c r="Q399" s="40" t="str">
        <f t="array" aca="1" ref="Q399" ca="1">IFERROR(SMALL(IF(($H$3:$H$401=$N399)*($H$3:$H$401&lt;&gt;""),$C$3:$C$401),COLUMNS($Q:Q)),"-")</f>
        <v>-</v>
      </c>
      <c r="R399" s="63" t="str">
        <f t="array" aca="1" ref="R399" ca="1">IFERROR(SMALL(IF(($H$3:$H$401=$N399)*($H$3:$H$401&lt;&gt;""),$C$3:$C$401),COLUMNS($Q:R)),"-")</f>
        <v>-</v>
      </c>
      <c r="S399" s="63" t="str">
        <f t="array" aca="1" ref="S399" ca="1">IFERROR(SMALL(IF(($H$3:$H$401=$N399)*($H$3:$H$401&lt;&gt;""),$C$3:$C$401),COLUMNS($Q:S)),"-")</f>
        <v>-</v>
      </c>
      <c r="T399" s="63" t="str">
        <f t="array" aca="1" ref="T399" ca="1">IFERROR(SMALL(IF(($H$3:$H$401=$N399)*($H$3:$H$401&lt;&gt;""),$C$3:$C$401),COLUMNS($Q:T)),"-")</f>
        <v>-</v>
      </c>
      <c r="U399" s="63" t="str">
        <f t="array" aca="1" ref="U399" ca="1">IFERROR(SMALL(IF(($H$3:$H$401=$N399)*($H$3:$H$401&lt;&gt;""),$C$3:$C$401),COLUMNS($Q:U)),"-")</f>
        <v>-</v>
      </c>
      <c r="V399" s="40" t="str">
        <f t="array" aca="1" ref="V399" ca="1">IFERROR(SMALL(IF(($H$3:$H$401=$N399)*($H$3:$H$401&lt;&gt;""),$C$3:$C$401),COLUMNS($Q:V)),"-")</f>
        <v>-</v>
      </c>
      <c r="W399" s="63" t="str">
        <f t="array" aca="1" ref="W399" ca="1">IFERROR(SMALL(IF(($H$3:$H$401=$N399)*($H$3:$H$401&lt;&gt;""),$C$3:$C$401),COLUMNS($Q:W)),"-")</f>
        <v>-</v>
      </c>
      <c r="X399" s="63" t="str">
        <f t="array" aca="1" ref="X399" ca="1">IFERROR(SMALL(IF(($H$3:$H$401=$N399)*($H$3:$H$401&lt;&gt;""),$C$3:$C$401),COLUMNS($Q:X)),"-")</f>
        <v>-</v>
      </c>
      <c r="Y399" s="63" t="str">
        <f t="array" aca="1" ref="Y399" ca="1">IFERROR(SMALL(IF(($H$3:$H$401=$N399)*($H$3:$H$401&lt;&gt;""),$C$3:$C$401),COLUMNS($Q:Y)),"-")</f>
        <v>-</v>
      </c>
      <c r="Z399" s="63" t="str">
        <f t="array" aca="1" ref="Z399" ca="1">IFERROR(SMALL(IF(($H$3:$H$401=$N399)*($H$3:$H$401&lt;&gt;""),$C$3:$C$401),COLUMNS($Q:Z)),"-")</f>
        <v>-</v>
      </c>
      <c r="AA399" s="40" t="str">
        <f t="array" aca="1" ref="AA399" ca="1">IFERROR(SMALL(IF(($H$3:$H$401=$N399)*($H$3:$H$401&lt;&gt;""),$C$3:$C$401),COLUMNS($Q:AA)),"-")</f>
        <v>-</v>
      </c>
      <c r="AB399" s="63" t="str">
        <f t="array" aca="1" ref="AB399" ca="1">IFERROR(SMALL(IF(($H$3:$H$401=$N399)*($H$3:$H$401&lt;&gt;""),$C$3:$C$401),COLUMNS($Q:AB)),"-")</f>
        <v>-</v>
      </c>
      <c r="AC399" s="63" t="str">
        <f t="array" aca="1" ref="AC399" ca="1">IFERROR(SMALL(IF(($H$3:$H$401=$N399)*($H$3:$H$401&lt;&gt;""),$C$3:$C$401),COLUMNS($Q:AC)),"-")</f>
        <v>-</v>
      </c>
      <c r="AD399" s="63" t="str">
        <f t="array" aca="1" ref="AD399" ca="1">IFERROR(SMALL(IF(($H$3:$H$401=$N399)*($H$3:$H$401&lt;&gt;""),$C$3:$C$401),COLUMNS($Q:AD)),"-")</f>
        <v>-</v>
      </c>
      <c r="AE399" s="63" t="str">
        <f t="array" aca="1" ref="AE399" ca="1">IFERROR(SMALL(IF(($H$3:$H$401=$N399)*($H$3:$H$401&lt;&gt;""),$C$3:$C$401),COLUMNS($Q:AE)),"-")</f>
        <v>-</v>
      </c>
    </row>
    <row r="400" spans="2:31" ht="13">
      <c r="B400" s="175"/>
      <c r="C400" s="19">
        <v>398</v>
      </c>
      <c r="D400" s="22" t="str">
        <f t="array" ref="D400">IF(ISERROR(INDEX(DossardsARV,MATCH($A$3&amp;C400,triselcourse&amp;claselcourARV,0))),"-",INDEX(DossardsARV,MATCH($A$3&amp;C400,triselcourse&amp;claselcourARV,0)))</f>
        <v>-</v>
      </c>
      <c r="E400" s="117" t="str">
        <f t="shared" si="54"/>
        <v>-</v>
      </c>
      <c r="F400" s="117" t="str">
        <f t="shared" si="55"/>
        <v>-</v>
      </c>
      <c r="G400" s="21" t="str">
        <f t="array" ref="G400">IF($D400="","",IF(ISERROR(INDEX(TempsARV,MATCH($A$3&amp;D400,triselcourse&amp;DossardsARV,0))),"-",INDEX(TempsARV,MATCH($A$3&amp;D400,triselcourse&amp;DossardsARV,0))))</f>
        <v>-</v>
      </c>
      <c r="H400" s="117" t="str">
        <f t="shared" si="56"/>
        <v/>
      </c>
      <c r="I400" s="117" t="str">
        <f t="shared" si="57"/>
        <v/>
      </c>
      <c r="J400" s="117" t="str">
        <f t="shared" si="58"/>
        <v/>
      </c>
      <c r="K400" s="117" t="str">
        <f t="shared" si="59"/>
        <v/>
      </c>
      <c r="L400" s="62" t="str">
        <f t="array" aca="1" ref="L400" ca="1">IF(ISBLANK($C400),"",IF(OR(COUNTIF(clubARV5,H400)&lt;choixt5,COUNTIF($H$2:H399,H400)),"",SUM(SMALL(IF(clubARV5=H400,$C$3:$C$401),ROW(INDIRECT("1:"&amp;choixt5))))+ROW()/9^9))</f>
        <v/>
      </c>
      <c r="M400" s="36" t="str">
        <f ca="1">IF(N400="","",ROWS(M$3:M400))</f>
        <v/>
      </c>
      <c r="N400" s="1" t="str">
        <f ca="1">IF(COUNT(POINTS1b5)&lt;ROWS(N$3:N400),"",INDEX(clubARV5,MATCH(P400,POINTS1b5,0)))</f>
        <v/>
      </c>
      <c r="O400" s="1">
        <f t="shared" ca="1" si="60"/>
        <v>399</v>
      </c>
      <c r="P400" s="2" t="str">
        <f ca="1">IF(COUNT(POINTS1b5)&lt;ROWS(P$3:P400),"",SMALL(POINTS1b5,ROWS(P$3:P400)))</f>
        <v/>
      </c>
      <c r="Q400" s="40" t="str">
        <f t="array" aca="1" ref="Q400" ca="1">IFERROR(SMALL(IF(($H$3:$H$401=$N400)*($H$3:$H$401&lt;&gt;""),$C$3:$C$401),COLUMNS($Q:Q)),"-")</f>
        <v>-</v>
      </c>
      <c r="R400" s="63" t="str">
        <f t="array" aca="1" ref="R400" ca="1">IFERROR(SMALL(IF(($H$3:$H$401=$N400)*($H$3:$H$401&lt;&gt;""),$C$3:$C$401),COLUMNS($Q:R)),"-")</f>
        <v>-</v>
      </c>
      <c r="S400" s="63" t="str">
        <f t="array" aca="1" ref="S400" ca="1">IFERROR(SMALL(IF(($H$3:$H$401=$N400)*($H$3:$H$401&lt;&gt;""),$C$3:$C$401),COLUMNS($Q:S)),"-")</f>
        <v>-</v>
      </c>
      <c r="T400" s="63" t="str">
        <f t="array" aca="1" ref="T400" ca="1">IFERROR(SMALL(IF(($H$3:$H$401=$N400)*($H$3:$H$401&lt;&gt;""),$C$3:$C$401),COLUMNS($Q:T)),"-")</f>
        <v>-</v>
      </c>
      <c r="U400" s="63" t="str">
        <f t="array" aca="1" ref="U400" ca="1">IFERROR(SMALL(IF(($H$3:$H$401=$N400)*($H$3:$H$401&lt;&gt;""),$C$3:$C$401),COLUMNS($Q:U)),"-")</f>
        <v>-</v>
      </c>
      <c r="V400" s="40" t="str">
        <f t="array" aca="1" ref="V400" ca="1">IFERROR(SMALL(IF(($H$3:$H$401=$N400)*($H$3:$H$401&lt;&gt;""),$C$3:$C$401),COLUMNS($Q:V)),"-")</f>
        <v>-</v>
      </c>
      <c r="W400" s="63" t="str">
        <f t="array" aca="1" ref="W400" ca="1">IFERROR(SMALL(IF(($H$3:$H$401=$N400)*($H$3:$H$401&lt;&gt;""),$C$3:$C$401),COLUMNS($Q:W)),"-")</f>
        <v>-</v>
      </c>
      <c r="X400" s="63" t="str">
        <f t="array" aca="1" ref="X400" ca="1">IFERROR(SMALL(IF(($H$3:$H$401=$N400)*($H$3:$H$401&lt;&gt;""),$C$3:$C$401),COLUMNS($Q:X)),"-")</f>
        <v>-</v>
      </c>
      <c r="Y400" s="63" t="str">
        <f t="array" aca="1" ref="Y400" ca="1">IFERROR(SMALL(IF(($H$3:$H$401=$N400)*($H$3:$H$401&lt;&gt;""),$C$3:$C$401),COLUMNS($Q:Y)),"-")</f>
        <v>-</v>
      </c>
      <c r="Z400" s="63" t="str">
        <f t="array" aca="1" ref="Z400" ca="1">IFERROR(SMALL(IF(($H$3:$H$401=$N400)*($H$3:$H$401&lt;&gt;""),$C$3:$C$401),COLUMNS($Q:Z)),"-")</f>
        <v>-</v>
      </c>
      <c r="AA400" s="40" t="str">
        <f t="array" aca="1" ref="AA400" ca="1">IFERROR(SMALL(IF(($H$3:$H$401=$N400)*($H$3:$H$401&lt;&gt;""),$C$3:$C$401),COLUMNS($Q:AA)),"-")</f>
        <v>-</v>
      </c>
      <c r="AB400" s="63" t="str">
        <f t="array" aca="1" ref="AB400" ca="1">IFERROR(SMALL(IF(($H$3:$H$401=$N400)*($H$3:$H$401&lt;&gt;""),$C$3:$C$401),COLUMNS($Q:AB)),"-")</f>
        <v>-</v>
      </c>
      <c r="AC400" s="63" t="str">
        <f t="array" aca="1" ref="AC400" ca="1">IFERROR(SMALL(IF(($H$3:$H$401=$N400)*($H$3:$H$401&lt;&gt;""),$C$3:$C$401),COLUMNS($Q:AC)),"-")</f>
        <v>-</v>
      </c>
      <c r="AD400" s="63" t="str">
        <f t="array" aca="1" ref="AD400" ca="1">IFERROR(SMALL(IF(($H$3:$H$401=$N400)*($H$3:$H$401&lt;&gt;""),$C$3:$C$401),COLUMNS($Q:AD)),"-")</f>
        <v>-</v>
      </c>
      <c r="AE400" s="63" t="str">
        <f t="array" aca="1" ref="AE400" ca="1">IFERROR(SMALL(IF(($H$3:$H$401=$N400)*($H$3:$H$401&lt;&gt;""),$C$3:$C$401),COLUMNS($Q:AE)),"-")</f>
        <v>-</v>
      </c>
    </row>
    <row r="401" spans="2:31" ht="13">
      <c r="B401" s="175"/>
      <c r="C401" s="19">
        <v>399</v>
      </c>
      <c r="D401" s="22" t="str">
        <f t="array" ref="D401">IF(ISERROR(INDEX(DossardsARV,MATCH($A$3&amp;C401,triselcourse&amp;claselcourARV,0))),"-",INDEX(DossardsARV,MATCH($A$3&amp;C401,triselcourse&amp;claselcourARV,0)))</f>
        <v>-</v>
      </c>
      <c r="E401" s="117" t="str">
        <f t="shared" si="54"/>
        <v>-</v>
      </c>
      <c r="F401" s="117" t="str">
        <f t="shared" si="55"/>
        <v>-</v>
      </c>
      <c r="G401" s="21" t="str">
        <f t="array" ref="G401">IF($D401="","",IF(ISERROR(INDEX(TempsARV,MATCH($A$3&amp;D401,triselcourse&amp;DossardsARV,0))),"-",INDEX(TempsARV,MATCH($A$3&amp;D401,triselcourse&amp;DossardsARV,0))))</f>
        <v>-</v>
      </c>
      <c r="H401" s="117" t="str">
        <f t="shared" si="56"/>
        <v/>
      </c>
      <c r="I401" s="117" t="str">
        <f t="shared" si="57"/>
        <v/>
      </c>
      <c r="J401" s="117" t="str">
        <f t="shared" si="58"/>
        <v/>
      </c>
      <c r="K401" s="117" t="str">
        <f t="shared" si="59"/>
        <v/>
      </c>
      <c r="L401" s="62" t="str">
        <f t="array" aca="1" ref="L401" ca="1">IF(ISBLANK($C401),"",IF(OR(COUNTIF(clubARV5,H401)&lt;choixt5,COUNTIF($H$2:H400,H401)),"",SUM(SMALL(IF(clubARV5=H401,$C$3:$C$401),ROW(INDIRECT("1:"&amp;choixt5))))+ROW()/9^9))</f>
        <v/>
      </c>
      <c r="M401" s="36" t="str">
        <f ca="1">IF(N401="","",ROWS(M$3:M401))</f>
        <v/>
      </c>
      <c r="N401" s="1" t="str">
        <f ca="1">IF(COUNT(POINTS1b5)&lt;ROWS(N$3:N401),"",INDEX(clubARV5,MATCH(P401,POINTS1b5,0)))</f>
        <v/>
      </c>
      <c r="O401" s="1">
        <f t="shared" ca="1" si="60"/>
        <v>399</v>
      </c>
      <c r="P401" s="2" t="str">
        <f ca="1">IF(COUNT(POINTS1b5)&lt;ROWS(P$3:P401),"",SMALL(POINTS1b5,ROWS(P$3:P401)))</f>
        <v/>
      </c>
      <c r="Q401" s="40" t="str">
        <f t="array" aca="1" ref="Q401" ca="1">IFERROR(SMALL(IF(($H$3:$H$401=$N401)*($H$3:$H$401&lt;&gt;""),$C$3:$C$401),COLUMNS($Q:Q)),"-")</f>
        <v>-</v>
      </c>
      <c r="R401" s="63" t="str">
        <f t="array" aca="1" ref="R401" ca="1">IFERROR(SMALL(IF(($H$3:$H$401=$N401)*($H$3:$H$401&lt;&gt;""),$C$3:$C$401),COLUMNS($Q:R)),"-")</f>
        <v>-</v>
      </c>
      <c r="S401" s="63" t="str">
        <f t="array" aca="1" ref="S401" ca="1">IFERROR(SMALL(IF(($H$3:$H$401=$N401)*($H$3:$H$401&lt;&gt;""),$C$3:$C$401),COLUMNS($Q:S)),"-")</f>
        <v>-</v>
      </c>
      <c r="T401" s="63" t="str">
        <f t="array" aca="1" ref="T401" ca="1">IFERROR(SMALL(IF(($H$3:$H$401=$N401)*($H$3:$H$401&lt;&gt;""),$C$3:$C$401),COLUMNS($Q:T)),"-")</f>
        <v>-</v>
      </c>
      <c r="U401" s="63" t="str">
        <f t="array" aca="1" ref="U401" ca="1">IFERROR(SMALL(IF(($H$3:$H$401=$N401)*($H$3:$H$401&lt;&gt;""),$C$3:$C$401),COLUMNS($Q:U)),"-")</f>
        <v>-</v>
      </c>
      <c r="V401" s="40" t="str">
        <f t="array" aca="1" ref="V401" ca="1">IFERROR(SMALL(IF(($H$3:$H$401=$N401)*($H$3:$H$401&lt;&gt;""),$C$3:$C$401),COLUMNS($Q:V)),"-")</f>
        <v>-</v>
      </c>
      <c r="W401" s="63" t="str">
        <f t="array" aca="1" ref="W401" ca="1">IFERROR(SMALL(IF(($H$3:$H$401=$N401)*($H$3:$H$401&lt;&gt;""),$C$3:$C$401),COLUMNS($Q:W)),"-")</f>
        <v>-</v>
      </c>
      <c r="X401" s="63" t="str">
        <f t="array" aca="1" ref="X401" ca="1">IFERROR(SMALL(IF(($H$3:$H$401=$N401)*($H$3:$H$401&lt;&gt;""),$C$3:$C$401),COLUMNS($Q:X)),"-")</f>
        <v>-</v>
      </c>
      <c r="Y401" s="63" t="str">
        <f t="array" aca="1" ref="Y401" ca="1">IFERROR(SMALL(IF(($H$3:$H$401=$N401)*($H$3:$H$401&lt;&gt;""),$C$3:$C$401),COLUMNS($Q:Y)),"-")</f>
        <v>-</v>
      </c>
      <c r="Z401" s="63" t="str">
        <f t="array" aca="1" ref="Z401" ca="1">IFERROR(SMALL(IF(($H$3:$H$401=$N401)*($H$3:$H$401&lt;&gt;""),$C$3:$C$401),COLUMNS($Q:Z)),"-")</f>
        <v>-</v>
      </c>
      <c r="AA401" s="40" t="str">
        <f t="array" aca="1" ref="AA401" ca="1">IFERROR(SMALL(IF(($H$3:$H$401=$N401)*($H$3:$H$401&lt;&gt;""),$C$3:$C$401),COLUMNS($Q:AA)),"-")</f>
        <v>-</v>
      </c>
      <c r="AB401" s="63" t="str">
        <f t="array" aca="1" ref="AB401" ca="1">IFERROR(SMALL(IF(($H$3:$H$401=$N401)*($H$3:$H$401&lt;&gt;""),$C$3:$C$401),COLUMNS($Q:AB)),"-")</f>
        <v>-</v>
      </c>
      <c r="AC401" s="63" t="str">
        <f t="array" aca="1" ref="AC401" ca="1">IFERROR(SMALL(IF(($H$3:$H$401=$N401)*($H$3:$H$401&lt;&gt;""),$C$3:$C$401),COLUMNS($Q:AC)),"-")</f>
        <v>-</v>
      </c>
      <c r="AD401" s="63" t="str">
        <f t="array" aca="1" ref="AD401" ca="1">IFERROR(SMALL(IF(($H$3:$H$401=$N401)*($H$3:$H$401&lt;&gt;""),$C$3:$C$401),COLUMNS($Q:AD)),"-")</f>
        <v>-</v>
      </c>
      <c r="AE401" s="63" t="str">
        <f t="array" aca="1" ref="AE401" ca="1">IFERROR(SMALL(IF(($H$3:$H$401=$N401)*($H$3:$H$401&lt;&gt;""),$C$3:$C$401),COLUMNS($Q:AE)),"-")</f>
        <v>-</v>
      </c>
    </row>
  </sheetData>
  <autoFilter ref="B2:K401"/>
  <customSheetViews>
    <customSheetView guid="{01716ADA-0B00-4598-9B9A-D3C9796F563C}" scale="85" showGridLines="0" showAutoFilter="1" hiddenColumns="1" state="hidden" topLeftCell="B1">
      <selection sqref="A1:A1048576"/>
      <pageSetup paperSize="9" orientation="portrait" verticalDpi="0"/>
      <autoFilter ref="B2:K401"/>
    </customSheetView>
    <customSheetView guid="{A985DF7E-D626-42A9-8506-86ACE90FB19A}" scale="85" showGridLines="0" showAutoFilter="1" hiddenColumns="1" state="hidden" topLeftCell="B1">
      <selection sqref="A1:A1048576"/>
      <pageSetup paperSize="9" orientation="portrait" verticalDpi="0"/>
      <autoFilter ref="C2:K401"/>
    </customSheetView>
    <customSheetView guid="{61619FD1-E026-4462-A789-EF7923C43FF1}" scale="85" showPageBreaks="1" showGridLines="0" printArea="1" showAutoFilter="1" hiddenColumns="1" state="hidden" topLeftCell="B1">
      <selection activeCell="Q6" sqref="Q6:U6"/>
      <pageSetup paperSize="9" orientation="portrait" verticalDpi="0"/>
      <autoFilter ref="B2:K401"/>
    </customSheetView>
  </customSheetViews>
  <mergeCells count="2">
    <mergeCell ref="AI1:AK1"/>
    <mergeCell ref="M1:O1"/>
  </mergeCells>
  <conditionalFormatting sqref="AI3:AK41">
    <cfRule type="duplicateValues" dxfId="21" priority="7"/>
  </conditionalFormatting>
  <conditionalFormatting sqref="G3:G401">
    <cfRule type="cellIs" dxfId="20" priority="2" operator="equal">
      <formula>"-"</formula>
    </cfRule>
    <cfRule type="duplicateValues" dxfId="19" priority="3"/>
  </conditionalFormatting>
  <dataValidations count="1">
    <dataValidation allowBlank="1" showInputMessage="1" showErrorMessage="1" promptTitle="Nombre de coureurs" sqref="P1"/>
  </dataValidations>
  <pageMargins left="0.70866141732283472" right="0.70866141732283472" top="0.74803149606299213" bottom="0.74803149606299213" header="0.31496062992125984" footer="0.31496062992125984"/>
  <pageSetup paperSize="9" orientation="portrait" verticalDpi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3" name="Spinner 1">
              <controlPr defaultSize="0" autoPict="0">
                <anchor moveWithCells="1" sizeWithCells="1">
                  <from>
                    <xdr:col>11</xdr:col>
                    <xdr:colOff>0</xdr:colOff>
                    <xdr:row>0</xdr:row>
                    <xdr:rowOff>0</xdr:rowOff>
                  </from>
                  <to>
                    <xdr:col>11</xdr:col>
                    <xdr:colOff>0</xdr:colOff>
                    <xdr:row>1</xdr:row>
                    <xdr:rowOff>12700</xdr:rowOff>
                  </to>
                </anchor>
              </controlPr>
            </control>
          </mc:Choice>
          <mc:Fallback/>
        </mc:AlternateContent>
      </controls>
    </mc:Choice>
    <mc:Fallback/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showGridLines="0" topLeftCell="C1" zoomScale="115" zoomScaleNormal="115" zoomScalePageLayoutView="115" workbookViewId="0">
      <selection activeCell="L4" sqref="L4"/>
    </sheetView>
  </sheetViews>
  <sheetFormatPr baseColWidth="10" defaultRowHeight="16.5" customHeight="1" x14ac:dyDescent="0"/>
  <cols>
    <col min="1" max="1" width="8.6640625" style="44" hidden="1" customWidth="1"/>
    <col min="2" max="2" width="14.83203125" style="7" hidden="1" customWidth="1"/>
    <col min="3" max="3" width="11.5" style="140" customWidth="1"/>
    <col min="4" max="4" width="9.6640625" style="10" customWidth="1"/>
    <col min="5" max="5" width="35.5" style="10" customWidth="1"/>
    <col min="6" max="6" width="11.5" style="10" customWidth="1"/>
    <col min="7" max="7" width="6" style="10" customWidth="1"/>
    <col min="8" max="8" width="10.83203125" style="10"/>
    <col min="9" max="9" width="10.33203125" style="10" customWidth="1"/>
    <col min="10" max="10" width="6" style="10" customWidth="1"/>
    <col min="11" max="11" width="18.1640625" style="74" bestFit="1" customWidth="1"/>
    <col min="12" max="12" width="10.83203125" style="4"/>
    <col min="13" max="16384" width="10.83203125" style="74"/>
  </cols>
  <sheetData>
    <row r="1" spans="1:12" ht="16.5" customHeight="1">
      <c r="A1" s="49"/>
      <c r="B1" s="152"/>
      <c r="C1" s="156"/>
      <c r="D1" s="218" t="s">
        <v>90</v>
      </c>
      <c r="E1" s="218"/>
      <c r="F1" s="218"/>
      <c r="G1" s="218"/>
      <c r="H1" s="218"/>
      <c r="I1" s="218"/>
      <c r="J1" s="218"/>
      <c r="K1" s="218"/>
    </row>
    <row r="2" spans="1:12" ht="16.5" customHeight="1" thickBot="1">
      <c r="A2" s="74"/>
      <c r="B2" s="153"/>
      <c r="C2" s="157"/>
      <c r="D2" s="219"/>
      <c r="E2" s="219"/>
      <c r="F2" s="219"/>
      <c r="G2" s="219"/>
      <c r="H2" s="219"/>
      <c r="I2" s="219"/>
      <c r="J2" s="219"/>
      <c r="K2" s="219"/>
    </row>
    <row r="3" spans="1:12" ht="16.5" customHeight="1" thickBot="1">
      <c r="A3" s="74"/>
      <c r="B3" s="148" t="s">
        <v>88</v>
      </c>
      <c r="C3" s="158"/>
      <c r="D3" s="178" t="s">
        <v>4</v>
      </c>
      <c r="E3" s="88" t="s">
        <v>5</v>
      </c>
      <c r="F3" s="148" t="s">
        <v>8</v>
      </c>
      <c r="G3" s="86" t="s">
        <v>19</v>
      </c>
      <c r="H3" s="85" t="s">
        <v>12</v>
      </c>
      <c r="I3" s="132" t="s">
        <v>0</v>
      </c>
      <c r="J3" s="179" t="s">
        <v>2</v>
      </c>
      <c r="K3" s="188" t="s">
        <v>1</v>
      </c>
      <c r="L3" s="192" t="s">
        <v>91</v>
      </c>
    </row>
    <row r="4" spans="1:12" ht="16.5" customHeight="1" thickBot="1">
      <c r="A4" s="48" t="s">
        <v>37</v>
      </c>
      <c r="B4" s="154">
        <v>1</v>
      </c>
      <c r="C4" s="155"/>
      <c r="D4" s="116" t="str">
        <f t="array" ref="D4">IF(ISERROR(INDEX(DossardsARV,MATCH($A$4&amp;B4,cougencat&amp;classmentARV,0))),"",INDEX(DossardsARV,MATCH($A$4&amp;B4,cougencat&amp;classmentARV,0)))</f>
        <v/>
      </c>
      <c r="E4" s="82" t="str">
        <f t="shared" ref="E4:E27" si="0">IF(D4&lt;&gt;"",INDEX(NOMS,MATCH($D4,Dossards,0))&amp;" "&amp;INDEX(PRENOMS,MATCH($D4,Dossards,0)),"")</f>
        <v/>
      </c>
      <c r="F4" s="149" t="str">
        <f>IF(I4="","",RANK(I4,$I$4:$I$6,1))</f>
        <v/>
      </c>
      <c r="G4" s="80" t="s">
        <v>18</v>
      </c>
      <c r="H4" s="82" t="str">
        <f t="shared" ref="H4:H27" si="1">IF($D4&lt;&gt;"","Marathon","")</f>
        <v/>
      </c>
      <c r="I4" s="133" t="str">
        <f t="array" ref="I4">IF(ISERROR(INDEX(TempsARV,MATCH($A$4&amp;B4,cougencat&amp;classmentARV,0))),"",INDEX(TempsARV,MATCH($A$4&amp;B4,cougencat&amp;classmentARV,0)))</f>
        <v/>
      </c>
      <c r="J4" s="180" t="str">
        <f t="shared" ref="J4:J27" si="2">IFERROR(VLOOKUP($D4,baseARV,8,FALSE),"")</f>
        <v/>
      </c>
      <c r="K4" s="189" t="str">
        <f t="shared" ref="K4:K29" si="3">IF(D4="","",F4&amp;"° "&amp;G4&amp;" - "&amp;H4&amp;" / "&amp;J4)</f>
        <v/>
      </c>
      <c r="L4" s="193" t="str">
        <f t="shared" ref="L4:L27" si="4">IF(I4="","",I4+heure_depart)</f>
        <v/>
      </c>
    </row>
    <row r="5" spans="1:12" ht="16.5" customHeight="1" thickBot="1">
      <c r="A5" s="48">
        <v>9</v>
      </c>
      <c r="B5" s="150">
        <v>2</v>
      </c>
      <c r="C5" s="155" t="str">
        <f>IF(F5="","",IF(F5=F4,"Ex-aequo",""))</f>
        <v/>
      </c>
      <c r="D5" s="89" t="str">
        <f t="array" ref="D5">IF(ISERROR(INDEX(DossardsARV,MATCH($A$4&amp;B5,cougencat&amp;classmentARV,0))),"",INDEX(DossardsARV,MATCH($A$4&amp;B5,cougencat&amp;classmentARV,0)))</f>
        <v/>
      </c>
      <c r="E5" s="120" t="str">
        <f t="shared" si="0"/>
        <v/>
      </c>
      <c r="F5" s="150" t="str">
        <f>IF(I5="","",RANK(I5,$I$4:$I$6,1))</f>
        <v/>
      </c>
      <c r="G5" s="119" t="s">
        <v>18</v>
      </c>
      <c r="H5" s="120" t="str">
        <f t="shared" si="1"/>
        <v/>
      </c>
      <c r="I5" s="129" t="str">
        <f t="array" ref="I5">IF(ISERROR(INDEX(TempsARV,MATCH($A$4&amp;B5,cougencat&amp;classmentARV,0))),"",INDEX(TempsARV,MATCH($A$4&amp;B5,cougencat&amp;classmentARV,0)))</f>
        <v/>
      </c>
      <c r="J5" s="181" t="str">
        <f t="shared" si="2"/>
        <v/>
      </c>
      <c r="K5" s="194" t="str">
        <f>IF(D5="","",F5&amp;"° "&amp;G5&amp;" - "&amp;H5&amp;" / "&amp;J5)</f>
        <v/>
      </c>
      <c r="L5" s="193" t="str">
        <f t="shared" si="4"/>
        <v/>
      </c>
    </row>
    <row r="6" spans="1:12" ht="16.5" customHeight="1" thickBot="1">
      <c r="A6" s="49"/>
      <c r="B6" s="151">
        <v>3</v>
      </c>
      <c r="C6" s="155" t="str">
        <f>IF(F6="","",IF(F6=F5,"Ex-aequo",""))</f>
        <v/>
      </c>
      <c r="D6" s="91" t="str">
        <f t="array" ref="D6">IF(ISERROR(INDEX(DossardsARV,MATCH($A$4&amp;B6,cougencat&amp;classmentARV,0))),"",INDEX(DossardsARV,MATCH($A$4&amp;B6,cougencat&amp;classmentARV,0)))</f>
        <v/>
      </c>
      <c r="E6" s="122" t="str">
        <f t="shared" si="0"/>
        <v/>
      </c>
      <c r="F6" s="151" t="str">
        <f>IF(I6="","",RANK(I6,$I$4:$I$6,1))</f>
        <v/>
      </c>
      <c r="G6" s="113" t="s">
        <v>18</v>
      </c>
      <c r="H6" s="122" t="str">
        <f t="shared" si="1"/>
        <v/>
      </c>
      <c r="I6" s="130" t="str">
        <f t="array" ref="I6">IF(ISERROR(INDEX(TempsARV,MATCH($A$4&amp;B6,cougencat&amp;classmentARV,0))),"",INDEX(TempsARV,MATCH($A$4&amp;B6,cougencat&amp;classmentARV,0)))</f>
        <v/>
      </c>
      <c r="J6" s="182" t="str">
        <f t="shared" si="2"/>
        <v/>
      </c>
      <c r="K6" s="194" t="str">
        <f>IF(D6="","",F6&amp;"° "&amp;G6&amp;" - "&amp;H6&amp;" / "&amp;J6)</f>
        <v/>
      </c>
      <c r="L6" s="193" t="str">
        <f t="shared" si="4"/>
        <v/>
      </c>
    </row>
    <row r="7" spans="1:12" ht="16.5" customHeight="1" thickBot="1">
      <c r="A7" s="48" t="s">
        <v>40</v>
      </c>
      <c r="B7" s="154">
        <v>1</v>
      </c>
      <c r="C7" s="155"/>
      <c r="D7" s="116" t="str">
        <f t="array" ref="D7">IF(ISERROR(INDEX(DossardsARV,MATCH($A$7&amp;B7,cougencat&amp;classmentARV,0))),"",INDEX(DossardsARV,MATCH($A$7&amp;B7,cougencat&amp;classmentARV,0)))</f>
        <v/>
      </c>
      <c r="E7" s="82" t="str">
        <f t="shared" si="0"/>
        <v/>
      </c>
      <c r="F7" s="149" t="str">
        <f>IF(I7="","",RANK(I7,$I$7:$I$9,1))</f>
        <v/>
      </c>
      <c r="G7" s="80" t="s">
        <v>3</v>
      </c>
      <c r="H7" s="82" t="str">
        <f t="shared" si="1"/>
        <v/>
      </c>
      <c r="I7" s="133" t="str">
        <f t="array" ref="I7">IF(ISERROR(INDEX(TempsARV,MATCH($A$7&amp;B7,cougencat&amp;classmentARV,0))),"",INDEX(TempsARV,MATCH($A$7&amp;B7,cougencat&amp;classmentARV,0)))</f>
        <v/>
      </c>
      <c r="J7" s="180" t="str">
        <f t="shared" si="2"/>
        <v/>
      </c>
      <c r="K7" s="189" t="str">
        <f t="shared" si="3"/>
        <v/>
      </c>
      <c r="L7" s="193" t="str">
        <f t="shared" si="4"/>
        <v/>
      </c>
    </row>
    <row r="8" spans="1:12" ht="16.5" customHeight="1" thickBot="1">
      <c r="A8" s="48">
        <v>5</v>
      </c>
      <c r="B8" s="150">
        <v>2</v>
      </c>
      <c r="C8" s="155" t="str">
        <f>IF(F8="","",IF(F8=F7,"Ex-aequo",""))</f>
        <v/>
      </c>
      <c r="D8" s="89" t="str">
        <f t="array" ref="D8">IF(ISERROR(INDEX(DossardsARV,MATCH($A$7&amp;B8,cougencat&amp;classmentARV,0))),"",INDEX(DossardsARV,MATCH($A$7&amp;B8,cougencat&amp;classmentARV,0)))</f>
        <v/>
      </c>
      <c r="E8" s="120" t="str">
        <f t="shared" si="0"/>
        <v/>
      </c>
      <c r="F8" s="150" t="str">
        <f>IF(I8="","",RANK(I8,$I$7:$I$9,1))</f>
        <v/>
      </c>
      <c r="G8" s="119" t="s">
        <v>3</v>
      </c>
      <c r="H8" s="120" t="str">
        <f t="shared" si="1"/>
        <v/>
      </c>
      <c r="I8" s="129" t="str">
        <f t="array" ref="I8">IF(ISERROR(INDEX(TempsARV,MATCH($A$7&amp;B8,cougencat&amp;classmentARV,0))),"",INDEX(TempsARV,MATCH($A$7&amp;B8,cougencat&amp;classmentARV,0)))</f>
        <v/>
      </c>
      <c r="J8" s="181" t="str">
        <f t="shared" si="2"/>
        <v/>
      </c>
      <c r="K8" s="194" t="str">
        <f t="shared" ref="K8:K27" si="5">IF(D8="","",F8&amp;"° "&amp;G8&amp;" - "&amp;H8&amp;" / "&amp;J8)</f>
        <v/>
      </c>
      <c r="L8" s="193" t="str">
        <f t="shared" si="4"/>
        <v/>
      </c>
    </row>
    <row r="9" spans="1:12" ht="16.5" customHeight="1" thickBot="1">
      <c r="A9" s="49"/>
      <c r="B9" s="151">
        <v>3</v>
      </c>
      <c r="C9" s="155" t="str">
        <f>IF(F9="","",IF(F9=F8,"Ex-aequo",""))</f>
        <v/>
      </c>
      <c r="D9" s="91" t="str">
        <f t="array" ref="D9">IF(ISERROR(INDEX(DossardsARV,MATCH($A$7&amp;B9,cougencat&amp;classmentARV,0))),"",INDEX(DossardsARV,MATCH($A$7&amp;B9,cougencat&amp;classmentARV,0)))</f>
        <v/>
      </c>
      <c r="E9" s="122" t="str">
        <f t="shared" si="0"/>
        <v/>
      </c>
      <c r="F9" s="151" t="str">
        <f>IF(I9="","",RANK(I9,$I$7:$I$9,1))</f>
        <v/>
      </c>
      <c r="G9" s="113" t="s">
        <v>3</v>
      </c>
      <c r="H9" s="122" t="str">
        <f t="shared" si="1"/>
        <v/>
      </c>
      <c r="I9" s="130" t="str">
        <f t="array" ref="I9">IF(ISERROR(INDEX(TempsARV,MATCH($A$7&amp;B9,cougencat&amp;classmentARV,0))),"",INDEX(TempsARV,MATCH($A$7&amp;B9,cougencat&amp;classmentARV,0)))</f>
        <v/>
      </c>
      <c r="J9" s="182" t="str">
        <f t="shared" si="2"/>
        <v/>
      </c>
      <c r="K9" s="194" t="str">
        <f t="shared" si="5"/>
        <v/>
      </c>
      <c r="L9" s="193" t="str">
        <f t="shared" si="4"/>
        <v/>
      </c>
    </row>
    <row r="10" spans="1:12" ht="16.5" customHeight="1" thickBot="1">
      <c r="A10" s="48" t="s">
        <v>38</v>
      </c>
      <c r="B10" s="154">
        <v>1</v>
      </c>
      <c r="C10" s="155"/>
      <c r="D10" s="116" t="str">
        <f t="array" ref="D10">IF(ISERROR(INDEX(DossardsARV,MATCH($A$10&amp;B10,cougencat&amp;classmentARV,0))),"",INDEX(DossardsARV,MATCH($A$10&amp;B10,cougencat&amp;classmentARV,0)))</f>
        <v/>
      </c>
      <c r="E10" s="82" t="str">
        <f t="shared" si="0"/>
        <v/>
      </c>
      <c r="F10" s="149" t="str">
        <f>IF(I10="","",RANK(I10,$I$10:$I$12,1))</f>
        <v/>
      </c>
      <c r="G10" s="80" t="s">
        <v>18</v>
      </c>
      <c r="H10" s="82" t="str">
        <f t="shared" si="1"/>
        <v/>
      </c>
      <c r="I10" s="133" t="str">
        <f t="array" ref="I10">IF(ISERROR(INDEX(TempsARV,MATCH($A$10&amp;B10,cougencat&amp;classmentARV,0))),"",INDEX(TempsARV,MATCH($A$10&amp;B10,cougencat&amp;classmentARV,0)))</f>
        <v/>
      </c>
      <c r="J10" s="180" t="str">
        <f t="shared" si="2"/>
        <v/>
      </c>
      <c r="K10" s="189" t="str">
        <f t="shared" si="5"/>
        <v/>
      </c>
      <c r="L10" s="193" t="str">
        <f t="shared" si="4"/>
        <v/>
      </c>
    </row>
    <row r="11" spans="1:12" ht="16.5" customHeight="1" thickBot="1">
      <c r="A11" s="48">
        <v>28</v>
      </c>
      <c r="B11" s="150">
        <v>2</v>
      </c>
      <c r="C11" s="155" t="str">
        <f>IF(F11="","",IF(F11=F10,"Ex-aequo",""))</f>
        <v/>
      </c>
      <c r="D11" s="89" t="str">
        <f t="array" ref="D11">IF(ISERROR(INDEX(DossardsARV,MATCH($A$10&amp;B11,cougencat&amp;classmentARV,0))),"",INDEX(DossardsARV,MATCH($A$10&amp;B11,cougencat&amp;classmentARV,0)))</f>
        <v/>
      </c>
      <c r="E11" s="120" t="str">
        <f t="shared" si="0"/>
        <v/>
      </c>
      <c r="F11" s="150" t="str">
        <f>IF(I11="","",RANK(I11,$I$10:$I$12,1))</f>
        <v/>
      </c>
      <c r="G11" s="119" t="s">
        <v>18</v>
      </c>
      <c r="H11" s="120" t="str">
        <f t="shared" si="1"/>
        <v/>
      </c>
      <c r="I11" s="129" t="str">
        <f t="array" ref="I11">IF(ISERROR(INDEX(TempsARV,MATCH($A$10&amp;B11,cougencat&amp;classmentARV,0))),"",INDEX(TempsARV,MATCH($A$10&amp;B11,cougencat&amp;classmentARV,0)))</f>
        <v/>
      </c>
      <c r="J11" s="181" t="str">
        <f t="shared" si="2"/>
        <v/>
      </c>
      <c r="K11" s="194" t="str">
        <f t="shared" si="5"/>
        <v/>
      </c>
      <c r="L11" s="193" t="str">
        <f t="shared" si="4"/>
        <v/>
      </c>
    </row>
    <row r="12" spans="1:12" ht="16.5" customHeight="1" thickBot="1">
      <c r="A12" s="49"/>
      <c r="B12" s="151">
        <v>3</v>
      </c>
      <c r="C12" s="155" t="str">
        <f>IF(F12="","",IF(F12=F11,"Ex-aequo",""))</f>
        <v/>
      </c>
      <c r="D12" s="91" t="str">
        <f t="array" ref="D12">IF(ISERROR(INDEX(DossardsARV,MATCH($A$10&amp;B12,cougencat&amp;classmentARV,0))),"",INDEX(DossardsARV,MATCH($A$10&amp;B12,cougencat&amp;classmentARV,0)))</f>
        <v/>
      </c>
      <c r="E12" s="122" t="str">
        <f t="shared" si="0"/>
        <v/>
      </c>
      <c r="F12" s="151" t="str">
        <f>IF(I12="","",RANK(I12,$I$10:$I$12,1))</f>
        <v/>
      </c>
      <c r="G12" s="113" t="s">
        <v>18</v>
      </c>
      <c r="H12" s="122" t="str">
        <f t="shared" si="1"/>
        <v/>
      </c>
      <c r="I12" s="130" t="str">
        <f t="array" ref="I12">IF(ISERROR(INDEX(TempsARV,MATCH($A$10&amp;B12,cougencat&amp;classmentARV,0))),"",INDEX(TempsARV,MATCH($A$10&amp;B12,cougencat&amp;classmentARV,0)))</f>
        <v/>
      </c>
      <c r="J12" s="182" t="str">
        <f t="shared" si="2"/>
        <v/>
      </c>
      <c r="K12" s="194" t="str">
        <f t="shared" si="5"/>
        <v/>
      </c>
      <c r="L12" s="193" t="str">
        <f t="shared" si="4"/>
        <v/>
      </c>
    </row>
    <row r="13" spans="1:12" ht="16.5" customHeight="1" thickBot="1">
      <c r="A13" s="48" t="s">
        <v>41</v>
      </c>
      <c r="B13" s="154">
        <v>1</v>
      </c>
      <c r="C13" s="155"/>
      <c r="D13" s="116" t="str">
        <f t="array" ref="D13">IF(ISERROR(INDEX(DossardsARV,MATCH($A$13&amp;B13,cougencat&amp;classmentARV,0))),"",INDEX(DossardsARV,MATCH($A$13&amp;B13,cougencat&amp;classmentARV,0)))</f>
        <v/>
      </c>
      <c r="E13" s="82" t="str">
        <f t="shared" si="0"/>
        <v/>
      </c>
      <c r="F13" s="149" t="str">
        <f>IF(I13="","",RANK(I13,$I$13:$I$15,1))</f>
        <v/>
      </c>
      <c r="G13" s="80" t="s">
        <v>3</v>
      </c>
      <c r="H13" s="82" t="str">
        <f t="shared" si="1"/>
        <v/>
      </c>
      <c r="I13" s="133" t="str">
        <f t="array" ref="I13">IF(ISERROR(INDEX(TempsARV,MATCH($A$13&amp;B13,cougencat&amp;classmentARV,0))),"",INDEX(TempsARV,MATCH($A$13&amp;B13,cougencat&amp;classmentARV,0)))</f>
        <v/>
      </c>
      <c r="J13" s="180" t="str">
        <f t="shared" si="2"/>
        <v/>
      </c>
      <c r="K13" s="189" t="str">
        <f t="shared" si="5"/>
        <v/>
      </c>
      <c r="L13" s="193" t="str">
        <f t="shared" si="4"/>
        <v/>
      </c>
    </row>
    <row r="14" spans="1:12" ht="16.5" customHeight="1" thickBot="1">
      <c r="A14" s="48">
        <v>7</v>
      </c>
      <c r="B14" s="150">
        <v>2</v>
      </c>
      <c r="C14" s="155" t="str">
        <f>IF(F14="","",IF(F14=F13,"Ex-aequo",""))</f>
        <v/>
      </c>
      <c r="D14" s="89" t="str">
        <f t="array" ref="D14">IF(ISERROR(INDEX(DossardsARV,MATCH($A$13&amp;B14,cougencat&amp;classmentARV,0))),"",INDEX(DossardsARV,MATCH($A$13&amp;B14,cougencat&amp;classmentARV,0)))</f>
        <v/>
      </c>
      <c r="E14" s="120" t="str">
        <f t="shared" si="0"/>
        <v/>
      </c>
      <c r="F14" s="150" t="str">
        <f>IF(I14="","",RANK(I14,$I$13:$I$15,1))</f>
        <v/>
      </c>
      <c r="G14" s="119" t="s">
        <v>3</v>
      </c>
      <c r="H14" s="120" t="str">
        <f t="shared" si="1"/>
        <v/>
      </c>
      <c r="I14" s="129" t="str">
        <f t="array" ref="I14">IF(ISERROR(INDEX(TempsARV,MATCH($A$13&amp;B14,cougencat&amp;classmentARV,0))),"",INDEX(TempsARV,MATCH($A$13&amp;B14,cougencat&amp;classmentARV,0)))</f>
        <v/>
      </c>
      <c r="J14" s="181" t="str">
        <f t="shared" si="2"/>
        <v/>
      </c>
      <c r="K14" s="194" t="str">
        <f t="shared" si="5"/>
        <v/>
      </c>
      <c r="L14" s="193" t="str">
        <f t="shared" si="4"/>
        <v/>
      </c>
    </row>
    <row r="15" spans="1:12" ht="16.5" customHeight="1" thickBot="1">
      <c r="A15" s="49"/>
      <c r="B15" s="151">
        <v>3</v>
      </c>
      <c r="C15" s="155" t="str">
        <f>IF(F15="","",IF(F15=F14,"Ex-aequo",""))</f>
        <v/>
      </c>
      <c r="D15" s="91" t="str">
        <f t="array" ref="D15">IF(ISERROR(INDEX(DossardsARV,MATCH($A$13&amp;B15,cougencat&amp;classmentARV,0))),"",INDEX(DossardsARV,MATCH($A$13&amp;B15,cougencat&amp;classmentARV,0)))</f>
        <v/>
      </c>
      <c r="E15" s="122" t="str">
        <f t="shared" si="0"/>
        <v/>
      </c>
      <c r="F15" s="151" t="str">
        <f>IF(I15="","",RANK(I15,$I$13:$I$15,1))</f>
        <v/>
      </c>
      <c r="G15" s="113" t="s">
        <v>3</v>
      </c>
      <c r="H15" s="122" t="str">
        <f t="shared" si="1"/>
        <v/>
      </c>
      <c r="I15" s="130" t="str">
        <f t="array" ref="I15">IF(ISERROR(INDEX(TempsARV,MATCH($A$13&amp;B15,cougencat&amp;classmentARV,0))),"",INDEX(TempsARV,MATCH($A$13&amp;B15,cougencat&amp;classmentARV,0)))</f>
        <v/>
      </c>
      <c r="J15" s="182" t="str">
        <f t="shared" si="2"/>
        <v/>
      </c>
      <c r="K15" s="194" t="str">
        <f t="shared" si="5"/>
        <v/>
      </c>
      <c r="L15" s="193" t="str">
        <f t="shared" si="4"/>
        <v/>
      </c>
    </row>
    <row r="16" spans="1:12" ht="16.5" customHeight="1" thickBot="1">
      <c r="A16" s="48" t="s">
        <v>39</v>
      </c>
      <c r="B16" s="154">
        <v>1</v>
      </c>
      <c r="C16" s="155"/>
      <c r="D16" s="116" t="str">
        <f t="array" ref="D16">IF(ISERROR(INDEX(DossardsARV,MATCH($A$16&amp;B16,cougencat&amp;classmentARV,0))),"",INDEX(DossardsARV,MATCH($A$16&amp;B16,cougencat&amp;classmentARV,0)))</f>
        <v/>
      </c>
      <c r="E16" s="82" t="str">
        <f t="shared" si="0"/>
        <v/>
      </c>
      <c r="F16" s="149" t="str">
        <f>IF(I16="","",RANK(I16,$I$16:$I$18,1))</f>
        <v/>
      </c>
      <c r="G16" s="80" t="s">
        <v>18</v>
      </c>
      <c r="H16" s="82" t="str">
        <f t="shared" si="1"/>
        <v/>
      </c>
      <c r="I16" s="133" t="str">
        <f t="array" ref="I16">IF(ISERROR(INDEX(TempsARV,MATCH($A$16&amp;B16,cougencat&amp;classmentARV,0))),"",INDEX(TempsARV,MATCH($A$16&amp;B16,cougencat&amp;classmentARV,0)))</f>
        <v/>
      </c>
      <c r="J16" s="180" t="str">
        <f t="shared" si="2"/>
        <v/>
      </c>
      <c r="K16" s="189" t="str">
        <f t="shared" si="5"/>
        <v/>
      </c>
      <c r="L16" s="193" t="str">
        <f t="shared" si="4"/>
        <v/>
      </c>
    </row>
    <row r="17" spans="1:12" ht="16.5" customHeight="1" thickBot="1">
      <c r="A17" s="48">
        <v>9</v>
      </c>
      <c r="B17" s="150">
        <v>2</v>
      </c>
      <c r="C17" s="155" t="str">
        <f>IF(F17="","",IF(F17=F16,"Ex-aequo",""))</f>
        <v/>
      </c>
      <c r="D17" s="89" t="str">
        <f t="array" ref="D17">IF(ISERROR(INDEX(DossardsARV,MATCH($A$16&amp;B17,cougencat&amp;classmentARV,0))),"",INDEX(DossardsARV,MATCH($A$16&amp;B17,cougencat&amp;classmentARV,0)))</f>
        <v/>
      </c>
      <c r="E17" s="120" t="str">
        <f t="shared" si="0"/>
        <v/>
      </c>
      <c r="F17" s="150" t="str">
        <f>IF(I17="","",RANK(I17,$I$16:$I$18,1))</f>
        <v/>
      </c>
      <c r="G17" s="119" t="s">
        <v>18</v>
      </c>
      <c r="H17" s="120" t="str">
        <f t="shared" si="1"/>
        <v/>
      </c>
      <c r="I17" s="129" t="str">
        <f t="array" ref="I17">IF(ISERROR(INDEX(TempsARV,MATCH($A$16&amp;B17,cougencat&amp;classmentARV,0))),"",INDEX(TempsARV,MATCH($A$16&amp;B17,cougencat&amp;classmentARV,0)))</f>
        <v/>
      </c>
      <c r="J17" s="181" t="str">
        <f t="shared" si="2"/>
        <v/>
      </c>
      <c r="K17" s="194" t="str">
        <f t="shared" si="5"/>
        <v/>
      </c>
      <c r="L17" s="193" t="str">
        <f t="shared" si="4"/>
        <v/>
      </c>
    </row>
    <row r="18" spans="1:12" ht="16.5" customHeight="1" thickBot="1">
      <c r="A18" s="49"/>
      <c r="B18" s="151">
        <v>3</v>
      </c>
      <c r="C18" s="155" t="str">
        <f>IF(F18="","",IF(F18=F17,"Ex-aequo",""))</f>
        <v/>
      </c>
      <c r="D18" s="91" t="str">
        <f t="array" ref="D18">IF(ISERROR(INDEX(DossardsARV,MATCH($A$16&amp;B18,cougencat&amp;classmentARV,0))),"",INDEX(DossardsARV,MATCH($A$16&amp;B18,cougencat&amp;classmentARV,0)))</f>
        <v/>
      </c>
      <c r="E18" s="122" t="str">
        <f t="shared" si="0"/>
        <v/>
      </c>
      <c r="F18" s="151" t="str">
        <f>IF(I18="","",RANK(I18,$I$16:$I$18,1))</f>
        <v/>
      </c>
      <c r="G18" s="113" t="s">
        <v>18</v>
      </c>
      <c r="H18" s="122" t="str">
        <f t="shared" si="1"/>
        <v/>
      </c>
      <c r="I18" s="130" t="str">
        <f t="array" ref="I18">IF(ISERROR(INDEX(TempsARV,MATCH($A$16&amp;B18,cougencat&amp;classmentARV,0))),"",INDEX(TempsARV,MATCH($A$16&amp;B18,cougencat&amp;classmentARV,0)))</f>
        <v/>
      </c>
      <c r="J18" s="182" t="str">
        <f t="shared" si="2"/>
        <v/>
      </c>
      <c r="K18" s="194" t="str">
        <f t="shared" si="5"/>
        <v/>
      </c>
      <c r="L18" s="193" t="str">
        <f t="shared" si="4"/>
        <v/>
      </c>
    </row>
    <row r="19" spans="1:12" ht="16.5" customHeight="1" thickBot="1">
      <c r="A19" s="48" t="s">
        <v>42</v>
      </c>
      <c r="B19" s="154">
        <v>1</v>
      </c>
      <c r="C19" s="155"/>
      <c r="D19" s="116" t="str">
        <f t="array" ref="D19">IF(ISERROR(INDEX(DossardsARV,MATCH($A$19&amp;B19,cougencat&amp;classmentARV,0))),"",INDEX(DossardsARV,MATCH($A$19&amp;B19,cougencat&amp;classmentARV,0)))</f>
        <v/>
      </c>
      <c r="E19" s="82" t="str">
        <f t="shared" si="0"/>
        <v/>
      </c>
      <c r="F19" s="149" t="str">
        <f>IF(I19="","",RANK(I19,$I$19:$I$21,1))</f>
        <v/>
      </c>
      <c r="G19" s="80" t="s">
        <v>3</v>
      </c>
      <c r="H19" s="82" t="str">
        <f t="shared" si="1"/>
        <v/>
      </c>
      <c r="I19" s="133" t="str">
        <f t="array" ref="I19">IF(ISERROR(INDEX(TempsARV,MATCH($A$19&amp;B19,cougencat&amp;classmentARV,0))),"",INDEX(TempsARV,MATCH($A$19&amp;B19,cougencat&amp;classmentARV,0)))</f>
        <v/>
      </c>
      <c r="J19" s="180" t="str">
        <f t="shared" si="2"/>
        <v/>
      </c>
      <c r="K19" s="189" t="str">
        <f t="shared" si="5"/>
        <v/>
      </c>
      <c r="L19" s="193" t="str">
        <f t="shared" si="4"/>
        <v/>
      </c>
    </row>
    <row r="20" spans="1:12" ht="16.5" customHeight="1" thickBot="1">
      <c r="A20" s="48">
        <v>1</v>
      </c>
      <c r="B20" s="150">
        <v>2</v>
      </c>
      <c r="C20" s="155" t="str">
        <f>IF(F20="","",IF(F20=F19,"Ex-aequo",""))</f>
        <v/>
      </c>
      <c r="D20" s="89" t="str">
        <f t="array" ref="D20">IF(ISERROR(INDEX(DossardsARV,MATCH($A$19&amp;B20,cougencat&amp;classmentARV,0))),"",INDEX(DossardsARV,MATCH($A$19&amp;B20,cougencat&amp;classmentARV,0)))</f>
        <v/>
      </c>
      <c r="E20" s="120" t="str">
        <f t="shared" si="0"/>
        <v/>
      </c>
      <c r="F20" s="150" t="str">
        <f>IF(I20="","",RANK(I20,$I$19:$I$21,1))</f>
        <v/>
      </c>
      <c r="G20" s="119" t="s">
        <v>3</v>
      </c>
      <c r="H20" s="120" t="str">
        <f t="shared" si="1"/>
        <v/>
      </c>
      <c r="I20" s="129" t="str">
        <f t="array" ref="I20">IF(ISERROR(INDEX(TempsARV,MATCH($A$19&amp;B20,cougencat&amp;classmentARV,0))),"",INDEX(TempsARV,MATCH($A$19&amp;B20,cougencat&amp;classmentARV,0)))</f>
        <v/>
      </c>
      <c r="J20" s="181" t="str">
        <f t="shared" si="2"/>
        <v/>
      </c>
      <c r="K20" s="194" t="str">
        <f t="shared" si="5"/>
        <v/>
      </c>
      <c r="L20" s="193" t="str">
        <f t="shared" si="4"/>
        <v/>
      </c>
    </row>
    <row r="21" spans="1:12" ht="16.5" customHeight="1" thickBot="1">
      <c r="A21" s="49"/>
      <c r="B21" s="151">
        <v>3</v>
      </c>
      <c r="C21" s="155" t="str">
        <f>IF(F21="","",IF(F21=F20,"Ex-aequo",""))</f>
        <v/>
      </c>
      <c r="D21" s="91" t="str">
        <f t="array" ref="D21">IF(ISERROR(INDEX(DossardsARV,MATCH($A$19&amp;B21,cougencat&amp;classmentARV,0))),"",INDEX(DossardsARV,MATCH($A$19&amp;B21,cougencat&amp;classmentARV,0)))</f>
        <v/>
      </c>
      <c r="E21" s="122" t="str">
        <f t="shared" si="0"/>
        <v/>
      </c>
      <c r="F21" s="151" t="str">
        <f>IF(I21="","",RANK(I21,$I$19:$I$21,1))</f>
        <v/>
      </c>
      <c r="G21" s="113" t="s">
        <v>3</v>
      </c>
      <c r="H21" s="122" t="str">
        <f t="shared" si="1"/>
        <v/>
      </c>
      <c r="I21" s="130" t="str">
        <f t="array" ref="I21">IF(ISERROR(INDEX(TempsARV,MATCH($A$19&amp;B21,cougencat&amp;classmentARV,0))),"",INDEX(TempsARV,MATCH($A$19&amp;B21,cougencat&amp;classmentARV,0)))</f>
        <v/>
      </c>
      <c r="J21" s="182" t="str">
        <f t="shared" si="2"/>
        <v/>
      </c>
      <c r="K21" s="194" t="str">
        <f t="shared" si="5"/>
        <v/>
      </c>
      <c r="L21" s="193" t="str">
        <f t="shared" si="4"/>
        <v/>
      </c>
    </row>
    <row r="22" spans="1:12" ht="16.5" customHeight="1" thickBot="1">
      <c r="A22" s="48" t="s">
        <v>20</v>
      </c>
      <c r="B22" s="154">
        <v>1</v>
      </c>
      <c r="C22" s="155"/>
      <c r="D22" s="116" t="str">
        <f t="array" ref="D22">IF(ISERROR(INDEX(DossardsARV,MATCH($A$22&amp;B22,cougencat&amp;classmentARV,0))),"",INDEX(DossardsARV,MATCH($A$22&amp;B22,cougencat&amp;classmentARV,0)))</f>
        <v/>
      </c>
      <c r="E22" s="82" t="str">
        <f t="shared" si="0"/>
        <v/>
      </c>
      <c r="F22" s="149" t="str">
        <f>IF(I22="","",RANK(I22,$I$22:$I$24,1))</f>
        <v/>
      </c>
      <c r="G22" s="80" t="s">
        <v>18</v>
      </c>
      <c r="H22" s="82" t="str">
        <f>IF($D22&lt;&gt;"","Marathon","")</f>
        <v/>
      </c>
      <c r="I22" s="133" t="str">
        <f t="array" ref="I22">IF(ISERROR(INDEX(TempsARV,MATCH($A$22&amp;B22,cougencat&amp;classmentARV,0))),"",INDEX(TempsARV,MATCH($A$22&amp;B22,cougencat&amp;classmentARV,0)))</f>
        <v/>
      </c>
      <c r="J22" s="180" t="str">
        <f t="shared" si="2"/>
        <v/>
      </c>
      <c r="K22" s="189" t="str">
        <f t="shared" si="5"/>
        <v/>
      </c>
      <c r="L22" s="193" t="str">
        <f t="shared" si="4"/>
        <v/>
      </c>
    </row>
    <row r="23" spans="1:12" ht="16.5" customHeight="1" thickBot="1">
      <c r="A23" s="48">
        <v>32</v>
      </c>
      <c r="B23" s="150">
        <v>2</v>
      </c>
      <c r="C23" s="155" t="str">
        <f>IF(F23="","",IF(F23=F22,"Ex-aequo",""))</f>
        <v/>
      </c>
      <c r="D23" s="89" t="str">
        <f t="array" ref="D23">IF(ISERROR(INDEX(DossardsARV,MATCH($A$22&amp;B23,cougencat&amp;classmentARV,0))),"",INDEX(DossardsARV,MATCH($A$22&amp;B23,cougencat&amp;classmentARV,0)))</f>
        <v/>
      </c>
      <c r="E23" s="120" t="str">
        <f t="shared" si="0"/>
        <v/>
      </c>
      <c r="F23" s="150" t="str">
        <f>IF(I23="","",RANK(I23,$I$22:$I$24,1))</f>
        <v/>
      </c>
      <c r="G23" s="119" t="s">
        <v>18</v>
      </c>
      <c r="H23" s="120" t="str">
        <f t="shared" si="1"/>
        <v/>
      </c>
      <c r="I23" s="129" t="str">
        <f t="array" ref="I23">IF(ISERROR(INDEX(TempsARV,MATCH($A$22&amp;B23,cougencat&amp;classmentARV,0))),"",INDEX(TempsARV,MATCH($A$22&amp;B23,cougencat&amp;classmentARV,0)))</f>
        <v/>
      </c>
      <c r="J23" s="181" t="str">
        <f t="shared" si="2"/>
        <v/>
      </c>
      <c r="K23" s="194" t="str">
        <f t="shared" si="5"/>
        <v/>
      </c>
      <c r="L23" s="193" t="str">
        <f t="shared" si="4"/>
        <v/>
      </c>
    </row>
    <row r="24" spans="1:12" ht="16.5" customHeight="1" thickBot="1">
      <c r="A24" s="49"/>
      <c r="B24" s="151">
        <v>3</v>
      </c>
      <c r="C24" s="155" t="str">
        <f>IF(F24="","",IF(F24=F23,"Ex-aequo",""))</f>
        <v/>
      </c>
      <c r="D24" s="91" t="str">
        <f t="array" ref="D24">IF(ISERROR(INDEX(DossardsARV,MATCH($A$22&amp;B24,cougencat&amp;classmentARV,0))),"",INDEX(DossardsARV,MATCH($A$22&amp;B24,cougencat&amp;classmentARV,0)))</f>
        <v/>
      </c>
      <c r="E24" s="122" t="str">
        <f t="shared" si="0"/>
        <v/>
      </c>
      <c r="F24" s="151" t="str">
        <f>IF(I24="","",RANK(I24,$I$22:$I$24,1))</f>
        <v/>
      </c>
      <c r="G24" s="113" t="s">
        <v>18</v>
      </c>
      <c r="H24" s="122" t="str">
        <f t="shared" si="1"/>
        <v/>
      </c>
      <c r="I24" s="130" t="str">
        <f t="array" ref="I24">IF(ISERROR(INDEX(TempsARV,MATCH($A$22&amp;B24,cougencat&amp;classmentARV,0))),"",INDEX(TempsARV,MATCH($A$22&amp;B24,cougencat&amp;classmentARV,0)))</f>
        <v/>
      </c>
      <c r="J24" s="182" t="str">
        <f t="shared" si="2"/>
        <v/>
      </c>
      <c r="K24" s="194" t="str">
        <f t="shared" si="5"/>
        <v/>
      </c>
      <c r="L24" s="193" t="str">
        <f t="shared" si="4"/>
        <v/>
      </c>
    </row>
    <row r="25" spans="1:12" ht="16.5" customHeight="1" thickBot="1">
      <c r="A25" s="48" t="s">
        <v>21</v>
      </c>
      <c r="B25" s="154">
        <v>1</v>
      </c>
      <c r="C25" s="155"/>
      <c r="D25" s="116" t="str">
        <f t="array" ref="D25">IF(ISERROR(INDEX(DossardsARV,MATCH($A$25&amp;B25,cougencat&amp;classmentARV,0))),"",INDEX(DossardsARV,MATCH($A$25&amp;B25,cougencat&amp;classmentARV,0)))</f>
        <v/>
      </c>
      <c r="E25" s="82" t="str">
        <f t="shared" si="0"/>
        <v/>
      </c>
      <c r="F25" s="149" t="str">
        <f>IF(I25="","",RANK(I25,$I$25:$I$27,1))</f>
        <v/>
      </c>
      <c r="G25" s="80" t="s">
        <v>3</v>
      </c>
      <c r="H25" s="82" t="str">
        <f t="shared" si="1"/>
        <v/>
      </c>
      <c r="I25" s="133" t="str">
        <f t="array" ref="I25">IF(ISERROR(INDEX(TempsARV,MATCH($A$25&amp;B25,cougencat&amp;classmentARV,0))),"",INDEX(TempsARV,MATCH($A$25&amp;B25,cougencat&amp;classmentARV,0)))</f>
        <v/>
      </c>
      <c r="J25" s="180" t="str">
        <f t="shared" si="2"/>
        <v/>
      </c>
      <c r="K25" s="189" t="str">
        <f t="shared" si="5"/>
        <v/>
      </c>
      <c r="L25" s="193" t="str">
        <f t="shared" si="4"/>
        <v/>
      </c>
    </row>
    <row r="26" spans="1:12" ht="16.5" customHeight="1" thickBot="1">
      <c r="A26" s="48">
        <v>3</v>
      </c>
      <c r="B26" s="150">
        <v>2</v>
      </c>
      <c r="C26" s="155" t="str">
        <f>IF(F26="","",IF(F26=F25,"Ex-aequo",""))</f>
        <v/>
      </c>
      <c r="D26" s="89" t="str">
        <f t="array" ref="D26">IF(ISERROR(INDEX(DossardsARV,MATCH($A$25&amp;B26,cougencat&amp;classmentARV,0))),"",INDEX(DossardsARV,MATCH($A$25&amp;B26,cougencat&amp;classmentARV,0)))</f>
        <v/>
      </c>
      <c r="E26" s="120" t="str">
        <f t="shared" si="0"/>
        <v/>
      </c>
      <c r="F26" s="150" t="str">
        <f>IF(I26="","",RANK(I26,$I$25:$I$27,1))</f>
        <v/>
      </c>
      <c r="G26" s="119" t="s">
        <v>3</v>
      </c>
      <c r="H26" s="120" t="str">
        <f t="shared" si="1"/>
        <v/>
      </c>
      <c r="I26" s="129" t="str">
        <f t="array" ref="I26">IF(ISERROR(INDEX(TempsARV,MATCH($A$25&amp;B26,cougencat&amp;classmentARV,0))),"",INDEX(TempsARV,MATCH($A$25&amp;B26,cougencat&amp;classmentARV,0)))</f>
        <v/>
      </c>
      <c r="J26" s="181" t="str">
        <f t="shared" si="2"/>
        <v/>
      </c>
      <c r="K26" s="194" t="str">
        <f t="shared" si="5"/>
        <v/>
      </c>
      <c r="L26" s="193" t="str">
        <f t="shared" si="4"/>
        <v/>
      </c>
    </row>
    <row r="27" spans="1:12" ht="16.5" customHeight="1" thickBot="1">
      <c r="A27" s="49"/>
      <c r="B27" s="151">
        <v>3</v>
      </c>
      <c r="C27" s="155" t="str">
        <f>IF(F27="","",IF(F27=F26,"Ex-aequo",""))</f>
        <v/>
      </c>
      <c r="D27" s="91" t="str">
        <f t="array" ref="D27">IF(ISERROR(INDEX(DossardsARV,MATCH($A$25&amp;B27,cougencat&amp;classmentARV,0))),"",INDEX(DossardsARV,MATCH($A$25&amp;B27,cougencat&amp;classmentARV,0)))</f>
        <v/>
      </c>
      <c r="E27" s="122" t="str">
        <f t="shared" si="0"/>
        <v/>
      </c>
      <c r="F27" s="151" t="str">
        <f>IF(I27="","",RANK(I27,$I$25:$I$27,1))</f>
        <v/>
      </c>
      <c r="G27" s="113" t="s">
        <v>3</v>
      </c>
      <c r="H27" s="122" t="str">
        <f t="shared" si="1"/>
        <v/>
      </c>
      <c r="I27" s="130" t="str">
        <f t="array" ref="I27">IF(ISERROR(INDEX(TempsARV,MATCH($A$25&amp;B27,cougencat&amp;classmentARV,0))),"",INDEX(TempsARV,MATCH($A$25&amp;B27,cougencat&amp;classmentARV,0)))</f>
        <v/>
      </c>
      <c r="J27" s="182" t="str">
        <f t="shared" si="2"/>
        <v/>
      </c>
      <c r="K27" s="194" t="str">
        <f t="shared" si="5"/>
        <v/>
      </c>
      <c r="L27" s="193" t="str">
        <f t="shared" si="4"/>
        <v/>
      </c>
    </row>
    <row r="28" spans="1:12" ht="16.5" customHeight="1" thickBot="1">
      <c r="A28" s="74"/>
      <c r="B28" s="148" t="s">
        <v>88</v>
      </c>
      <c r="C28" s="158"/>
      <c r="D28" s="178" t="s">
        <v>4</v>
      </c>
      <c r="E28" s="88" t="s">
        <v>5</v>
      </c>
      <c r="F28" s="148" t="s">
        <v>8</v>
      </c>
      <c r="G28" s="86" t="s">
        <v>19</v>
      </c>
      <c r="H28" s="85" t="s">
        <v>12</v>
      </c>
      <c r="I28" s="132" t="s">
        <v>0</v>
      </c>
      <c r="J28" s="179" t="s">
        <v>2</v>
      </c>
      <c r="K28" s="188" t="s">
        <v>1</v>
      </c>
      <c r="L28" s="193"/>
    </row>
    <row r="29" spans="1:12" ht="16.5" customHeight="1" thickBot="1">
      <c r="A29" s="48" t="s">
        <v>43</v>
      </c>
      <c r="B29" s="154">
        <v>1</v>
      </c>
      <c r="C29" s="155"/>
      <c r="D29" s="116" t="str">
        <f t="array" ref="D29">IF(ISERROR(INDEX(DossardsARV,MATCH($A$29&amp;B29,cougencat&amp;classmentARV,0))),"",INDEX(DossardsARV,MATCH($A$29&amp;B29,cougencat&amp;classmentARV,0)))</f>
        <v/>
      </c>
      <c r="E29" s="82" t="str">
        <f t="shared" ref="E29:E52" si="6">IF(D29&lt;&gt;"",INDEX(NOMS,MATCH($D29,Dossards,0))&amp;" "&amp;INDEX(PRENOMS,MATCH($D29,Dossards,0)),"")</f>
        <v/>
      </c>
      <c r="F29" s="149" t="str">
        <f>IF(I29="","",RANK(I29,$I$29:$I$31,1))</f>
        <v/>
      </c>
      <c r="G29" s="80" t="s">
        <v>18</v>
      </c>
      <c r="H29" s="82" t="s">
        <v>31</v>
      </c>
      <c r="I29" s="133" t="str">
        <f t="array" ref="I29">IF(ISERROR(INDEX(TempsARV,MATCH($A$29&amp;B29,cougencat&amp;classmentARV,0))),"",INDEX(TempsARV,MATCH($A$29&amp;B29,cougencat&amp;classmentARV,0)))</f>
        <v/>
      </c>
      <c r="J29" s="180" t="str">
        <f t="shared" ref="J29:J52" si="7">IFERROR(VLOOKUP($D29,baseARV,8,FALSE),"")</f>
        <v/>
      </c>
      <c r="K29" s="189" t="str">
        <f t="shared" si="3"/>
        <v/>
      </c>
      <c r="L29" s="193" t="str">
        <f t="shared" ref="L29:L52" si="8">IF(I29="","",I29+heure_depart+decalage_semi)</f>
        <v/>
      </c>
    </row>
    <row r="30" spans="1:12" ht="16.5" customHeight="1" thickBot="1">
      <c r="A30" s="48">
        <v>61</v>
      </c>
      <c r="B30" s="150">
        <v>2</v>
      </c>
      <c r="C30" s="155" t="str">
        <f>IF(F30="","",IF(F30=F29,"Ex-aequo",""))</f>
        <v/>
      </c>
      <c r="D30" s="89" t="str">
        <f t="array" ref="D30">IF(ISERROR(INDEX(DossardsARV,MATCH($A$29&amp;B30,cougencat&amp;classmentARV,0))),"",INDEX(DossardsARV,MATCH($A$29&amp;B30,cougencat&amp;classmentARV,0)))</f>
        <v/>
      </c>
      <c r="E30" s="120" t="str">
        <f t="shared" si="6"/>
        <v/>
      </c>
      <c r="F30" s="150" t="str">
        <f>IF(I30="","",RANK(I30,$I$29:$I$31,1))</f>
        <v/>
      </c>
      <c r="G30" s="119" t="s">
        <v>18</v>
      </c>
      <c r="H30" s="120" t="s">
        <v>31</v>
      </c>
      <c r="I30" s="129" t="str">
        <f t="array" ref="I30">IF(ISERROR(INDEX(TempsARV,MATCH($A$29&amp;B30,cougencat&amp;classmentARV,0))),"",INDEX(TempsARV,MATCH($A$29&amp;B30,cougencat&amp;classmentARV,0)))</f>
        <v/>
      </c>
      <c r="J30" s="181" t="str">
        <f t="shared" si="7"/>
        <v/>
      </c>
      <c r="K30" s="194" t="str">
        <f t="shared" ref="K30:K52" si="9">IF(D30="","",F30&amp;"° "&amp;G30&amp;" - "&amp;H30&amp;" / "&amp;J30)</f>
        <v/>
      </c>
      <c r="L30" s="193" t="str">
        <f t="shared" si="8"/>
        <v/>
      </c>
    </row>
    <row r="31" spans="1:12" ht="16.5" customHeight="1" thickBot="1">
      <c r="A31" s="49"/>
      <c r="B31" s="151">
        <v>3</v>
      </c>
      <c r="C31" s="155" t="str">
        <f>IF(F31="","",IF(F31=F30,"Ex-aequo",""))</f>
        <v/>
      </c>
      <c r="D31" s="91" t="str">
        <f t="array" ref="D31">IF(ISERROR(INDEX(DossardsARV,MATCH($A$29&amp;B31,cougencat&amp;classmentARV,0))),"",INDEX(DossardsARV,MATCH($A$29&amp;B31,cougencat&amp;classmentARV,0)))</f>
        <v/>
      </c>
      <c r="E31" s="122" t="str">
        <f t="shared" si="6"/>
        <v/>
      </c>
      <c r="F31" s="151" t="str">
        <f>IF(I31="","",RANK(I31,$I$29:$I$31,1))</f>
        <v/>
      </c>
      <c r="G31" s="113" t="s">
        <v>18</v>
      </c>
      <c r="H31" s="122" t="s">
        <v>31</v>
      </c>
      <c r="I31" s="130" t="str">
        <f t="array" ref="I31">IF(ISERROR(INDEX(TempsARV,MATCH($A$29&amp;B31,cougencat&amp;classmentARV,0))),"",INDEX(TempsARV,MATCH($A$29&amp;B31,cougencat&amp;classmentARV,0)))</f>
        <v/>
      </c>
      <c r="J31" s="182" t="str">
        <f t="shared" si="7"/>
        <v/>
      </c>
      <c r="K31" s="194" t="str">
        <f t="shared" si="9"/>
        <v/>
      </c>
      <c r="L31" s="193" t="str">
        <f t="shared" si="8"/>
        <v/>
      </c>
    </row>
    <row r="32" spans="1:12" ht="16.5" customHeight="1" thickBot="1">
      <c r="A32" s="48" t="s">
        <v>46</v>
      </c>
      <c r="B32" s="154">
        <v>1</v>
      </c>
      <c r="C32" s="155"/>
      <c r="D32" s="116" t="str">
        <f t="array" ref="D32">IF(ISERROR(INDEX(DossardsARV,MATCH($A$32&amp;B32,cougencat&amp;classmentARV,0))),"",INDEX(DossardsARV,MATCH($A$32&amp;B32,cougencat&amp;classmentARV,0)))</f>
        <v/>
      </c>
      <c r="E32" s="82" t="str">
        <f t="shared" si="6"/>
        <v/>
      </c>
      <c r="F32" s="149" t="str">
        <f>IF(I32="","",RANK(I32,$I$32:$I$34,1))</f>
        <v/>
      </c>
      <c r="G32" s="80" t="s">
        <v>3</v>
      </c>
      <c r="H32" s="82" t="s">
        <v>31</v>
      </c>
      <c r="I32" s="133" t="str">
        <f t="array" ref="I32">IF(ISERROR(INDEX(TempsARV,MATCH($A$32&amp;B32,cougencat&amp;classmentARV,0))),"",INDEX(TempsARV,MATCH($A$32&amp;B32,cougencat&amp;classmentARV,0)))</f>
        <v/>
      </c>
      <c r="J32" s="180" t="str">
        <f t="shared" si="7"/>
        <v/>
      </c>
      <c r="K32" s="189" t="str">
        <f t="shared" si="9"/>
        <v/>
      </c>
      <c r="L32" s="193" t="str">
        <f t="shared" si="8"/>
        <v/>
      </c>
    </row>
    <row r="33" spans="1:12" ht="16.5" customHeight="1" thickBot="1">
      <c r="A33" s="48">
        <v>10</v>
      </c>
      <c r="B33" s="150">
        <v>2</v>
      </c>
      <c r="C33" s="155" t="str">
        <f>IF(F33="","",IF(F33=F32,"Ex-aequo",""))</f>
        <v/>
      </c>
      <c r="D33" s="89" t="str">
        <f t="array" ref="D33">IF(ISERROR(INDEX(DossardsARV,MATCH($A$32&amp;B33,cougencat&amp;classmentARV,0))),"",INDEX(DossardsARV,MATCH($A$32&amp;B33,cougencat&amp;classmentARV,0)))</f>
        <v/>
      </c>
      <c r="E33" s="120" t="str">
        <f t="shared" si="6"/>
        <v/>
      </c>
      <c r="F33" s="150" t="str">
        <f>IF(I33="","",RANK(I33,$I$32:$I$34,1))</f>
        <v/>
      </c>
      <c r="G33" s="119" t="s">
        <v>3</v>
      </c>
      <c r="H33" s="120" t="s">
        <v>31</v>
      </c>
      <c r="I33" s="129" t="str">
        <f t="array" ref="I33">IF(ISERROR(INDEX(TempsARV,MATCH($A$32&amp;B33,cougencat&amp;classmentARV,0))),"",INDEX(TempsARV,MATCH($A$32&amp;B33,cougencat&amp;classmentARV,0)))</f>
        <v/>
      </c>
      <c r="J33" s="181" t="str">
        <f t="shared" si="7"/>
        <v/>
      </c>
      <c r="K33" s="194" t="str">
        <f t="shared" si="9"/>
        <v/>
      </c>
      <c r="L33" s="193" t="str">
        <f t="shared" si="8"/>
        <v/>
      </c>
    </row>
    <row r="34" spans="1:12" ht="16.5" customHeight="1" thickBot="1">
      <c r="A34" s="49"/>
      <c r="B34" s="151">
        <v>3</v>
      </c>
      <c r="C34" s="155" t="str">
        <f>IF(F34="","",IF(F34=F33,"Ex-aequo",""))</f>
        <v/>
      </c>
      <c r="D34" s="91" t="str">
        <f t="array" ref="D34">IF(ISERROR(INDEX(DossardsARV,MATCH($A$32&amp;B34,cougencat&amp;classmentARV,0))),"",INDEX(DossardsARV,MATCH($A$32&amp;B34,cougencat&amp;classmentARV,0)))</f>
        <v/>
      </c>
      <c r="E34" s="122" t="str">
        <f t="shared" si="6"/>
        <v/>
      </c>
      <c r="F34" s="151" t="str">
        <f>IF(I34="","",RANK(I34,$I$32:$I$34,1))</f>
        <v/>
      </c>
      <c r="G34" s="113" t="s">
        <v>3</v>
      </c>
      <c r="H34" s="122" t="s">
        <v>31</v>
      </c>
      <c r="I34" s="130" t="str">
        <f t="array" ref="I34">IF(ISERROR(INDEX(TempsARV,MATCH($A$32&amp;B34,cougencat&amp;classmentARV,0))),"",INDEX(TempsARV,MATCH($A$32&amp;B34,cougencat&amp;classmentARV,0)))</f>
        <v/>
      </c>
      <c r="J34" s="182" t="str">
        <f t="shared" si="7"/>
        <v/>
      </c>
      <c r="K34" s="194" t="str">
        <f t="shared" si="9"/>
        <v/>
      </c>
      <c r="L34" s="193" t="str">
        <f t="shared" si="8"/>
        <v/>
      </c>
    </row>
    <row r="35" spans="1:12" ht="16.5" customHeight="1" thickBot="1">
      <c r="A35" s="48" t="s">
        <v>44</v>
      </c>
      <c r="B35" s="154">
        <v>1</v>
      </c>
      <c r="C35" s="155"/>
      <c r="D35" s="116" t="str">
        <f t="array" ref="D35">IF(ISERROR(INDEX(DossardsARV,MATCH($A$35&amp;B35,cougencat&amp;classmentARV,0))),"",INDEX(DossardsARV,MATCH($A$35&amp;B35,cougencat&amp;classmentARV,0)))</f>
        <v/>
      </c>
      <c r="E35" s="82" t="str">
        <f t="shared" si="6"/>
        <v/>
      </c>
      <c r="F35" s="149" t="str">
        <f>IF(I35="","",RANK(I35,$I$35:$I$37,1))</f>
        <v/>
      </c>
      <c r="G35" s="80" t="s">
        <v>18</v>
      </c>
      <c r="H35" s="82" t="s">
        <v>31</v>
      </c>
      <c r="I35" s="133" t="str">
        <f t="array" ref="I35">IF(ISERROR(INDEX(TempsARV,MATCH($A$35&amp;B35,cougencat&amp;classmentARV,0))),"",INDEX(TempsARV,MATCH($A$35&amp;B35,cougencat&amp;classmentARV,0)))</f>
        <v/>
      </c>
      <c r="J35" s="180" t="str">
        <f t="shared" si="7"/>
        <v/>
      </c>
      <c r="K35" s="189" t="str">
        <f t="shared" si="9"/>
        <v/>
      </c>
      <c r="L35" s="193" t="str">
        <f t="shared" si="8"/>
        <v/>
      </c>
    </row>
    <row r="36" spans="1:12" ht="16.5" customHeight="1" thickBot="1">
      <c r="A36" s="48">
        <v>52</v>
      </c>
      <c r="B36" s="150">
        <v>2</v>
      </c>
      <c r="C36" s="155" t="str">
        <f>IF(F36="","",IF(F36=F35,"Ex-aequo",""))</f>
        <v/>
      </c>
      <c r="D36" s="89" t="str">
        <f t="array" ref="D36">IF(ISERROR(INDEX(DossardsARV,MATCH($A$35&amp;B36,cougencat&amp;classmentARV,0))),"",INDEX(DossardsARV,MATCH($A$35&amp;B36,cougencat&amp;classmentARV,0)))</f>
        <v/>
      </c>
      <c r="E36" s="120" t="str">
        <f t="shared" si="6"/>
        <v/>
      </c>
      <c r="F36" s="150" t="str">
        <f>IF(I36="","",RANK(I36,$I$35:$I$37,1))</f>
        <v/>
      </c>
      <c r="G36" s="119" t="s">
        <v>18</v>
      </c>
      <c r="H36" s="120" t="s">
        <v>31</v>
      </c>
      <c r="I36" s="129" t="str">
        <f t="array" ref="I36">IF(ISERROR(INDEX(TempsARV,MATCH($A$35&amp;B36,cougencat&amp;classmentARV,0))),"",INDEX(TempsARV,MATCH($A$35&amp;B36,cougencat&amp;classmentARV,0)))</f>
        <v/>
      </c>
      <c r="J36" s="181" t="str">
        <f t="shared" si="7"/>
        <v/>
      </c>
      <c r="K36" s="194" t="str">
        <f t="shared" si="9"/>
        <v/>
      </c>
      <c r="L36" s="193" t="str">
        <f t="shared" si="8"/>
        <v/>
      </c>
    </row>
    <row r="37" spans="1:12" ht="16.5" customHeight="1" thickBot="1">
      <c r="A37" s="49"/>
      <c r="B37" s="151">
        <v>3</v>
      </c>
      <c r="C37" s="155" t="str">
        <f>IF(F37="","",IF(F37=F36,"Ex-aequo",""))</f>
        <v/>
      </c>
      <c r="D37" s="91" t="str">
        <f t="array" ref="D37">IF(ISERROR(INDEX(DossardsARV,MATCH($A$35&amp;B37,cougencat&amp;classmentARV,0))),"",INDEX(DossardsARV,MATCH($A$35&amp;B37,cougencat&amp;classmentARV,0)))</f>
        <v/>
      </c>
      <c r="E37" s="122" t="str">
        <f t="shared" si="6"/>
        <v/>
      </c>
      <c r="F37" s="151" t="str">
        <f>IF(I37="","",RANK(I37,$I$35:$I$37,1))</f>
        <v/>
      </c>
      <c r="G37" s="113" t="s">
        <v>18</v>
      </c>
      <c r="H37" s="122" t="s">
        <v>31</v>
      </c>
      <c r="I37" s="130" t="str">
        <f t="array" ref="I37">IF(ISERROR(INDEX(TempsARV,MATCH($A$35&amp;B37,cougencat&amp;classmentARV,0))),"",INDEX(TempsARV,MATCH($A$35&amp;B37,cougencat&amp;classmentARV,0)))</f>
        <v/>
      </c>
      <c r="J37" s="182" t="str">
        <f t="shared" si="7"/>
        <v/>
      </c>
      <c r="K37" s="194" t="str">
        <f t="shared" si="9"/>
        <v/>
      </c>
      <c r="L37" s="193" t="str">
        <f t="shared" si="8"/>
        <v/>
      </c>
    </row>
    <row r="38" spans="1:12" ht="16.5" customHeight="1" thickBot="1">
      <c r="A38" s="48" t="s">
        <v>47</v>
      </c>
      <c r="B38" s="154">
        <v>1</v>
      </c>
      <c r="C38" s="155"/>
      <c r="D38" s="116" t="str">
        <f t="array" ref="D38">IF(ISERROR(INDEX(DossardsARV,MATCH($A$38&amp;B38,cougencat&amp;classmentARV,0))),"",INDEX(DossardsARV,MATCH($A$38&amp;B38,cougencat&amp;classmentARV,0)))</f>
        <v/>
      </c>
      <c r="E38" s="82" t="str">
        <f t="shared" si="6"/>
        <v/>
      </c>
      <c r="F38" s="149" t="str">
        <f>IF(I38="","",RANK(I38,$I$38:$I$40,1))</f>
        <v/>
      </c>
      <c r="G38" s="80" t="s">
        <v>3</v>
      </c>
      <c r="H38" s="82" t="s">
        <v>31</v>
      </c>
      <c r="I38" s="133" t="str">
        <f t="array" ref="I38">IF(ISERROR(INDEX(TempsARV,MATCH($A$38&amp;B38,cougencat&amp;classmentARV,0))),"",INDEX(TempsARV,MATCH($A$38&amp;B38,cougencat&amp;classmentARV,0)))</f>
        <v/>
      </c>
      <c r="J38" s="180" t="str">
        <f t="shared" si="7"/>
        <v/>
      </c>
      <c r="K38" s="189" t="str">
        <f t="shared" si="9"/>
        <v/>
      </c>
      <c r="L38" s="193" t="str">
        <f t="shared" si="8"/>
        <v/>
      </c>
    </row>
    <row r="39" spans="1:12" ht="16.5" customHeight="1" thickBot="1">
      <c r="A39" s="48">
        <v>20</v>
      </c>
      <c r="B39" s="150">
        <v>2</v>
      </c>
      <c r="C39" s="155" t="str">
        <f>IF(F39="","",IF(F39=F38,"Ex-aequo",""))</f>
        <v/>
      </c>
      <c r="D39" s="89" t="str">
        <f t="array" ref="D39">IF(ISERROR(INDEX(DossardsARV,MATCH($A$38&amp;B39,cougencat&amp;classmentARV,0))),"",INDEX(DossardsARV,MATCH($A$38&amp;B39,cougencat&amp;classmentARV,0)))</f>
        <v/>
      </c>
      <c r="E39" s="120" t="str">
        <f t="shared" si="6"/>
        <v/>
      </c>
      <c r="F39" s="150" t="str">
        <f>IF(I39="","",RANK(I39,$I$38:$I$40,1))</f>
        <v/>
      </c>
      <c r="G39" s="119" t="s">
        <v>3</v>
      </c>
      <c r="H39" s="120" t="s">
        <v>31</v>
      </c>
      <c r="I39" s="129" t="str">
        <f t="array" ref="I39">IF(ISERROR(INDEX(TempsARV,MATCH($A$38&amp;B39,cougencat&amp;classmentARV,0))),"",INDEX(TempsARV,MATCH($A$38&amp;B39,cougencat&amp;classmentARV,0)))</f>
        <v/>
      </c>
      <c r="J39" s="181" t="str">
        <f t="shared" si="7"/>
        <v/>
      </c>
      <c r="K39" s="194" t="str">
        <f t="shared" si="9"/>
        <v/>
      </c>
      <c r="L39" s="193" t="str">
        <f t="shared" si="8"/>
        <v/>
      </c>
    </row>
    <row r="40" spans="1:12" ht="16.5" customHeight="1" thickBot="1">
      <c r="A40" s="49"/>
      <c r="B40" s="151">
        <v>3</v>
      </c>
      <c r="C40" s="155" t="str">
        <f>IF(F40="","",IF(F40=F39,"Ex-aequo",""))</f>
        <v/>
      </c>
      <c r="D40" s="91" t="str">
        <f t="array" ref="D40">IF(ISERROR(INDEX(DossardsARV,MATCH($A$38&amp;B40,cougencat&amp;classmentARV,0))),"",INDEX(DossardsARV,MATCH($A$38&amp;B40,cougencat&amp;classmentARV,0)))</f>
        <v/>
      </c>
      <c r="E40" s="122" t="str">
        <f t="shared" si="6"/>
        <v/>
      </c>
      <c r="F40" s="151" t="str">
        <f>IF(I40="","",RANK(I40,$I$38:$I$40,1))</f>
        <v/>
      </c>
      <c r="G40" s="113" t="s">
        <v>3</v>
      </c>
      <c r="H40" s="122" t="s">
        <v>31</v>
      </c>
      <c r="I40" s="130" t="str">
        <f t="array" ref="I40">IF(ISERROR(INDEX(TempsARV,MATCH($A$38&amp;B40,cougencat&amp;classmentARV,0))),"",INDEX(TempsARV,MATCH($A$38&amp;B40,cougencat&amp;classmentARV,0)))</f>
        <v/>
      </c>
      <c r="J40" s="182" t="str">
        <f t="shared" si="7"/>
        <v/>
      </c>
      <c r="K40" s="194" t="str">
        <f t="shared" si="9"/>
        <v/>
      </c>
      <c r="L40" s="193" t="str">
        <f t="shared" si="8"/>
        <v/>
      </c>
    </row>
    <row r="41" spans="1:12" ht="16.5" customHeight="1" thickBot="1">
      <c r="A41" s="48" t="s">
        <v>45</v>
      </c>
      <c r="B41" s="154">
        <v>1</v>
      </c>
      <c r="C41" s="155"/>
      <c r="D41" s="116" t="str">
        <f t="array" ref="D41">IF(ISERROR(INDEX(DossardsARV,MATCH($A$41&amp;B41,cougencat&amp;classmentARV,0))),"",INDEX(DossardsARV,MATCH($A$41&amp;B41,cougencat&amp;classmentARV,0)))</f>
        <v/>
      </c>
      <c r="E41" s="82" t="str">
        <f t="shared" si="6"/>
        <v/>
      </c>
      <c r="F41" s="149" t="str">
        <f>IF(I41="","",RANK(I41,$I$41:$I$43,1))</f>
        <v/>
      </c>
      <c r="G41" s="80" t="s">
        <v>18</v>
      </c>
      <c r="H41" s="82" t="s">
        <v>31</v>
      </c>
      <c r="I41" s="133" t="str">
        <f t="array" ref="I41">IF(ISERROR(INDEX(TempsARV,MATCH($A$41&amp;B41,cougencat&amp;classmentARV,0))),"",INDEX(TempsARV,MATCH($A$41&amp;B41,cougencat&amp;classmentARV,0)))</f>
        <v/>
      </c>
      <c r="J41" s="180" t="str">
        <f t="shared" si="7"/>
        <v/>
      </c>
      <c r="K41" s="189" t="str">
        <f t="shared" si="9"/>
        <v/>
      </c>
      <c r="L41" s="193" t="str">
        <f t="shared" si="8"/>
        <v/>
      </c>
    </row>
    <row r="42" spans="1:12" ht="16.5" customHeight="1" thickBot="1">
      <c r="A42" s="48">
        <v>20</v>
      </c>
      <c r="B42" s="150">
        <v>2</v>
      </c>
      <c r="C42" s="155" t="str">
        <f>IF(F42="","",IF(F42=F41,"Ex-aequo",""))</f>
        <v/>
      </c>
      <c r="D42" s="89" t="str">
        <f t="array" ref="D42">IF(ISERROR(INDEX(DossardsARV,MATCH($A$41&amp;B42,cougencat&amp;classmentARV,0))),"",INDEX(DossardsARV,MATCH($A$41&amp;B42,cougencat&amp;classmentARV,0)))</f>
        <v/>
      </c>
      <c r="E42" s="120" t="str">
        <f t="shared" si="6"/>
        <v/>
      </c>
      <c r="F42" s="150" t="str">
        <f>IF(I42="","",RANK(I42,$I$41:$I$43,1))</f>
        <v/>
      </c>
      <c r="G42" s="119" t="s">
        <v>18</v>
      </c>
      <c r="H42" s="120" t="s">
        <v>31</v>
      </c>
      <c r="I42" s="129" t="str">
        <f t="array" ref="I42">IF(ISERROR(INDEX(TempsARV,MATCH($A$41&amp;B42,cougencat&amp;classmentARV,0))),"",INDEX(TempsARV,MATCH($A$41&amp;B42,cougencat&amp;classmentARV,0)))</f>
        <v/>
      </c>
      <c r="J42" s="181" t="str">
        <f t="shared" si="7"/>
        <v/>
      </c>
      <c r="K42" s="194" t="str">
        <f t="shared" si="9"/>
        <v/>
      </c>
      <c r="L42" s="193" t="str">
        <f t="shared" si="8"/>
        <v/>
      </c>
    </row>
    <row r="43" spans="1:12" ht="16.5" customHeight="1" thickBot="1">
      <c r="A43" s="49"/>
      <c r="B43" s="151">
        <v>3</v>
      </c>
      <c r="C43" s="155" t="str">
        <f>IF(F43="","",IF(F43=F42,"Ex-aequo",""))</f>
        <v/>
      </c>
      <c r="D43" s="91" t="str">
        <f t="array" ref="D43">IF(ISERROR(INDEX(DossardsARV,MATCH($A$41&amp;B43,cougencat&amp;classmentARV,0))),"",INDEX(DossardsARV,MATCH($A$41&amp;B43,cougencat&amp;classmentARV,0)))</f>
        <v/>
      </c>
      <c r="E43" s="122" t="str">
        <f t="shared" si="6"/>
        <v/>
      </c>
      <c r="F43" s="151" t="str">
        <f>IF(I43="","",RANK(I43,$I$41:$I$43,1))</f>
        <v/>
      </c>
      <c r="G43" s="113" t="s">
        <v>18</v>
      </c>
      <c r="H43" s="122" t="s">
        <v>31</v>
      </c>
      <c r="I43" s="130" t="str">
        <f t="array" ref="I43">IF(ISERROR(INDEX(TempsARV,MATCH($A$41&amp;B43,cougencat&amp;classmentARV,0))),"",INDEX(TempsARV,MATCH($A$41&amp;B43,cougencat&amp;classmentARV,0)))</f>
        <v/>
      </c>
      <c r="J43" s="182" t="str">
        <f t="shared" si="7"/>
        <v/>
      </c>
      <c r="K43" s="194" t="str">
        <f t="shared" si="9"/>
        <v/>
      </c>
      <c r="L43" s="193" t="str">
        <f t="shared" si="8"/>
        <v/>
      </c>
    </row>
    <row r="44" spans="1:12" ht="16.5" customHeight="1" thickBot="1">
      <c r="A44" s="48" t="s">
        <v>48</v>
      </c>
      <c r="B44" s="154">
        <v>1</v>
      </c>
      <c r="C44" s="155"/>
      <c r="D44" s="116" t="str">
        <f t="array" ref="D44">IF(ISERROR(INDEX(DossardsARV,MATCH($A$44&amp;B44,cougencat&amp;classmentARV,0))),"",INDEX(DossardsARV,MATCH($A$44&amp;B44,cougencat&amp;classmentARV,0)))</f>
        <v/>
      </c>
      <c r="E44" s="82" t="str">
        <f t="shared" si="6"/>
        <v/>
      </c>
      <c r="F44" s="149" t="str">
        <f>IF(I44="","",RANK(I44,$I$44:$I$46,1))</f>
        <v/>
      </c>
      <c r="G44" s="80" t="s">
        <v>3</v>
      </c>
      <c r="H44" s="82" t="s">
        <v>31</v>
      </c>
      <c r="I44" s="133" t="str">
        <f t="array" ref="I44">IF(ISERROR(INDEX(TempsARV,MATCH($A$44&amp;B44,cougencat&amp;classmentARV,0))),"",INDEX(TempsARV,MATCH($A$44&amp;B44,cougencat&amp;classmentARV,0)))</f>
        <v/>
      </c>
      <c r="J44" s="180" t="str">
        <f t="shared" si="7"/>
        <v/>
      </c>
      <c r="K44" s="189" t="str">
        <f t="shared" si="9"/>
        <v/>
      </c>
      <c r="L44" s="193" t="str">
        <f t="shared" si="8"/>
        <v/>
      </c>
    </row>
    <row r="45" spans="1:12" ht="16.5" customHeight="1" thickBot="1">
      <c r="A45" s="48">
        <v>7</v>
      </c>
      <c r="B45" s="150">
        <v>2</v>
      </c>
      <c r="C45" s="155" t="str">
        <f>IF(F45="","",IF(F45=F44,"Ex-aequo",""))</f>
        <v/>
      </c>
      <c r="D45" s="89" t="str">
        <f t="array" ref="D45">IF(ISERROR(INDEX(DossardsARV,MATCH($A$44&amp;B45,cougencat&amp;classmentARV,0))),"",INDEX(DossardsARV,MATCH($A$44&amp;B45,cougencat&amp;classmentARV,0)))</f>
        <v/>
      </c>
      <c r="E45" s="120" t="str">
        <f t="shared" si="6"/>
        <v/>
      </c>
      <c r="F45" s="150" t="str">
        <f>IF(I45="","",RANK(I45,$I$44:$I$46,1))</f>
        <v/>
      </c>
      <c r="G45" s="119" t="s">
        <v>3</v>
      </c>
      <c r="H45" s="120" t="s">
        <v>31</v>
      </c>
      <c r="I45" s="129" t="str">
        <f t="array" ref="I45">IF(ISERROR(INDEX(TempsARV,MATCH($A$44&amp;B45,cougencat&amp;classmentARV,0))),"",INDEX(TempsARV,MATCH($A$44&amp;B45,cougencat&amp;classmentARV,0)))</f>
        <v/>
      </c>
      <c r="J45" s="181" t="str">
        <f t="shared" si="7"/>
        <v/>
      </c>
      <c r="K45" s="194" t="str">
        <f t="shared" si="9"/>
        <v/>
      </c>
      <c r="L45" s="193" t="str">
        <f t="shared" si="8"/>
        <v/>
      </c>
    </row>
    <row r="46" spans="1:12" ht="16.5" customHeight="1" thickBot="1">
      <c r="A46" s="49"/>
      <c r="B46" s="151">
        <v>3</v>
      </c>
      <c r="C46" s="155" t="str">
        <f>IF(F46="","",IF(F46=F45,"Ex-aequo",""))</f>
        <v/>
      </c>
      <c r="D46" s="91" t="str">
        <f t="array" ref="D46">IF(ISERROR(INDEX(DossardsARV,MATCH($A$44&amp;B46,cougencat&amp;classmentARV,0))),"",INDEX(DossardsARV,MATCH($A$44&amp;B46,cougencat&amp;classmentARV,0)))</f>
        <v/>
      </c>
      <c r="E46" s="122" t="str">
        <f t="shared" si="6"/>
        <v/>
      </c>
      <c r="F46" s="151" t="str">
        <f>IF(I46="","",RANK(I46,$I$44:$I$46,1))</f>
        <v/>
      </c>
      <c r="G46" s="113" t="s">
        <v>3</v>
      </c>
      <c r="H46" s="122" t="s">
        <v>31</v>
      </c>
      <c r="I46" s="130" t="str">
        <f t="array" ref="I46">IF(ISERROR(INDEX(TempsARV,MATCH($A$44&amp;B46,cougencat&amp;classmentARV,0))),"",INDEX(TempsARV,MATCH($A$44&amp;B46,cougencat&amp;classmentARV,0)))</f>
        <v/>
      </c>
      <c r="J46" s="182" t="str">
        <f t="shared" si="7"/>
        <v/>
      </c>
      <c r="K46" s="194" t="str">
        <f t="shared" si="9"/>
        <v/>
      </c>
      <c r="L46" s="193" t="str">
        <f t="shared" si="8"/>
        <v/>
      </c>
    </row>
    <row r="47" spans="1:12" ht="16.5" customHeight="1" thickBot="1">
      <c r="A47" s="48" t="s">
        <v>22</v>
      </c>
      <c r="B47" s="154">
        <v>1</v>
      </c>
      <c r="C47" s="155"/>
      <c r="D47" s="116" t="str">
        <f t="array" ref="D47">IF(ISERROR(INDEX(DossardsARV,MATCH($A$47&amp;B47,cougencat&amp;classmentARV,0))),"",INDEX(DossardsARV,MATCH($A$47&amp;B47,cougencat&amp;classmentARV,0)))</f>
        <v/>
      </c>
      <c r="E47" s="82" t="str">
        <f t="shared" si="6"/>
        <v/>
      </c>
      <c r="F47" s="149" t="str">
        <f>IF(I47="","",RANK(I47,$I$47:$I$49,1))</f>
        <v/>
      </c>
      <c r="G47" s="80" t="s">
        <v>18</v>
      </c>
      <c r="H47" s="82" t="s">
        <v>31</v>
      </c>
      <c r="I47" s="133" t="str">
        <f t="array" ref="I47">IF(ISERROR(INDEX(TempsARV,MATCH($A$47&amp;B47,cougencat&amp;classmentARV,0))),"",INDEX(TempsARV,MATCH($A$47&amp;B47,cougencat&amp;classmentARV,0)))</f>
        <v/>
      </c>
      <c r="J47" s="180" t="str">
        <f t="shared" si="7"/>
        <v/>
      </c>
      <c r="K47" s="189" t="str">
        <f t="shared" si="9"/>
        <v/>
      </c>
      <c r="L47" s="193" t="str">
        <f t="shared" si="8"/>
        <v/>
      </c>
    </row>
    <row r="48" spans="1:12" ht="16.5" customHeight="1" thickBot="1">
      <c r="A48" s="48">
        <v>105</v>
      </c>
      <c r="B48" s="150">
        <v>2</v>
      </c>
      <c r="C48" s="155" t="str">
        <f>IF(F48="","",IF(F48=F47,"Ex-aequo",""))</f>
        <v/>
      </c>
      <c r="D48" s="89" t="str">
        <f t="array" ref="D48">IF(ISERROR(INDEX(DossardsARV,MATCH($A$47&amp;B48,cougencat&amp;classmentARV,0))),"",INDEX(DossardsARV,MATCH($A$47&amp;B48,cougencat&amp;classmentARV,0)))</f>
        <v/>
      </c>
      <c r="E48" s="120" t="str">
        <f t="shared" si="6"/>
        <v/>
      </c>
      <c r="F48" s="150" t="str">
        <f>IF(I48="","",RANK(I48,$I$47:$I$49,1))</f>
        <v/>
      </c>
      <c r="G48" s="119" t="s">
        <v>18</v>
      </c>
      <c r="H48" s="120" t="s">
        <v>31</v>
      </c>
      <c r="I48" s="129" t="str">
        <f t="array" ref="I48">IF(ISERROR(INDEX(TempsARV,MATCH($A$47&amp;B48,cougencat&amp;classmentARV,0))),"",INDEX(TempsARV,MATCH($A$47&amp;B48,cougencat&amp;classmentARV,0)))</f>
        <v/>
      </c>
      <c r="J48" s="181" t="str">
        <f t="shared" si="7"/>
        <v/>
      </c>
      <c r="K48" s="194" t="str">
        <f t="shared" si="9"/>
        <v/>
      </c>
      <c r="L48" s="193" t="str">
        <f t="shared" si="8"/>
        <v/>
      </c>
    </row>
    <row r="49" spans="1:12" ht="16.5" customHeight="1" thickBot="1">
      <c r="A49" s="49"/>
      <c r="B49" s="151">
        <v>3</v>
      </c>
      <c r="C49" s="155" t="str">
        <f>IF(F49="","",IF(F49=F48,"Ex-aequo",""))</f>
        <v/>
      </c>
      <c r="D49" s="91" t="str">
        <f t="array" ref="D49">IF(ISERROR(INDEX(DossardsARV,MATCH($A$47&amp;B49,cougencat&amp;classmentARV,0))),"",INDEX(DossardsARV,MATCH($A$47&amp;B49,cougencat&amp;classmentARV,0)))</f>
        <v/>
      </c>
      <c r="E49" s="122" t="str">
        <f t="shared" si="6"/>
        <v/>
      </c>
      <c r="F49" s="151" t="str">
        <f>IF(I49="","",RANK(I49,$I$47:$I$49,1))</f>
        <v/>
      </c>
      <c r="G49" s="113" t="s">
        <v>18</v>
      </c>
      <c r="H49" s="122" t="s">
        <v>31</v>
      </c>
      <c r="I49" s="130" t="str">
        <f t="array" ref="I49">IF(ISERROR(INDEX(TempsARV,MATCH($A$47&amp;B49,cougencat&amp;classmentARV,0))),"",INDEX(TempsARV,MATCH($A$47&amp;B49,cougencat&amp;classmentARV,0)))</f>
        <v/>
      </c>
      <c r="J49" s="182" t="str">
        <f t="shared" si="7"/>
        <v/>
      </c>
      <c r="K49" s="194" t="str">
        <f t="shared" si="9"/>
        <v/>
      </c>
      <c r="L49" s="193" t="str">
        <f t="shared" si="8"/>
        <v/>
      </c>
    </row>
    <row r="50" spans="1:12" ht="16.5" customHeight="1" thickBot="1">
      <c r="A50" s="48" t="s">
        <v>23</v>
      </c>
      <c r="B50" s="154">
        <v>1</v>
      </c>
      <c r="C50" s="155"/>
      <c r="D50" s="116" t="str">
        <f t="array" ref="D50">IF(ISERROR(INDEX(DossardsARV,MATCH($A$50&amp;B50,cougencat&amp;classmentARV,0))),"",INDEX(DossardsARV,MATCH($A$50&amp;B50,cougencat&amp;classmentARV,0)))</f>
        <v/>
      </c>
      <c r="E50" s="82" t="str">
        <f t="shared" si="6"/>
        <v/>
      </c>
      <c r="F50" s="149" t="str">
        <f>IF(I50="","",RANK(I50,$I$50:$I$52,1))</f>
        <v/>
      </c>
      <c r="G50" s="80" t="s">
        <v>3</v>
      </c>
      <c r="H50" s="82" t="s">
        <v>31</v>
      </c>
      <c r="I50" s="133" t="str">
        <f t="array" ref="I50">IF(ISERROR(INDEX(TempsARV,MATCH($A$50&amp;B50,cougencat&amp;classmentARV,0))),"",INDEX(TempsARV,MATCH($A$50&amp;B50,cougencat&amp;classmentARV,0)))</f>
        <v/>
      </c>
      <c r="J50" s="180" t="str">
        <f t="shared" si="7"/>
        <v/>
      </c>
      <c r="K50" s="189" t="str">
        <f t="shared" si="9"/>
        <v/>
      </c>
      <c r="L50" s="193" t="str">
        <f t="shared" si="8"/>
        <v/>
      </c>
    </row>
    <row r="51" spans="1:12" ht="16.5" customHeight="1" thickBot="1">
      <c r="A51" s="48">
        <v>29</v>
      </c>
      <c r="B51" s="150">
        <v>2</v>
      </c>
      <c r="C51" s="155" t="str">
        <f>IF(F51="","",IF(F51=F50,"Ex-aequo",""))</f>
        <v/>
      </c>
      <c r="D51" s="89" t="str">
        <f t="array" ref="D51">IF(ISERROR(INDEX(DossardsARV,MATCH($A$50&amp;B51,cougencat&amp;classmentARV,0))),"",INDEX(DossardsARV,MATCH($A$50&amp;B51,cougencat&amp;classmentARV,0)))</f>
        <v/>
      </c>
      <c r="E51" s="120" t="str">
        <f t="shared" si="6"/>
        <v/>
      </c>
      <c r="F51" s="150" t="str">
        <f>IF(I51="","",RANK(I51,$I$50:$I$52,1))</f>
        <v/>
      </c>
      <c r="G51" s="119" t="s">
        <v>3</v>
      </c>
      <c r="H51" s="120" t="s">
        <v>31</v>
      </c>
      <c r="I51" s="129" t="str">
        <f t="array" ref="I51">IF(ISERROR(INDEX(TempsARV,MATCH($A$50&amp;B51,cougencat&amp;classmentARV,0))),"",INDEX(TempsARV,MATCH($A$50&amp;B51,cougencat&amp;classmentARV,0)))</f>
        <v/>
      </c>
      <c r="J51" s="181" t="str">
        <f t="shared" si="7"/>
        <v/>
      </c>
      <c r="K51" s="194" t="str">
        <f t="shared" si="9"/>
        <v/>
      </c>
      <c r="L51" s="193" t="str">
        <f t="shared" si="8"/>
        <v/>
      </c>
    </row>
    <row r="52" spans="1:12" ht="16.5" customHeight="1" thickBot="1">
      <c r="A52" s="49"/>
      <c r="B52" s="151">
        <v>3</v>
      </c>
      <c r="C52" s="155" t="str">
        <f>IF(F52="","",IF(F52=F51,"Ex-aequo",""))</f>
        <v/>
      </c>
      <c r="D52" s="91" t="str">
        <f t="array" ref="D52">IF(ISERROR(INDEX(DossardsARV,MATCH($A$50&amp;B52,cougencat&amp;classmentARV,0))),"",INDEX(DossardsARV,MATCH($A$50&amp;B52,cougencat&amp;classmentARV,0)))</f>
        <v/>
      </c>
      <c r="E52" s="122" t="str">
        <f t="shared" si="6"/>
        <v/>
      </c>
      <c r="F52" s="151" t="str">
        <f>IF(I52="","",RANK(I52,$I$50:$I$52,1))</f>
        <v/>
      </c>
      <c r="G52" s="113" t="s">
        <v>3</v>
      </c>
      <c r="H52" s="122" t="s">
        <v>31</v>
      </c>
      <c r="I52" s="130" t="str">
        <f t="array" ref="I52">IF(ISERROR(INDEX(TempsARV,MATCH($A$50&amp;B52,cougencat&amp;classmentARV,0))),"",INDEX(TempsARV,MATCH($A$50&amp;B52,cougencat&amp;classmentARV,0)))</f>
        <v/>
      </c>
      <c r="J52" s="182" t="str">
        <f t="shared" si="7"/>
        <v/>
      </c>
      <c r="K52" s="194" t="str">
        <f t="shared" si="9"/>
        <v/>
      </c>
      <c r="L52" s="193" t="str">
        <f t="shared" si="8"/>
        <v/>
      </c>
    </row>
    <row r="53" spans="1:12" ht="16.5" customHeight="1" thickBot="1">
      <c r="A53" s="47"/>
      <c r="B53" s="84" t="s">
        <v>89</v>
      </c>
      <c r="C53" s="158"/>
      <c r="D53" s="178" t="s">
        <v>4</v>
      </c>
      <c r="E53" s="88" t="s">
        <v>5</v>
      </c>
      <c r="F53" s="84" t="s">
        <v>8</v>
      </c>
      <c r="G53" s="86" t="s">
        <v>2</v>
      </c>
      <c r="H53" s="85" t="s">
        <v>12</v>
      </c>
      <c r="I53" s="178" t="s">
        <v>0</v>
      </c>
      <c r="K53" s="190"/>
      <c r="L53" s="193"/>
    </row>
    <row r="54" spans="1:12" ht="16.5" customHeight="1" thickBot="1">
      <c r="A54" s="103" t="s">
        <v>10</v>
      </c>
      <c r="B54" s="106">
        <v>1</v>
      </c>
      <c r="C54" s="155" t="e">
        <f>IF(F54=F53,"Ex-aequo","")</f>
        <v>#VALUE!</v>
      </c>
      <c r="D54" s="177" t="str">
        <f t="array" ref="D54">IF(ISERROR(INDEX(DossardsARV,MATCH($A$54&amp;$A$55&amp;B54,COURSEARV&amp;SexesARV&amp;classmentARV,0))),"",INDEX(DossardsARV,MATCH($A$54&amp;$A$55&amp;B54,COURSEARV&amp;SexesARV&amp;classmentARV,0)))</f>
        <v/>
      </c>
      <c r="E54" s="177" t="str">
        <f>IF(D54&lt;&gt;"",INDEX(NOMS,MATCH($D54,Dossards,0))&amp;" "&amp;INDEX(PRENOMS,MATCH($D54,Dossards,0)),"")</f>
        <v/>
      </c>
      <c r="F54" s="106" t="e">
        <f>RANK(I54,$I$54:$I$56,1)</f>
        <v>#VALUE!</v>
      </c>
      <c r="G54" s="80" t="s">
        <v>18</v>
      </c>
      <c r="H54" s="177" t="str">
        <f t="shared" ref="H54:H59" si="10">IF(D54&lt;&gt;"",INDEX(COURSE,MATCH($D54,Dossards,0)),"")</f>
        <v/>
      </c>
      <c r="I54" s="107" t="str">
        <f t="array" ref="I54">IF(ISERROR(INDEX(TempsARV,MATCH($A$54&amp;$A$55&amp;B54,COURSEARV&amp;SexesARV&amp;classmentARV,0))),"",INDEX(TempsARV,MATCH($A$54&amp;$A$55&amp;B54,COURSEARV&amp;SexesARV&amp;classmentARV,0)))</f>
        <v/>
      </c>
      <c r="K54" s="189" t="str">
        <f t="shared" ref="K54:K57" si="11">IF(D54="","",F54&amp;"° "&amp;G54&amp;" - "&amp;H54)</f>
        <v/>
      </c>
      <c r="L54" s="193" t="str">
        <f t="shared" ref="L54:L59" si="12">IF(I54="","",I54+heure_depart+decalage_fun)</f>
        <v/>
      </c>
    </row>
    <row r="55" spans="1:12" ht="16.5" customHeight="1" thickBot="1">
      <c r="A55" s="47" t="s">
        <v>18</v>
      </c>
      <c r="B55" s="108">
        <v>2</v>
      </c>
      <c r="C55" s="155" t="e">
        <f>IF(F55=F54,"Ex-aequo","")</f>
        <v>#VALUE!</v>
      </c>
      <c r="D55" s="177" t="str">
        <f t="array" ref="D55">IF(ISERROR(INDEX(DossardsARV,MATCH($A$54&amp;$A$55&amp;B55,COURSEARV&amp;SexesARV&amp;classmentARV,0))),"",INDEX(DossardsARV,MATCH($A$54&amp;$A$55&amp;B55,COURSEARV&amp;SexesARV&amp;classmentARV,0)))</f>
        <v/>
      </c>
      <c r="E55" s="163" t="str">
        <f>IF(D55&lt;&gt;"",INDEX(NOMS,MATCH($D55,Dossards,0)),"")</f>
        <v/>
      </c>
      <c r="F55" s="162" t="e">
        <f>RANK(I55,$I$54:$I$56,1)</f>
        <v>#VALUE!</v>
      </c>
      <c r="G55" s="119" t="s">
        <v>18</v>
      </c>
      <c r="H55" s="163" t="str">
        <f t="shared" si="10"/>
        <v/>
      </c>
      <c r="I55" s="107" t="str">
        <f t="array" ref="I55">IF(ISERROR(INDEX(TempsARV,MATCH($A$54&amp;$A$55&amp;B55,COURSEARV&amp;SexesARV&amp;classmentARV,0))),"",INDEX(TempsARV,MATCH($A$54&amp;$A$55&amp;B55,COURSEARV&amp;SexesARV&amp;classmentARV,0)))</f>
        <v/>
      </c>
      <c r="K55" s="194" t="str">
        <f>IF(D55="","",F55&amp;"° "&amp;G55&amp;" - "&amp;H55)</f>
        <v/>
      </c>
      <c r="L55" s="193" t="str">
        <f t="shared" si="12"/>
        <v/>
      </c>
    </row>
    <row r="56" spans="1:12" ht="16.5" customHeight="1" thickBot="1">
      <c r="A56" s="47"/>
      <c r="B56" s="109">
        <v>3</v>
      </c>
      <c r="C56" s="155" t="e">
        <f>IF(F56=F55,"Ex-aequo","")</f>
        <v>#VALUE!</v>
      </c>
      <c r="D56" s="166" t="str">
        <f t="array" ref="D56">IF(ISERROR(INDEX(DossardsARV,MATCH($A$54&amp;$A$55&amp;B56,COURSEARV&amp;SexesARV&amp;classmentARV,0))),"",INDEX(DossardsARV,MATCH($A$54&amp;$A$55&amp;B56,COURSEARV&amp;SexesARV&amp;classmentARV,0)))</f>
        <v/>
      </c>
      <c r="E56" s="167" t="str">
        <f>IF(D56&lt;&gt;"",INDEX(NOMS,MATCH($D56,Dossards,0)),"")</f>
        <v/>
      </c>
      <c r="F56" s="165" t="e">
        <f>RANK(I56,$I$54:$I$56,1)</f>
        <v>#VALUE!</v>
      </c>
      <c r="G56" s="113" t="s">
        <v>18</v>
      </c>
      <c r="H56" s="167" t="str">
        <f t="shared" si="10"/>
        <v/>
      </c>
      <c r="I56" s="168" t="str">
        <f t="array" ref="I56">IF(ISERROR(INDEX(TempsARV,MATCH($A$54&amp;$A$55&amp;B56,COURSEARV&amp;SexesARV&amp;classmentARV,0))),"",INDEX(TempsARV,MATCH($A$54&amp;$A$55&amp;B56,COURSEARV&amp;SexesARV&amp;classmentARV,0)))</f>
        <v/>
      </c>
      <c r="K56" s="194" t="str">
        <f>IF(D56="","",F56&amp;"° "&amp;G56&amp;" - "&amp;H56)</f>
        <v/>
      </c>
      <c r="L56" s="193" t="str">
        <f t="shared" si="12"/>
        <v/>
      </c>
    </row>
    <row r="57" spans="1:12" ht="16.5" customHeight="1">
      <c r="A57" s="47"/>
      <c r="B57" s="106">
        <v>1</v>
      </c>
      <c r="C57" s="155"/>
      <c r="D57" s="177" t="str">
        <f t="array" ref="D57">IF(ISERROR(INDEX(DossardsARV,MATCH($A$54&amp;$A$58&amp;B57,COURSEARV&amp;SexesARV&amp;classmentARV,0))),"",INDEX(DossardsARV,MATCH($A$54&amp;$A$58&amp;B57,COURSEARV&amp;SexesARV&amp;classmentARV,0)))</f>
        <v/>
      </c>
      <c r="E57" s="177" t="str">
        <f>IF(D57&lt;&gt;"",INDEX(NOMS,MATCH($D57,Dossards,0)),"")</f>
        <v/>
      </c>
      <c r="F57" s="106" t="e">
        <f>RANK(I57,$I$57:$I$59,1)</f>
        <v>#VALUE!</v>
      </c>
      <c r="G57" s="80" t="s">
        <v>3</v>
      </c>
      <c r="H57" s="177" t="str">
        <f t="shared" si="10"/>
        <v/>
      </c>
      <c r="I57" s="107" t="str">
        <f t="array" ref="I57">IF(ISERROR(INDEX(TempsARV,MATCH($A$54&amp;$A$58&amp;B57,COURSEARV&amp;SexesARV&amp;classmentARV,0))),"",INDEX(TempsARV,MATCH($A$54&amp;$A$58&amp;B57,COURSEARV&amp;SexesARV&amp;classmentARV,0)))</f>
        <v/>
      </c>
      <c r="J57" s="74"/>
      <c r="K57" s="191" t="str">
        <f t="shared" si="11"/>
        <v/>
      </c>
      <c r="L57" s="193" t="str">
        <f t="shared" si="12"/>
        <v/>
      </c>
    </row>
    <row r="58" spans="1:12" ht="16.5" customHeight="1">
      <c r="A58" s="47" t="s">
        <v>3</v>
      </c>
      <c r="B58" s="108">
        <v>2</v>
      </c>
      <c r="C58" s="155" t="e">
        <f>IF(F58=F57,"Ex-aequo","")</f>
        <v>#VALUE!</v>
      </c>
      <c r="D58" s="177" t="str">
        <f t="array" ref="D58">IF(ISERROR(INDEX(DossardsARV,MATCH($A$54&amp;$A$58&amp;B58,COURSEARV&amp;SexesARV&amp;classmentARV,0))),"",INDEX(DossardsARV,MATCH($A$54&amp;$A$58&amp;B58,COURSEARV&amp;SexesARV&amp;classmentARV,0)))</f>
        <v/>
      </c>
      <c r="E58" s="163" t="str">
        <f>IF(D58&lt;&gt;"",INDEX(NOMS,MATCH($D58,Dossards,0)),"")</f>
        <v/>
      </c>
      <c r="F58" s="162" t="e">
        <f>RANK(I58,$I$57:$I$59,1)</f>
        <v>#VALUE!</v>
      </c>
      <c r="G58" s="119" t="s">
        <v>3</v>
      </c>
      <c r="H58" s="163" t="str">
        <f t="shared" si="10"/>
        <v/>
      </c>
      <c r="I58" s="107" t="str">
        <f t="array" ref="I58">IF(ISERROR(INDEX(TempsARV,MATCH($A$54&amp;$A$58&amp;B58,COURSEARV&amp;SexesARV&amp;classmentARV,0))),"",INDEX(TempsARV,MATCH($A$54&amp;$A$58&amp;B58,COURSEARV&amp;SexesARV&amp;classmentARV,0)))</f>
        <v/>
      </c>
      <c r="J58" s="74"/>
      <c r="K58" s="195" t="str">
        <f>IF(D58="","",F58&amp;"° "&amp;G58&amp;" - "&amp;H58)</f>
        <v/>
      </c>
      <c r="L58" s="193" t="str">
        <f t="shared" si="12"/>
        <v/>
      </c>
    </row>
    <row r="59" spans="1:12" ht="16.5" customHeight="1" thickBot="1">
      <c r="A59" s="47"/>
      <c r="B59" s="109">
        <v>3</v>
      </c>
      <c r="C59" s="155" t="e">
        <f>IF(F59=F58,"Ex-aequo","")</f>
        <v>#VALUE!</v>
      </c>
      <c r="D59" s="166" t="str">
        <f t="array" ref="D59">IF(ISERROR(INDEX(DossardsARV,MATCH($A$54&amp;$A$58&amp;B59,COURSEARV&amp;SexesARV&amp;classmentARV,0))),"",INDEX(DossardsARV,MATCH($A$54&amp;$A$58&amp;B59,COURSEARV&amp;SexesARV&amp;classmentARV,0)))</f>
        <v/>
      </c>
      <c r="E59" s="167" t="str">
        <f>IF(D59&lt;&gt;"",INDEX(NOMS,MATCH($D59,Dossards,0)),"")</f>
        <v/>
      </c>
      <c r="F59" s="165" t="e">
        <f>RANK(I59,$I$57:$I$59,1)</f>
        <v>#VALUE!</v>
      </c>
      <c r="G59" s="113" t="s">
        <v>3</v>
      </c>
      <c r="H59" s="167" t="str">
        <f t="shared" si="10"/>
        <v/>
      </c>
      <c r="I59" s="168" t="str">
        <f t="array" ref="I59">IF(ISERROR(INDEX(TempsARV,MATCH($A$54&amp;$A$58&amp;B59,COURSEARV&amp;SexesARV&amp;classmentARV,0))),"",INDEX(TempsARV,MATCH($A$54&amp;$A$58&amp;B59,COURSEARV&amp;SexesARV&amp;classmentARV,0)))</f>
        <v/>
      </c>
      <c r="J59" s="74"/>
      <c r="K59" s="195" t="str">
        <f>IF(D59="","",F59&amp;"° "&amp;G59&amp;" - "&amp;H59)</f>
        <v/>
      </c>
      <c r="L59" s="193" t="str">
        <f t="shared" si="12"/>
        <v/>
      </c>
    </row>
  </sheetData>
  <customSheetViews>
    <customSheetView guid="{01716ADA-0B00-4598-9B9A-D3C9796F563C}" scale="115" showGridLines="0" hiddenColumns="1" state="hidden" topLeftCell="C1">
      <selection activeCell="L4" sqref="L4"/>
      <pageSetup paperSize="9" scale="82" orientation="portrait" verticalDpi="0"/>
    </customSheetView>
    <customSheetView guid="{A985DF7E-D626-42A9-8506-86ACE90FB19A}" scale="115" showGridLines="0" hiddenColumns="1" state="hidden" topLeftCell="C1">
      <selection activeCell="L4" sqref="L4"/>
      <pageSetup paperSize="9" scale="82" orientation="portrait" verticalDpi="0"/>
    </customSheetView>
    <customSheetView guid="{61619FD1-E026-4462-A789-EF7923C43FF1}" scale="115" showGridLines="0" hiddenColumns="1" state="hidden" topLeftCell="C1">
      <selection activeCell="L4" sqref="L4"/>
      <pageSetup paperSize="9" scale="82" orientation="portrait" verticalDpi="0"/>
    </customSheetView>
  </customSheetViews>
  <mergeCells count="1">
    <mergeCell ref="D1:K2"/>
  </mergeCells>
  <conditionalFormatting sqref="D4:D6">
    <cfRule type="duplicateValues" dxfId="18" priority="30" stopIfTrue="1"/>
  </conditionalFormatting>
  <conditionalFormatting sqref="D7:D9">
    <cfRule type="duplicateValues" dxfId="17" priority="29" stopIfTrue="1"/>
  </conditionalFormatting>
  <conditionalFormatting sqref="D10:D12">
    <cfRule type="duplicateValues" dxfId="16" priority="28" stopIfTrue="1"/>
  </conditionalFormatting>
  <conditionalFormatting sqref="D13:D15">
    <cfRule type="duplicateValues" dxfId="15" priority="27" stopIfTrue="1"/>
  </conditionalFormatting>
  <conditionalFormatting sqref="D16:D18">
    <cfRule type="duplicateValues" dxfId="14" priority="26" stopIfTrue="1"/>
  </conditionalFormatting>
  <conditionalFormatting sqref="D19:D21">
    <cfRule type="duplicateValues" dxfId="13" priority="25" stopIfTrue="1"/>
  </conditionalFormatting>
  <conditionalFormatting sqref="D22:D24">
    <cfRule type="duplicateValues" dxfId="12" priority="24" stopIfTrue="1"/>
  </conditionalFormatting>
  <conditionalFormatting sqref="D25:D27">
    <cfRule type="duplicateValues" dxfId="11" priority="23" stopIfTrue="1"/>
  </conditionalFormatting>
  <conditionalFormatting sqref="D29:D31">
    <cfRule type="duplicateValues" dxfId="10" priority="11" stopIfTrue="1"/>
  </conditionalFormatting>
  <conditionalFormatting sqref="D32:D34">
    <cfRule type="duplicateValues" dxfId="9" priority="10" stopIfTrue="1"/>
  </conditionalFormatting>
  <conditionalFormatting sqref="D35:D37">
    <cfRule type="duplicateValues" dxfId="8" priority="9" stopIfTrue="1"/>
  </conditionalFormatting>
  <conditionalFormatting sqref="D38:D40">
    <cfRule type="duplicateValues" dxfId="7" priority="8" stopIfTrue="1"/>
  </conditionalFormatting>
  <conditionalFormatting sqref="D41:D43">
    <cfRule type="duplicateValues" dxfId="6" priority="7" stopIfTrue="1"/>
  </conditionalFormatting>
  <conditionalFormatting sqref="D44:D46">
    <cfRule type="duplicateValues" dxfId="5" priority="6" stopIfTrue="1"/>
  </conditionalFormatting>
  <conditionalFormatting sqref="D47:D49">
    <cfRule type="duplicateValues" dxfId="4" priority="5" stopIfTrue="1"/>
  </conditionalFormatting>
  <conditionalFormatting sqref="D50:D52">
    <cfRule type="duplicateValues" dxfId="3" priority="4" stopIfTrue="1"/>
  </conditionalFormatting>
  <conditionalFormatting sqref="I54:I56 D54:D56">
    <cfRule type="duplicateValues" dxfId="2" priority="3" stopIfTrue="1"/>
  </conditionalFormatting>
  <conditionalFormatting sqref="D57:D59">
    <cfRule type="duplicateValues" dxfId="1" priority="2" stopIfTrue="1"/>
  </conditionalFormatting>
  <conditionalFormatting sqref="I57:I59">
    <cfRule type="duplicateValues" dxfId="0" priority="1" stopIfTrue="1"/>
  </conditionalFormatting>
  <pageMargins left="0.7" right="0.7" top="0.75" bottom="0.75" header="0.3" footer="0.3"/>
  <pageSetup paperSize="9" scale="82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Marathon Scratch</vt:lpstr>
      <vt:lpstr>SEMI Scratch (2)</vt:lpstr>
      <vt:lpstr>FUN Scratch (3)</vt:lpstr>
      <vt:lpstr>MARATHON PODIUMS</vt:lpstr>
      <vt:lpstr>SEMI PODIUMS (2)</vt:lpstr>
      <vt:lpstr>PODIUMS 5 Kms</vt:lpstr>
      <vt:lpstr>5 Kms Classement Equipe</vt:lpstr>
      <vt:lpstr>Podiums tous</vt:lpstr>
    </vt:vector>
  </TitlesOfParts>
  <Company>CSSU-Angues</Company>
  <LinksUpToDate>false</LinksUpToDate>
  <SharedDoc>false</SharedDoc>
  <HyperlinkBase>PLGDD</HyperlinkBase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MARATHON MOOREA 2013</dc:title>
  <dc:subject>Traitement  3 courses 1000 arrivées</dc:subject>
  <dc:creator>CSSU-Angues</dc:creator>
  <dc:description>Auteur Chrono Xavier Delahaye&lt;BR&gt;en collaboration avec Danielle Sarciat - Site Web http://xmaths.free.fr/</dc:description>
  <cp:lastModifiedBy>P1</cp:lastModifiedBy>
  <cp:lastPrinted>2014-02-22T21:04:46Z</cp:lastPrinted>
  <dcterms:created xsi:type="dcterms:W3CDTF">2001-10-24T07:01:49Z</dcterms:created>
  <dcterms:modified xsi:type="dcterms:W3CDTF">2014-02-24T05:19:00Z</dcterms:modified>
</cp:coreProperties>
</file>